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conom_06\Desktop\Прейскурант 2023\"/>
    </mc:Choice>
  </mc:AlternateContent>
  <xr:revisionPtr revIDLastSave="0" documentId="13_ncr:1_{CEF6C826-8726-48BC-B178-9CF9093B8210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Лист1" sheetId="1" state="hidden" r:id="rId1"/>
    <sheet name="Лист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Print_Area" localSheetId="0">Лист1!$A$2:$P$1347</definedName>
    <definedName name="_xlnm.Print_Area" localSheetId="1">Лист2!$A$1:$E$1476</definedName>
  </definedNames>
  <calcPr calcId="181029" refMode="R1C1"/>
</workbook>
</file>

<file path=xl/calcChain.xml><?xml version="1.0" encoding="utf-8"?>
<calcChain xmlns="http://schemas.openxmlformats.org/spreadsheetml/2006/main">
  <c r="C590" i="2" l="1"/>
  <c r="E1459" i="2" l="1"/>
  <c r="D1459" i="2" s="1"/>
  <c r="E1458" i="2"/>
  <c r="D1458" i="2" s="1"/>
  <c r="E1456" i="2"/>
  <c r="D1456" i="2" s="1"/>
  <c r="E1455" i="2"/>
  <c r="D1455" i="2" s="1"/>
  <c r="E1454" i="2"/>
  <c r="D1454" i="2" s="1"/>
  <c r="E1453" i="2"/>
  <c r="D1453" i="2" s="1"/>
  <c r="E1452" i="2"/>
  <c r="D1452" i="2" s="1"/>
  <c r="E1451" i="2"/>
  <c r="D1451" i="2" s="1"/>
  <c r="E1450" i="2"/>
  <c r="D1450" i="2" s="1"/>
  <c r="E1449" i="2"/>
  <c r="D1449" i="2" s="1"/>
  <c r="E1448" i="2"/>
  <c r="D1448" i="2" s="1"/>
  <c r="E1447" i="2"/>
  <c r="D1447" i="2" s="1"/>
  <c r="E1446" i="2"/>
  <c r="D1446" i="2" s="1"/>
  <c r="E1445" i="2"/>
  <c r="D1445" i="2" s="1"/>
  <c r="E1444" i="2"/>
  <c r="D1444" i="2" s="1"/>
  <c r="E1443" i="2"/>
  <c r="D1443" i="2" s="1"/>
  <c r="E1442" i="2"/>
  <c r="D1442" i="2" s="1"/>
  <c r="E1441" i="2"/>
  <c r="D1441" i="2" s="1"/>
  <c r="E1440" i="2"/>
  <c r="D1440" i="2" s="1"/>
  <c r="E1438" i="2"/>
  <c r="D1438" i="2" s="1"/>
  <c r="E1436" i="2"/>
  <c r="D1436" i="2" s="1"/>
  <c r="E1435" i="2"/>
  <c r="D1435" i="2" s="1"/>
  <c r="E1433" i="2"/>
  <c r="D1433" i="2" s="1"/>
  <c r="E1432" i="2"/>
  <c r="D1432" i="2" s="1"/>
  <c r="E1431" i="2"/>
  <c r="D1431" i="2" s="1"/>
  <c r="E1428" i="2"/>
  <c r="D1428" i="2" s="1"/>
  <c r="E1427" i="2"/>
  <c r="D1427" i="2" s="1"/>
  <c r="E1426" i="2"/>
  <c r="D1426" i="2" s="1"/>
  <c r="E1425" i="2"/>
  <c r="D1425" i="2" s="1"/>
  <c r="E1422" i="2"/>
  <c r="D1422" i="2" s="1"/>
  <c r="E1421" i="2"/>
  <c r="D1421" i="2" s="1"/>
  <c r="E1420" i="2"/>
  <c r="D1420" i="2" s="1"/>
  <c r="E1419" i="2"/>
  <c r="D1419" i="2" s="1"/>
  <c r="E1417" i="2"/>
  <c r="D1417" i="2" s="1"/>
  <c r="E1416" i="2"/>
  <c r="D1416" i="2" s="1"/>
  <c r="E1415" i="2"/>
  <c r="D1415" i="2" s="1"/>
  <c r="E1412" i="2"/>
  <c r="D1412" i="2" s="1"/>
  <c r="E1411" i="2"/>
  <c r="D1411" i="2" s="1"/>
  <c r="E1410" i="2"/>
  <c r="D1410" i="2" s="1"/>
  <c r="E1409" i="2"/>
  <c r="D1409" i="2" s="1"/>
  <c r="E1408" i="2"/>
  <c r="D1408" i="2" s="1"/>
  <c r="E1407" i="2"/>
  <c r="D1407" i="2" s="1"/>
  <c r="E1406" i="2"/>
  <c r="D1406" i="2" s="1"/>
  <c r="E1403" i="2"/>
  <c r="D1403" i="2" s="1"/>
  <c r="E1402" i="2"/>
  <c r="D1402" i="2" s="1"/>
  <c r="E1401" i="2"/>
  <c r="D1401" i="2" s="1"/>
  <c r="E1400" i="2"/>
  <c r="D1400" i="2" s="1"/>
  <c r="E1399" i="2"/>
  <c r="D1399" i="2" s="1"/>
  <c r="E1397" i="2"/>
  <c r="D1397" i="2" s="1"/>
  <c r="E1396" i="2"/>
  <c r="D1396" i="2" s="1"/>
  <c r="E1395" i="2"/>
  <c r="D1395" i="2" s="1"/>
  <c r="E1394" i="2"/>
  <c r="D1394" i="2" s="1"/>
  <c r="E1393" i="2"/>
  <c r="D1393" i="2" s="1"/>
  <c r="E1392" i="2"/>
  <c r="D1392" i="2" s="1"/>
  <c r="E1391" i="2"/>
  <c r="D1391" i="2" s="1"/>
  <c r="E1390" i="2"/>
  <c r="D1390" i="2" s="1"/>
  <c r="E1389" i="2"/>
  <c r="D1389" i="2" s="1"/>
  <c r="E1388" i="2"/>
  <c r="D1388" i="2" s="1"/>
  <c r="E1387" i="2"/>
  <c r="D1387" i="2" s="1"/>
  <c r="E1385" i="2"/>
  <c r="D1385" i="2" s="1"/>
  <c r="E1384" i="2"/>
  <c r="D1384" i="2" s="1"/>
  <c r="E1383" i="2"/>
  <c r="D1383" i="2" s="1"/>
  <c r="E1382" i="2"/>
  <c r="D1382" i="2" s="1"/>
  <c r="E1381" i="2"/>
  <c r="D1381" i="2" s="1"/>
  <c r="E1380" i="2"/>
  <c r="D1380" i="2" s="1"/>
  <c r="E1379" i="2"/>
  <c r="D1379" i="2" s="1"/>
  <c r="E1378" i="2"/>
  <c r="D1378" i="2" s="1"/>
  <c r="E1377" i="2"/>
  <c r="D1377" i="2" s="1"/>
  <c r="E1376" i="2"/>
  <c r="D1376" i="2" s="1"/>
  <c r="E1375" i="2"/>
  <c r="D1375" i="2" s="1"/>
  <c r="E1374" i="2"/>
  <c r="D1374" i="2" s="1"/>
  <c r="E1372" i="2"/>
  <c r="D1372" i="2" s="1"/>
  <c r="E1371" i="2"/>
  <c r="D1371" i="2" s="1"/>
  <c r="E1370" i="2"/>
  <c r="D1370" i="2" s="1"/>
  <c r="E1369" i="2"/>
  <c r="D1369" i="2"/>
  <c r="E1368" i="2"/>
  <c r="D1368" i="2" s="1"/>
  <c r="E1367" i="2"/>
  <c r="D1367" i="2" s="1"/>
  <c r="E1366" i="2"/>
  <c r="D1366" i="2" s="1"/>
  <c r="E1365" i="2"/>
  <c r="D1365" i="2" s="1"/>
  <c r="E1364" i="2"/>
  <c r="D1364" i="2" s="1"/>
  <c r="E1363" i="2"/>
  <c r="D1363" i="2" s="1"/>
  <c r="E1362" i="2"/>
  <c r="D1362" i="2" s="1"/>
  <c r="E1361" i="2"/>
  <c r="D1361" i="2" s="1"/>
  <c r="E1360" i="2"/>
  <c r="D1360" i="2" s="1"/>
  <c r="E1359" i="2"/>
  <c r="D1359" i="2" s="1"/>
  <c r="E1358" i="2"/>
  <c r="D1358" i="2" s="1"/>
  <c r="E1357" i="2"/>
  <c r="D1357" i="2" s="1"/>
  <c r="E1356" i="2"/>
  <c r="D1356" i="2" s="1"/>
  <c r="E1353" i="2"/>
  <c r="D1353" i="2" s="1"/>
  <c r="E1352" i="2"/>
  <c r="D1352" i="2" s="1"/>
  <c r="E1351" i="2"/>
  <c r="D1351" i="2" s="1"/>
  <c r="E1350" i="2"/>
  <c r="D1350" i="2" s="1"/>
  <c r="E1349" i="2"/>
  <c r="D1349" i="2" s="1"/>
  <c r="E1347" i="2"/>
  <c r="D1347" i="2" s="1"/>
  <c r="E1346" i="2"/>
  <c r="D1346" i="2" s="1"/>
  <c r="E1345" i="2"/>
  <c r="D1345" i="2" s="1"/>
  <c r="E1344" i="2"/>
  <c r="D1344" i="2" s="1"/>
  <c r="E1343" i="2"/>
  <c r="D1343" i="2" s="1"/>
  <c r="E1342" i="2"/>
  <c r="D1342" i="2" s="1"/>
  <c r="E1341" i="2"/>
  <c r="D1341" i="2" s="1"/>
  <c r="E1340" i="2"/>
  <c r="D1340" i="2" s="1"/>
  <c r="E1339" i="2"/>
  <c r="D1339" i="2" s="1"/>
  <c r="E1338" i="2"/>
  <c r="D1338" i="2" s="1"/>
  <c r="E1337" i="2"/>
  <c r="D1337" i="2" s="1"/>
  <c r="E1334" i="2"/>
  <c r="D1334" i="2" s="1"/>
  <c r="E1333" i="2"/>
  <c r="D1333" i="2" s="1"/>
  <c r="E1332" i="2"/>
  <c r="D1332" i="2" s="1"/>
  <c r="E1331" i="2"/>
  <c r="D1331" i="2" s="1"/>
  <c r="E1330" i="2"/>
  <c r="D1330" i="2" s="1"/>
  <c r="E1329" i="2"/>
  <c r="D1329" i="2" s="1"/>
  <c r="E1327" i="2"/>
  <c r="D1327" i="2" s="1"/>
  <c r="E1326" i="2"/>
  <c r="D1326" i="2" s="1"/>
  <c r="E1325" i="2"/>
  <c r="D1325" i="2" s="1"/>
  <c r="E1324" i="2"/>
  <c r="D1324" i="2" s="1"/>
  <c r="E1323" i="2"/>
  <c r="D1323" i="2" s="1"/>
  <c r="E1322" i="2"/>
  <c r="D1322" i="2" s="1"/>
  <c r="E1321" i="2"/>
  <c r="D1321" i="2" s="1"/>
  <c r="E1320" i="2"/>
  <c r="D1320" i="2" s="1"/>
  <c r="E1319" i="2"/>
  <c r="D1319" i="2" s="1"/>
  <c r="E1318" i="2"/>
  <c r="D1318" i="2" s="1"/>
  <c r="E1317" i="2"/>
  <c r="D1317" i="2" s="1"/>
  <c r="E1316" i="2"/>
  <c r="D1316" i="2" s="1"/>
  <c r="E1315" i="2"/>
  <c r="D1315" i="2" s="1"/>
  <c r="E1314" i="2"/>
  <c r="D1314" i="2" s="1"/>
  <c r="E1313" i="2"/>
  <c r="D1313" i="2" s="1"/>
  <c r="E1312" i="2"/>
  <c r="D1312" i="2" s="1"/>
  <c r="E1311" i="2"/>
  <c r="D1311" i="2" s="1"/>
  <c r="E1310" i="2"/>
  <c r="D1310" i="2" s="1"/>
  <c r="E1309" i="2"/>
  <c r="D1309" i="2" s="1"/>
  <c r="E1308" i="2"/>
  <c r="D1308" i="2" s="1"/>
  <c r="E1307" i="2"/>
  <c r="D1307" i="2" s="1"/>
  <c r="E1305" i="2"/>
  <c r="D1305" i="2" s="1"/>
  <c r="E1304" i="2"/>
  <c r="D1304" i="2" s="1"/>
  <c r="E1303" i="2"/>
  <c r="D1303" i="2" s="1"/>
  <c r="E1302" i="2"/>
  <c r="D1302" i="2" s="1"/>
  <c r="E1301" i="2"/>
  <c r="D1301" i="2" s="1"/>
  <c r="E1300" i="2"/>
  <c r="D1300" i="2" s="1"/>
  <c r="E1299" i="2"/>
  <c r="D1299" i="2" s="1"/>
  <c r="E1298" i="2"/>
  <c r="D1298" i="2" s="1"/>
  <c r="E1297" i="2"/>
  <c r="D1297" i="2" s="1"/>
  <c r="E1296" i="2"/>
  <c r="D1296" i="2" s="1"/>
  <c r="E1295" i="2"/>
  <c r="D1295" i="2" s="1"/>
  <c r="E1294" i="2"/>
  <c r="D1294" i="2" s="1"/>
  <c r="E1293" i="2"/>
  <c r="D1293" i="2" s="1"/>
  <c r="E1292" i="2"/>
  <c r="D1292" i="2" s="1"/>
  <c r="E1291" i="2"/>
  <c r="D1291" i="2" s="1"/>
  <c r="E1290" i="2"/>
  <c r="D1290" i="2" s="1"/>
  <c r="E1289" i="2"/>
  <c r="D1289" i="2" s="1"/>
  <c r="E1288" i="2"/>
  <c r="D1288" i="2" s="1"/>
  <c r="E1287" i="2"/>
  <c r="D1287" i="2" s="1"/>
  <c r="E1286" i="2"/>
  <c r="D1286" i="2" s="1"/>
  <c r="E1285" i="2"/>
  <c r="D1285" i="2" s="1"/>
  <c r="E1284" i="2"/>
  <c r="D1284" i="2" s="1"/>
  <c r="E1283" i="2"/>
  <c r="D1283" i="2" s="1"/>
  <c r="E1282" i="2"/>
  <c r="D1282" i="2" s="1"/>
  <c r="E1281" i="2"/>
  <c r="D1281" i="2" s="1"/>
  <c r="E1279" i="2"/>
  <c r="D1279" i="2" s="1"/>
  <c r="E1278" i="2"/>
  <c r="D1278" i="2" s="1"/>
  <c r="E1277" i="2"/>
  <c r="D1277" i="2" s="1"/>
  <c r="E1276" i="2"/>
  <c r="D1276" i="2" s="1"/>
  <c r="E1275" i="2"/>
  <c r="D1275" i="2" s="1"/>
  <c r="E1274" i="2"/>
  <c r="D1274" i="2" s="1"/>
  <c r="E1273" i="2"/>
  <c r="D1273" i="2" s="1"/>
  <c r="E1272" i="2"/>
  <c r="D1272" i="2" s="1"/>
  <c r="E1271" i="2"/>
  <c r="D1271" i="2" s="1"/>
  <c r="E1270" i="2"/>
  <c r="D1270" i="2" s="1"/>
  <c r="E1269" i="2"/>
  <c r="D1269" i="2" s="1"/>
  <c r="E1267" i="2"/>
  <c r="D1267" i="2" s="1"/>
  <c r="E1266" i="2"/>
  <c r="D1266" i="2" s="1"/>
  <c r="E1265" i="2"/>
  <c r="D1265" i="2" s="1"/>
  <c r="E1264" i="2"/>
  <c r="D1264" i="2" s="1"/>
  <c r="E1263" i="2"/>
  <c r="D1263" i="2" s="1"/>
  <c r="E1262" i="2"/>
  <c r="D1262" i="2" s="1"/>
  <c r="E1261" i="2"/>
  <c r="D1261" i="2" s="1"/>
  <c r="E1260" i="2"/>
  <c r="D1260" i="2" s="1"/>
  <c r="E1259" i="2"/>
  <c r="D1259" i="2" s="1"/>
  <c r="E1258" i="2"/>
  <c r="D1258" i="2" s="1"/>
  <c r="E1257" i="2"/>
  <c r="D1257" i="2" s="1"/>
  <c r="E1256" i="2"/>
  <c r="D1256" i="2" s="1"/>
  <c r="E1255" i="2"/>
  <c r="D1255" i="2" s="1"/>
  <c r="E1253" i="2"/>
  <c r="D1253" i="2" s="1"/>
  <c r="E1252" i="2"/>
  <c r="D1252" i="2" s="1"/>
  <c r="E1251" i="2"/>
  <c r="D1251" i="2" s="1"/>
  <c r="E1250" i="2"/>
  <c r="D1250" i="2" s="1"/>
  <c r="E1249" i="2"/>
  <c r="D1249" i="2" s="1"/>
  <c r="E1248" i="2"/>
  <c r="D1248" i="2" s="1"/>
  <c r="E1247" i="2"/>
  <c r="D1247" i="2" s="1"/>
  <c r="E1246" i="2"/>
  <c r="D1246" i="2" s="1"/>
  <c r="E1245" i="2"/>
  <c r="D1245" i="2" s="1"/>
  <c r="E1244" i="2"/>
  <c r="D1244" i="2" s="1"/>
  <c r="E1243" i="2"/>
  <c r="D1243" i="2" s="1"/>
  <c r="E1242" i="2"/>
  <c r="D1242" i="2" s="1"/>
  <c r="E1241" i="2"/>
  <c r="D1241" i="2" s="1"/>
  <c r="E1240" i="2"/>
  <c r="D1240" i="2" s="1"/>
  <c r="E1239" i="2"/>
  <c r="D1239" i="2" s="1"/>
  <c r="E1238" i="2"/>
  <c r="D1238" i="2" s="1"/>
  <c r="E1237" i="2"/>
  <c r="D1237" i="2" s="1"/>
  <c r="E1236" i="2"/>
  <c r="D1236" i="2" s="1"/>
  <c r="E1233" i="2"/>
  <c r="D1233" i="2" s="1"/>
  <c r="E1232" i="2"/>
  <c r="D1232" i="2" s="1"/>
  <c r="E1231" i="2"/>
  <c r="D1231" i="2" s="1"/>
  <c r="E1230" i="2"/>
  <c r="D1230" i="2" s="1"/>
  <c r="E1229" i="2"/>
  <c r="D1229" i="2" s="1"/>
  <c r="E1228" i="2"/>
  <c r="D1228" i="2" s="1"/>
  <c r="E1227" i="2"/>
  <c r="D1227" i="2" s="1"/>
  <c r="E1226" i="2"/>
  <c r="D1226" i="2" s="1"/>
  <c r="E1225" i="2"/>
  <c r="D1225" i="2" s="1"/>
  <c r="E1224" i="2"/>
  <c r="D1224" i="2" s="1"/>
  <c r="E1223" i="2"/>
  <c r="D1223" i="2" s="1"/>
  <c r="E1221" i="2"/>
  <c r="D1221" i="2" s="1"/>
  <c r="E1218" i="2"/>
  <c r="D1218" i="2" s="1"/>
  <c r="E1217" i="2"/>
  <c r="D1217" i="2" s="1"/>
  <c r="E1216" i="2"/>
  <c r="D1216" i="2" s="1"/>
  <c r="E1215" i="2"/>
  <c r="D1215" i="2" s="1"/>
  <c r="E1214" i="2"/>
  <c r="D1214" i="2" s="1"/>
  <c r="E1213" i="2"/>
  <c r="D1213" i="2" s="1"/>
  <c r="E1212" i="2"/>
  <c r="D1212" i="2" s="1"/>
  <c r="E1211" i="2"/>
  <c r="D1211" i="2"/>
  <c r="E1210" i="2"/>
  <c r="D1210" i="2" s="1"/>
  <c r="E1209" i="2"/>
  <c r="D1209" i="2" s="1"/>
  <c r="E1208" i="2"/>
  <c r="D1208" i="2" s="1"/>
  <c r="E1207" i="2"/>
  <c r="D1207" i="2" s="1"/>
  <c r="E1206" i="2"/>
  <c r="D1206" i="2" s="1"/>
  <c r="E1205" i="2"/>
  <c r="D1205" i="2" s="1"/>
  <c r="E1204" i="2"/>
  <c r="D1204" i="2" s="1"/>
  <c r="E1202" i="2"/>
  <c r="D1202" i="2" s="1"/>
  <c r="E1201" i="2"/>
  <c r="D1201" i="2" s="1"/>
  <c r="E1200" i="2"/>
  <c r="D1200" i="2" s="1"/>
  <c r="E1199" i="2"/>
  <c r="D1199" i="2"/>
  <c r="E1198" i="2"/>
  <c r="D1198" i="2" s="1"/>
  <c r="E1197" i="2"/>
  <c r="D1197" i="2" s="1"/>
  <c r="E1196" i="2"/>
  <c r="D1196" i="2" s="1"/>
  <c r="E1195" i="2"/>
  <c r="D1195" i="2" s="1"/>
  <c r="E1194" i="2"/>
  <c r="D1194" i="2" s="1"/>
  <c r="E1191" i="2"/>
  <c r="D1191" i="2" s="1"/>
  <c r="E1190" i="2"/>
  <c r="D1190" i="2" s="1"/>
  <c r="E1189" i="2"/>
  <c r="D1189" i="2" s="1"/>
  <c r="E1188" i="2"/>
  <c r="D1188" i="2" s="1"/>
  <c r="E1187" i="2"/>
  <c r="D1187" i="2" s="1"/>
  <c r="E1186" i="2"/>
  <c r="D1186" i="2" s="1"/>
  <c r="E1185" i="2"/>
  <c r="D1185" i="2" s="1"/>
  <c r="E1184" i="2"/>
  <c r="D1184" i="2" s="1"/>
  <c r="E1183" i="2"/>
  <c r="D1183" i="2" s="1"/>
  <c r="E1182" i="2"/>
  <c r="D1182" i="2"/>
  <c r="E1181" i="2"/>
  <c r="D1181" i="2" s="1"/>
  <c r="E1180" i="2"/>
  <c r="D1180" i="2" s="1"/>
  <c r="E1179" i="2"/>
  <c r="D1179" i="2" s="1"/>
  <c r="E1178" i="2"/>
  <c r="D1178" i="2" s="1"/>
  <c r="E1177" i="2"/>
  <c r="D1177" i="2" s="1"/>
  <c r="E1176" i="2"/>
  <c r="D1176" i="2" s="1"/>
  <c r="E1175" i="2"/>
  <c r="D1175" i="2" s="1"/>
  <c r="E1174" i="2"/>
  <c r="D1174" i="2" s="1"/>
  <c r="E1173" i="2"/>
  <c r="D1173" i="2" s="1"/>
  <c r="E1172" i="2"/>
  <c r="D1172" i="2" s="1"/>
  <c r="E1171" i="2"/>
  <c r="D1171" i="2" s="1"/>
  <c r="E1170" i="2"/>
  <c r="D1170" i="2" s="1"/>
  <c r="E1169" i="2"/>
  <c r="D1169" i="2" s="1"/>
  <c r="E1168" i="2"/>
  <c r="D1168" i="2" s="1"/>
  <c r="E1167" i="2"/>
  <c r="D1167" i="2" s="1"/>
  <c r="E1166" i="2"/>
  <c r="D1166" i="2" s="1"/>
  <c r="E1165" i="2"/>
  <c r="D1165" i="2" s="1"/>
  <c r="E1164" i="2"/>
  <c r="D1164" i="2" s="1"/>
  <c r="E1163" i="2"/>
  <c r="D1163" i="2" s="1"/>
  <c r="E1161" i="2"/>
  <c r="D1161" i="2" s="1"/>
  <c r="E1160" i="2"/>
  <c r="D1160" i="2" s="1"/>
  <c r="E1159" i="2"/>
  <c r="D1159" i="2" s="1"/>
  <c r="E1158" i="2"/>
  <c r="D1158" i="2" s="1"/>
  <c r="E1157" i="2"/>
  <c r="D1157" i="2" s="1"/>
  <c r="E1156" i="2"/>
  <c r="D1156" i="2" s="1"/>
  <c r="E1155" i="2"/>
  <c r="D1155" i="2" s="1"/>
  <c r="E1154" i="2"/>
  <c r="D1154" i="2" s="1"/>
  <c r="E1153" i="2"/>
  <c r="D1153" i="2" s="1"/>
  <c r="E1152" i="2"/>
  <c r="D1152" i="2" s="1"/>
  <c r="E1151" i="2"/>
  <c r="D1151" i="2" s="1"/>
  <c r="E1150" i="2"/>
  <c r="D1150" i="2" s="1"/>
  <c r="E1149" i="2"/>
  <c r="D1149" i="2" s="1"/>
  <c r="E1148" i="2"/>
  <c r="D1148" i="2" s="1"/>
  <c r="E1147" i="2"/>
  <c r="D1147" i="2" s="1"/>
  <c r="E1146" i="2"/>
  <c r="D1146" i="2" s="1"/>
  <c r="E1145" i="2"/>
  <c r="D1145" i="2" s="1"/>
  <c r="E1144" i="2"/>
  <c r="D1144" i="2" s="1"/>
  <c r="E1143" i="2"/>
  <c r="D1143" i="2" s="1"/>
  <c r="E1140" i="2"/>
  <c r="D1140" i="2" s="1"/>
  <c r="E1139" i="2"/>
  <c r="D1139" i="2" s="1"/>
  <c r="E1138" i="2"/>
  <c r="D1138" i="2" s="1"/>
  <c r="E1137" i="2"/>
  <c r="D1137" i="2" s="1"/>
  <c r="E1136" i="2"/>
  <c r="D1136" i="2" s="1"/>
  <c r="E1135" i="2"/>
  <c r="D1135" i="2" s="1"/>
  <c r="E1134" i="2"/>
  <c r="D1134" i="2" s="1"/>
  <c r="E1133" i="2"/>
  <c r="D1133" i="2" s="1"/>
  <c r="E1132" i="2"/>
  <c r="D1132" i="2" s="1"/>
  <c r="E1131" i="2"/>
  <c r="D1131" i="2" s="1"/>
  <c r="E1130" i="2"/>
  <c r="D1130" i="2" s="1"/>
  <c r="E1129" i="2"/>
  <c r="D1129" i="2" s="1"/>
  <c r="E1128" i="2"/>
  <c r="D1128" i="2" s="1"/>
  <c r="E1127" i="2"/>
  <c r="D1127" i="2" s="1"/>
  <c r="E1125" i="2"/>
  <c r="D1125" i="2" s="1"/>
  <c r="E1124" i="2"/>
  <c r="D1124" i="2" s="1"/>
  <c r="E1123" i="2"/>
  <c r="D1123" i="2" s="1"/>
  <c r="E1122" i="2"/>
  <c r="D1122" i="2" s="1"/>
  <c r="E1121" i="2"/>
  <c r="D1121" i="2" s="1"/>
  <c r="E1120" i="2"/>
  <c r="D1120" i="2" s="1"/>
  <c r="E1119" i="2"/>
  <c r="D1119" i="2" s="1"/>
  <c r="E1118" i="2"/>
  <c r="D1118" i="2" s="1"/>
  <c r="E1117" i="2"/>
  <c r="D1117" i="2" s="1"/>
  <c r="E1116" i="2"/>
  <c r="D1116" i="2" s="1"/>
  <c r="E1115" i="2"/>
  <c r="D1115" i="2" s="1"/>
  <c r="E1114" i="2"/>
  <c r="D1114" i="2" s="1"/>
  <c r="E1112" i="2"/>
  <c r="D1112" i="2" s="1"/>
  <c r="E1111" i="2"/>
  <c r="D1111" i="2" s="1"/>
  <c r="E1110" i="2"/>
  <c r="D1110" i="2" s="1"/>
  <c r="E1109" i="2"/>
  <c r="D1109" i="2" s="1"/>
  <c r="E1108" i="2"/>
  <c r="D1108" i="2" s="1"/>
  <c r="E1107" i="2"/>
  <c r="D1107" i="2" s="1"/>
  <c r="E1106" i="2"/>
  <c r="D1106" i="2" s="1"/>
  <c r="E1105" i="2"/>
  <c r="D1105" i="2" s="1"/>
  <c r="E1104" i="2"/>
  <c r="D1104" i="2" s="1"/>
  <c r="E1103" i="2"/>
  <c r="D1103" i="2" s="1"/>
  <c r="E1102" i="2"/>
  <c r="D1102" i="2" s="1"/>
  <c r="E1101" i="2"/>
  <c r="D1101" i="2" s="1"/>
  <c r="E1100" i="2"/>
  <c r="D1100" i="2" s="1"/>
  <c r="E1099" i="2"/>
  <c r="D1099" i="2" s="1"/>
  <c r="E1098" i="2"/>
  <c r="D1098" i="2" s="1"/>
  <c r="E1097" i="2"/>
  <c r="D1097" i="2" s="1"/>
  <c r="E1096" i="2"/>
  <c r="D1096" i="2" s="1"/>
  <c r="E1095" i="2"/>
  <c r="D1095" i="2" s="1"/>
  <c r="E1094" i="2"/>
  <c r="D1094" i="2" s="1"/>
  <c r="E1093" i="2"/>
  <c r="D1093" i="2" s="1"/>
  <c r="E1092" i="2"/>
  <c r="D1092" i="2" s="1"/>
  <c r="E1091" i="2"/>
  <c r="D1091" i="2" s="1"/>
  <c r="E1090" i="2"/>
  <c r="D1090" i="2" s="1"/>
  <c r="E1089" i="2"/>
  <c r="D1089" i="2" s="1"/>
  <c r="E1088" i="2"/>
  <c r="D1088" i="2" s="1"/>
  <c r="E1087" i="2"/>
  <c r="D1087" i="2" s="1"/>
  <c r="E1086" i="2"/>
  <c r="D1086" i="2" s="1"/>
  <c r="E1085" i="2"/>
  <c r="D1085" i="2" s="1"/>
  <c r="E1084" i="2"/>
  <c r="D1084" i="2" s="1"/>
  <c r="E1083" i="2"/>
  <c r="D1083" i="2" s="1"/>
  <c r="E1082" i="2"/>
  <c r="D1082" i="2" s="1"/>
  <c r="E1081" i="2"/>
  <c r="D1081" i="2" s="1"/>
  <c r="E1080" i="2"/>
  <c r="D1080" i="2" s="1"/>
  <c r="E1079" i="2"/>
  <c r="D1079" i="2" s="1"/>
  <c r="E1078" i="2"/>
  <c r="D1078" i="2" s="1"/>
  <c r="E1077" i="2"/>
  <c r="D1077" i="2" s="1"/>
  <c r="E1076" i="2"/>
  <c r="D1076" i="2" s="1"/>
  <c r="E1075" i="2"/>
  <c r="D1075" i="2" s="1"/>
  <c r="E1074" i="2"/>
  <c r="D1074" i="2" s="1"/>
  <c r="E1072" i="2"/>
  <c r="D1072" i="2" s="1"/>
  <c r="E1071" i="2"/>
  <c r="D1071" i="2" s="1"/>
  <c r="E1070" i="2"/>
  <c r="D1070" i="2" s="1"/>
  <c r="E1069" i="2"/>
  <c r="D1069" i="2" s="1"/>
  <c r="E1068" i="2"/>
  <c r="D1068" i="2" s="1"/>
  <c r="E1067" i="2"/>
  <c r="D1067" i="2" s="1"/>
  <c r="E1066" i="2"/>
  <c r="D1066" i="2" s="1"/>
  <c r="E1065" i="2"/>
  <c r="D1065" i="2" s="1"/>
  <c r="E1064" i="2"/>
  <c r="D1064" i="2" s="1"/>
  <c r="E1063" i="2"/>
  <c r="D1063" i="2" s="1"/>
  <c r="E1062" i="2"/>
  <c r="D1062" i="2" s="1"/>
  <c r="E1061" i="2"/>
  <c r="D1061" i="2" s="1"/>
  <c r="E1060" i="2"/>
  <c r="D1060" i="2" s="1"/>
  <c r="E1059" i="2"/>
  <c r="D1059" i="2" s="1"/>
  <c r="E1058" i="2"/>
  <c r="D1058" i="2" s="1"/>
  <c r="E1057" i="2"/>
  <c r="D1057" i="2" s="1"/>
  <c r="E1056" i="2"/>
  <c r="D1056" i="2" s="1"/>
  <c r="E1055" i="2"/>
  <c r="D1055" i="2" s="1"/>
  <c r="E1054" i="2"/>
  <c r="D1054" i="2" s="1"/>
  <c r="E1053" i="2"/>
  <c r="D1053" i="2" s="1"/>
  <c r="E1052" i="2"/>
  <c r="D1052" i="2" s="1"/>
  <c r="E1051" i="2"/>
  <c r="D1051" i="2" s="1"/>
  <c r="E1050" i="2"/>
  <c r="D1050" i="2" s="1"/>
  <c r="E1049" i="2"/>
  <c r="D1049" i="2" s="1"/>
  <c r="E1048" i="2"/>
  <c r="D1048" i="2" s="1"/>
  <c r="E1047" i="2"/>
  <c r="D1047" i="2" s="1"/>
  <c r="E1046" i="2"/>
  <c r="D1046" i="2" s="1"/>
  <c r="E1045" i="2"/>
  <c r="D1045" i="2" s="1"/>
  <c r="E1044" i="2"/>
  <c r="D1044" i="2" s="1"/>
  <c r="E1043" i="2"/>
  <c r="D1043" i="2" s="1"/>
  <c r="E1042" i="2"/>
  <c r="D1042" i="2" s="1"/>
  <c r="E1041" i="2"/>
  <c r="D1041" i="2" s="1"/>
  <c r="E1040" i="2"/>
  <c r="D1040" i="2" s="1"/>
  <c r="E1039" i="2"/>
  <c r="D1039" i="2" s="1"/>
  <c r="E1038" i="2"/>
  <c r="D1038" i="2" s="1"/>
  <c r="E1037" i="2"/>
  <c r="D1037" i="2" s="1"/>
  <c r="E1036" i="2"/>
  <c r="D1036" i="2" s="1"/>
  <c r="E1035" i="2"/>
  <c r="D1035" i="2" s="1"/>
  <c r="E1034" i="2"/>
  <c r="D1034" i="2" s="1"/>
  <c r="E1033" i="2"/>
  <c r="D1033" i="2" s="1"/>
  <c r="E1032" i="2"/>
  <c r="D1032" i="2" s="1"/>
  <c r="E1031" i="2"/>
  <c r="D1031" i="2" s="1"/>
  <c r="E1030" i="2"/>
  <c r="D1030" i="2" s="1"/>
  <c r="E1029" i="2"/>
  <c r="D1029" i="2" s="1"/>
  <c r="E1028" i="2"/>
  <c r="D1028" i="2" s="1"/>
  <c r="E1027" i="2"/>
  <c r="D1027" i="2" s="1"/>
  <c r="E1026" i="2"/>
  <c r="D1026" i="2" s="1"/>
  <c r="E1025" i="2"/>
  <c r="D1025" i="2" s="1"/>
  <c r="E1024" i="2"/>
  <c r="D1024" i="2" s="1"/>
  <c r="E1023" i="2"/>
  <c r="D1023" i="2" s="1"/>
  <c r="E1022" i="2"/>
  <c r="D1022" i="2" s="1"/>
  <c r="E1021" i="2"/>
  <c r="D1021" i="2" s="1"/>
  <c r="E1020" i="2"/>
  <c r="D1020" i="2" s="1"/>
  <c r="E1019" i="2"/>
  <c r="D1019" i="2" s="1"/>
  <c r="E1018" i="2"/>
  <c r="D1018" i="2" s="1"/>
  <c r="E1017" i="2"/>
  <c r="D1017" i="2" s="1"/>
  <c r="E1016" i="2"/>
  <c r="D1016" i="2" s="1"/>
  <c r="E1015" i="2"/>
  <c r="D1015" i="2" s="1"/>
  <c r="E1014" i="2"/>
  <c r="D1014" i="2" s="1"/>
  <c r="E1013" i="2"/>
  <c r="D1013" i="2" s="1"/>
  <c r="E1012" i="2"/>
  <c r="D1012" i="2" s="1"/>
  <c r="E1011" i="2"/>
  <c r="D1011" i="2" s="1"/>
  <c r="E1010" i="2"/>
  <c r="D1010" i="2" s="1"/>
  <c r="E1009" i="2"/>
  <c r="D1009" i="2" s="1"/>
  <c r="E1008" i="2"/>
  <c r="D1008" i="2" s="1"/>
  <c r="E1007" i="2"/>
  <c r="D1007" i="2" s="1"/>
  <c r="E1006" i="2"/>
  <c r="D1006" i="2" s="1"/>
  <c r="E1005" i="2"/>
  <c r="D1005" i="2" s="1"/>
  <c r="E1004" i="2"/>
  <c r="D1004" i="2" s="1"/>
  <c r="E1003" i="2"/>
  <c r="D1003" i="2" s="1"/>
  <c r="E1002" i="2"/>
  <c r="D1002" i="2" s="1"/>
  <c r="E1001" i="2"/>
  <c r="D1001" i="2" s="1"/>
  <c r="E1000" i="2"/>
  <c r="D1000" i="2" s="1"/>
  <c r="E999" i="2"/>
  <c r="D999" i="2" s="1"/>
  <c r="E998" i="2"/>
  <c r="D998" i="2" s="1"/>
  <c r="E997" i="2"/>
  <c r="D997" i="2" s="1"/>
  <c r="E996" i="2"/>
  <c r="D996" i="2" s="1"/>
  <c r="E995" i="2"/>
  <c r="D995" i="2" s="1"/>
  <c r="E994" i="2"/>
  <c r="D994" i="2" s="1"/>
  <c r="E993" i="2"/>
  <c r="D993" i="2" s="1"/>
  <c r="E992" i="2"/>
  <c r="D992" i="2" s="1"/>
  <c r="E991" i="2"/>
  <c r="D991" i="2" s="1"/>
  <c r="E990" i="2"/>
  <c r="D990" i="2" s="1"/>
  <c r="E989" i="2"/>
  <c r="D989" i="2" s="1"/>
  <c r="E988" i="2"/>
  <c r="D988" i="2" s="1"/>
  <c r="E987" i="2"/>
  <c r="D987" i="2" s="1"/>
  <c r="E986" i="2"/>
  <c r="D986" i="2" s="1"/>
  <c r="E985" i="2"/>
  <c r="D985" i="2" s="1"/>
  <c r="E984" i="2"/>
  <c r="D984" i="2" s="1"/>
  <c r="E983" i="2"/>
  <c r="D983" i="2" s="1"/>
  <c r="E982" i="2"/>
  <c r="D982" i="2" s="1"/>
  <c r="E981" i="2"/>
  <c r="D981" i="2" s="1"/>
  <c r="E980" i="2"/>
  <c r="D980" i="2" s="1"/>
  <c r="E979" i="2"/>
  <c r="D979" i="2" s="1"/>
  <c r="E978" i="2"/>
  <c r="D978" i="2" s="1"/>
  <c r="E977" i="2"/>
  <c r="D977" i="2" s="1"/>
  <c r="E976" i="2"/>
  <c r="D976" i="2" s="1"/>
  <c r="E975" i="2"/>
  <c r="D975" i="2" s="1"/>
  <c r="E974" i="2"/>
  <c r="D974" i="2" s="1"/>
  <c r="E973" i="2"/>
  <c r="D973" i="2" s="1"/>
  <c r="E972" i="2"/>
  <c r="D972" i="2" s="1"/>
  <c r="E971" i="2"/>
  <c r="D971" i="2" s="1"/>
  <c r="E970" i="2"/>
  <c r="D970" i="2" s="1"/>
  <c r="E969" i="2"/>
  <c r="D969" i="2" s="1"/>
  <c r="E968" i="2"/>
  <c r="D968" i="2" s="1"/>
  <c r="E967" i="2"/>
  <c r="D967" i="2" s="1"/>
  <c r="E966" i="2"/>
  <c r="D966" i="2" s="1"/>
  <c r="E965" i="2"/>
  <c r="D965" i="2" s="1"/>
  <c r="E964" i="2"/>
  <c r="D964" i="2" s="1"/>
  <c r="E963" i="2"/>
  <c r="D963" i="2" s="1"/>
  <c r="E962" i="2"/>
  <c r="D962" i="2" s="1"/>
  <c r="E961" i="2"/>
  <c r="D961" i="2" s="1"/>
  <c r="E960" i="2"/>
  <c r="D960" i="2" s="1"/>
  <c r="E958" i="2"/>
  <c r="D958" i="2" s="1"/>
  <c r="E957" i="2"/>
  <c r="D957" i="2" s="1"/>
  <c r="E956" i="2"/>
  <c r="D956" i="2" s="1"/>
  <c r="E955" i="2"/>
  <c r="D955" i="2" s="1"/>
  <c r="E953" i="2"/>
  <c r="D953" i="2" s="1"/>
  <c r="E952" i="2"/>
  <c r="D952" i="2" s="1"/>
  <c r="E950" i="2"/>
  <c r="D950" i="2" s="1"/>
  <c r="E949" i="2"/>
  <c r="D949" i="2" s="1"/>
  <c r="E947" i="2"/>
  <c r="D947" i="2" s="1"/>
  <c r="E946" i="2"/>
  <c r="D946" i="2" s="1"/>
  <c r="E945" i="2"/>
  <c r="D945" i="2" s="1"/>
  <c r="E944" i="2"/>
  <c r="D944" i="2" s="1"/>
  <c r="E943" i="2"/>
  <c r="D943" i="2" s="1"/>
  <c r="E942" i="2"/>
  <c r="D942" i="2" s="1"/>
  <c r="E941" i="2"/>
  <c r="D941" i="2" s="1"/>
  <c r="E940" i="2"/>
  <c r="D940" i="2" s="1"/>
  <c r="E939" i="2"/>
  <c r="D939" i="2" s="1"/>
  <c r="E938" i="2"/>
  <c r="D938" i="2" s="1"/>
  <c r="E937" i="2"/>
  <c r="D937" i="2" s="1"/>
  <c r="E935" i="2"/>
  <c r="D935" i="2" s="1"/>
  <c r="E932" i="2"/>
  <c r="D932" i="2" s="1"/>
  <c r="E931" i="2"/>
  <c r="D931" i="2" s="1"/>
  <c r="E930" i="2"/>
  <c r="D930" i="2" s="1"/>
  <c r="E929" i="2"/>
  <c r="D929" i="2" s="1"/>
  <c r="E928" i="2"/>
  <c r="D928" i="2" s="1"/>
  <c r="E927" i="2"/>
  <c r="D927" i="2" s="1"/>
  <c r="E926" i="2"/>
  <c r="D926" i="2" s="1"/>
  <c r="E925" i="2"/>
  <c r="D925" i="2" s="1"/>
  <c r="E924" i="2"/>
  <c r="D924" i="2" s="1"/>
  <c r="E923" i="2"/>
  <c r="D923" i="2" s="1"/>
  <c r="E922" i="2"/>
  <c r="D922" i="2" s="1"/>
  <c r="E919" i="2"/>
  <c r="D919" i="2" s="1"/>
  <c r="E917" i="2"/>
  <c r="D917" i="2" s="1"/>
  <c r="E916" i="2"/>
  <c r="D916" i="2" s="1"/>
  <c r="E915" i="2"/>
  <c r="D915" i="2" s="1"/>
  <c r="E914" i="2"/>
  <c r="D914" i="2" s="1"/>
  <c r="E913" i="2"/>
  <c r="D913" i="2" s="1"/>
  <c r="E912" i="2"/>
  <c r="D912" i="2" s="1"/>
  <c r="E911" i="2"/>
  <c r="D911" i="2" s="1"/>
  <c r="E910" i="2"/>
  <c r="D910" i="2" s="1"/>
  <c r="E909" i="2"/>
  <c r="D909" i="2" s="1"/>
  <c r="E908" i="2"/>
  <c r="D908" i="2" s="1"/>
  <c r="E907" i="2"/>
  <c r="D907" i="2" s="1"/>
  <c r="E906" i="2"/>
  <c r="D906" i="2" s="1"/>
  <c r="E905" i="2"/>
  <c r="D905" i="2" s="1"/>
  <c r="E904" i="2"/>
  <c r="D904" i="2" s="1"/>
  <c r="E903" i="2"/>
  <c r="D903" i="2" s="1"/>
  <c r="E902" i="2"/>
  <c r="D902" i="2" s="1"/>
  <c r="E901" i="2"/>
  <c r="D901" i="2" s="1"/>
  <c r="E900" i="2"/>
  <c r="D900" i="2" s="1"/>
  <c r="E899" i="2"/>
  <c r="D899" i="2" s="1"/>
  <c r="E898" i="2"/>
  <c r="D898" i="2" s="1"/>
  <c r="E897" i="2"/>
  <c r="D897" i="2" s="1"/>
  <c r="E896" i="2"/>
  <c r="D896" i="2" s="1"/>
  <c r="E895" i="2"/>
  <c r="D895" i="2" s="1"/>
  <c r="E894" i="2"/>
  <c r="D894" i="2" s="1"/>
  <c r="E893" i="2"/>
  <c r="D893" i="2" s="1"/>
  <c r="E892" i="2"/>
  <c r="D892" i="2" s="1"/>
  <c r="E891" i="2"/>
  <c r="D891" i="2" s="1"/>
  <c r="E890" i="2"/>
  <c r="D890" i="2" s="1"/>
  <c r="E889" i="2"/>
  <c r="D889" i="2" s="1"/>
  <c r="E888" i="2"/>
  <c r="D888" i="2" s="1"/>
  <c r="E887" i="2"/>
  <c r="D887" i="2" s="1"/>
  <c r="E886" i="2"/>
  <c r="D886" i="2" s="1"/>
  <c r="E885" i="2"/>
  <c r="D885" i="2" s="1"/>
  <c r="E884" i="2"/>
  <c r="D884" i="2" s="1"/>
  <c r="E883" i="2"/>
  <c r="D883" i="2" s="1"/>
  <c r="E882" i="2"/>
  <c r="D882" i="2" s="1"/>
  <c r="E881" i="2"/>
  <c r="D881" i="2" s="1"/>
  <c r="E880" i="2"/>
  <c r="D880" i="2" s="1"/>
  <c r="E879" i="2"/>
  <c r="D879" i="2" s="1"/>
  <c r="E878" i="2"/>
  <c r="D878" i="2" s="1"/>
  <c r="E877" i="2"/>
  <c r="D877" i="2" s="1"/>
  <c r="E876" i="2"/>
  <c r="D876" i="2" s="1"/>
  <c r="E875" i="2"/>
  <c r="D875" i="2" s="1"/>
  <c r="E874" i="2"/>
  <c r="D874" i="2" s="1"/>
  <c r="E872" i="2"/>
  <c r="D872" i="2" s="1"/>
  <c r="E871" i="2"/>
  <c r="D871" i="2" s="1"/>
  <c r="E870" i="2"/>
  <c r="D870" i="2" s="1"/>
  <c r="E869" i="2"/>
  <c r="D869" i="2" s="1"/>
  <c r="E868" i="2"/>
  <c r="D868" i="2" s="1"/>
  <c r="E867" i="2"/>
  <c r="D867" i="2" s="1"/>
  <c r="E866" i="2"/>
  <c r="D866" i="2" s="1"/>
  <c r="E865" i="2"/>
  <c r="D865" i="2" s="1"/>
  <c r="E864" i="2"/>
  <c r="D864" i="2" s="1"/>
  <c r="E863" i="2"/>
  <c r="D863" i="2" s="1"/>
  <c r="E862" i="2"/>
  <c r="D862" i="2" s="1"/>
  <c r="E861" i="2"/>
  <c r="D861" i="2" s="1"/>
  <c r="E860" i="2"/>
  <c r="D860" i="2" s="1"/>
  <c r="E859" i="2"/>
  <c r="D859" i="2" s="1"/>
  <c r="E858" i="2"/>
  <c r="D858" i="2" s="1"/>
  <c r="E857" i="2"/>
  <c r="D857" i="2" s="1"/>
  <c r="E856" i="2"/>
  <c r="D856" i="2" s="1"/>
  <c r="E855" i="2"/>
  <c r="D855" i="2" s="1"/>
  <c r="E854" i="2"/>
  <c r="D854" i="2" s="1"/>
  <c r="E853" i="2"/>
  <c r="D853" i="2" s="1"/>
  <c r="E852" i="2"/>
  <c r="D852" i="2" s="1"/>
  <c r="E851" i="2"/>
  <c r="D851" i="2" s="1"/>
  <c r="E850" i="2"/>
  <c r="D850" i="2" s="1"/>
  <c r="E849" i="2"/>
  <c r="D849" i="2" s="1"/>
  <c r="E848" i="2"/>
  <c r="D848" i="2" s="1"/>
  <c r="E847" i="2"/>
  <c r="D847" i="2" s="1"/>
  <c r="E846" i="2"/>
  <c r="D846" i="2" s="1"/>
  <c r="E845" i="2"/>
  <c r="D845" i="2" s="1"/>
  <c r="E844" i="2"/>
  <c r="D844" i="2" s="1"/>
  <c r="E843" i="2"/>
  <c r="D843" i="2" s="1"/>
  <c r="E842" i="2"/>
  <c r="D842" i="2" s="1"/>
  <c r="E841" i="2"/>
  <c r="D841" i="2" s="1"/>
  <c r="E839" i="2"/>
  <c r="D839" i="2" s="1"/>
  <c r="E838" i="2"/>
  <c r="D838" i="2" s="1"/>
  <c r="E837" i="2"/>
  <c r="D837" i="2" s="1"/>
  <c r="E836" i="2"/>
  <c r="D836" i="2" s="1"/>
  <c r="E835" i="2"/>
  <c r="D835" i="2" s="1"/>
  <c r="E834" i="2"/>
  <c r="D834" i="2" s="1"/>
  <c r="E833" i="2"/>
  <c r="D833" i="2" s="1"/>
  <c r="E832" i="2"/>
  <c r="D832" i="2" s="1"/>
  <c r="E831" i="2"/>
  <c r="D831" i="2" s="1"/>
  <c r="E830" i="2"/>
  <c r="D830" i="2" s="1"/>
  <c r="E829" i="2"/>
  <c r="D829" i="2" s="1"/>
  <c r="E828" i="2"/>
  <c r="D828" i="2" s="1"/>
  <c r="E827" i="2"/>
  <c r="D827" i="2" s="1"/>
  <c r="E826" i="2"/>
  <c r="D826" i="2" s="1"/>
  <c r="E825" i="2"/>
  <c r="D825" i="2" s="1"/>
  <c r="E824" i="2"/>
  <c r="D824" i="2" s="1"/>
  <c r="E823" i="2"/>
  <c r="D823" i="2" s="1"/>
  <c r="E822" i="2"/>
  <c r="D822" i="2" s="1"/>
  <c r="E821" i="2"/>
  <c r="D821" i="2" s="1"/>
  <c r="E820" i="2"/>
  <c r="D820" i="2" s="1"/>
  <c r="E819" i="2"/>
  <c r="D819" i="2" s="1"/>
  <c r="E818" i="2"/>
  <c r="D818" i="2" s="1"/>
  <c r="E817" i="2"/>
  <c r="D817" i="2" s="1"/>
  <c r="E816" i="2"/>
  <c r="D816" i="2" s="1"/>
  <c r="E815" i="2"/>
  <c r="D815" i="2" s="1"/>
  <c r="E814" i="2"/>
  <c r="D814" i="2" s="1"/>
  <c r="E813" i="2"/>
  <c r="D813" i="2" s="1"/>
  <c r="E812" i="2"/>
  <c r="D812" i="2" s="1"/>
  <c r="E811" i="2"/>
  <c r="D811" i="2" s="1"/>
  <c r="E810" i="2"/>
  <c r="D810" i="2" s="1"/>
  <c r="E809" i="2"/>
  <c r="D809" i="2" s="1"/>
  <c r="E807" i="2"/>
  <c r="D807" i="2" s="1"/>
  <c r="E806" i="2"/>
  <c r="D806" i="2" s="1"/>
  <c r="E805" i="2"/>
  <c r="D805" i="2" s="1"/>
  <c r="E804" i="2"/>
  <c r="D804" i="2" s="1"/>
  <c r="E803" i="2"/>
  <c r="D803" i="2" s="1"/>
  <c r="E802" i="2"/>
  <c r="D802" i="2" s="1"/>
  <c r="E801" i="2"/>
  <c r="D801" i="2" s="1"/>
  <c r="E800" i="2"/>
  <c r="D800" i="2" s="1"/>
  <c r="E798" i="2"/>
  <c r="D798" i="2" s="1"/>
  <c r="E797" i="2"/>
  <c r="D797" i="2" s="1"/>
  <c r="E796" i="2"/>
  <c r="D796" i="2" s="1"/>
  <c r="E795" i="2"/>
  <c r="D795" i="2" s="1"/>
  <c r="E794" i="2"/>
  <c r="D794" i="2" s="1"/>
  <c r="E793" i="2"/>
  <c r="D793" i="2" s="1"/>
  <c r="E792" i="2"/>
  <c r="D792" i="2" s="1"/>
  <c r="E791" i="2"/>
  <c r="D791" i="2" s="1"/>
  <c r="E790" i="2"/>
  <c r="D790" i="2" s="1"/>
  <c r="E789" i="2"/>
  <c r="D789" i="2" s="1"/>
  <c r="E788" i="2"/>
  <c r="D788" i="2" s="1"/>
  <c r="E787" i="2"/>
  <c r="D787" i="2" s="1"/>
  <c r="E786" i="2"/>
  <c r="D786" i="2" s="1"/>
  <c r="E785" i="2"/>
  <c r="D785" i="2" s="1"/>
  <c r="E784" i="2"/>
  <c r="D784" i="2" s="1"/>
  <c r="E783" i="2"/>
  <c r="D783" i="2" s="1"/>
  <c r="E782" i="2"/>
  <c r="D782" i="2" s="1"/>
  <c r="E781" i="2"/>
  <c r="D781" i="2" s="1"/>
  <c r="E780" i="2"/>
  <c r="D780" i="2" s="1"/>
  <c r="E779" i="2"/>
  <c r="D779" i="2" s="1"/>
  <c r="E778" i="2"/>
  <c r="D778" i="2" s="1"/>
  <c r="E777" i="2"/>
  <c r="D777" i="2" s="1"/>
  <c r="E776" i="2"/>
  <c r="D776" i="2" s="1"/>
  <c r="E774" i="2"/>
  <c r="D774" i="2" s="1"/>
  <c r="E773" i="2"/>
  <c r="D773" i="2" s="1"/>
  <c r="E772" i="2"/>
  <c r="D772" i="2" s="1"/>
  <c r="E771" i="2"/>
  <c r="D771" i="2" s="1"/>
  <c r="E770" i="2"/>
  <c r="D770" i="2" s="1"/>
  <c r="E769" i="2"/>
  <c r="D769" i="2" s="1"/>
  <c r="E768" i="2"/>
  <c r="D768" i="2" s="1"/>
  <c r="E767" i="2"/>
  <c r="D767" i="2" s="1"/>
  <c r="E766" i="2"/>
  <c r="D766" i="2" s="1"/>
  <c r="E765" i="2"/>
  <c r="D765" i="2" s="1"/>
  <c r="E764" i="2"/>
  <c r="D764" i="2" s="1"/>
  <c r="E763" i="2"/>
  <c r="D763" i="2" s="1"/>
  <c r="E761" i="2"/>
  <c r="D761" i="2" s="1"/>
  <c r="E760" i="2"/>
  <c r="D760" i="2" s="1"/>
  <c r="E759" i="2"/>
  <c r="D759" i="2" s="1"/>
  <c r="E758" i="2"/>
  <c r="D758" i="2" s="1"/>
  <c r="E757" i="2"/>
  <c r="D757" i="2" s="1"/>
  <c r="E756" i="2"/>
  <c r="D756" i="2" s="1"/>
  <c r="E755" i="2"/>
  <c r="D755" i="2" s="1"/>
  <c r="E754" i="2"/>
  <c r="D754" i="2" s="1"/>
  <c r="E753" i="2"/>
  <c r="D753" i="2" s="1"/>
  <c r="E752" i="2"/>
  <c r="D752" i="2" s="1"/>
  <c r="E751" i="2"/>
  <c r="D751" i="2" s="1"/>
  <c r="E750" i="2"/>
  <c r="D750" i="2" s="1"/>
  <c r="E749" i="2"/>
  <c r="D749" i="2" s="1"/>
  <c r="E748" i="2"/>
  <c r="D748" i="2" s="1"/>
  <c r="E747" i="2"/>
  <c r="D747" i="2" s="1"/>
  <c r="E746" i="2"/>
  <c r="D746" i="2" s="1"/>
  <c r="E745" i="2"/>
  <c r="D745" i="2" s="1"/>
  <c r="E743" i="2"/>
  <c r="D743" i="2" s="1"/>
  <c r="E742" i="2"/>
  <c r="D742" i="2" s="1"/>
  <c r="E741" i="2"/>
  <c r="D741" i="2" s="1"/>
  <c r="E740" i="2"/>
  <c r="D740" i="2" s="1"/>
  <c r="E739" i="2"/>
  <c r="D739" i="2" s="1"/>
  <c r="E738" i="2"/>
  <c r="D738" i="2" s="1"/>
  <c r="E737" i="2"/>
  <c r="D737" i="2" s="1"/>
  <c r="E736" i="2"/>
  <c r="D736" i="2" s="1"/>
  <c r="E735" i="2"/>
  <c r="D735" i="2" s="1"/>
  <c r="E734" i="2"/>
  <c r="D734" i="2" s="1"/>
  <c r="E733" i="2"/>
  <c r="D733" i="2" s="1"/>
  <c r="E732" i="2"/>
  <c r="D732" i="2" s="1"/>
  <c r="E731" i="2"/>
  <c r="D731" i="2" s="1"/>
  <c r="E730" i="2"/>
  <c r="D730" i="2" s="1"/>
  <c r="E729" i="2"/>
  <c r="D729" i="2" s="1"/>
  <c r="E728" i="2"/>
  <c r="D728" i="2" s="1"/>
  <c r="E727" i="2"/>
  <c r="D727" i="2" s="1"/>
  <c r="E726" i="2"/>
  <c r="D726" i="2" s="1"/>
  <c r="E725" i="2"/>
  <c r="D725" i="2" s="1"/>
  <c r="E724" i="2"/>
  <c r="D724" i="2" s="1"/>
  <c r="E723" i="2"/>
  <c r="D723" i="2" s="1"/>
  <c r="E722" i="2"/>
  <c r="D722" i="2" s="1"/>
  <c r="E721" i="2"/>
  <c r="D721" i="2" s="1"/>
  <c r="E720" i="2"/>
  <c r="D720" i="2" s="1"/>
  <c r="E719" i="2"/>
  <c r="D719" i="2" s="1"/>
  <c r="E718" i="2"/>
  <c r="D718" i="2" s="1"/>
  <c r="E717" i="2"/>
  <c r="D717" i="2" s="1"/>
  <c r="E716" i="2"/>
  <c r="D716" i="2" s="1"/>
  <c r="E715" i="2"/>
  <c r="D715" i="2" s="1"/>
  <c r="E714" i="2"/>
  <c r="D714" i="2" s="1"/>
  <c r="E713" i="2"/>
  <c r="D713" i="2" s="1"/>
  <c r="E712" i="2"/>
  <c r="D712" i="2" s="1"/>
  <c r="E711" i="2"/>
  <c r="D711" i="2" s="1"/>
  <c r="E710" i="2"/>
  <c r="D710" i="2" s="1"/>
  <c r="E709" i="2"/>
  <c r="D709" i="2" s="1"/>
  <c r="E708" i="2"/>
  <c r="D708" i="2" s="1"/>
  <c r="E707" i="2"/>
  <c r="D707" i="2" s="1"/>
  <c r="E706" i="2"/>
  <c r="D706" i="2" s="1"/>
  <c r="E705" i="2"/>
  <c r="D705" i="2" s="1"/>
  <c r="E704" i="2"/>
  <c r="D704" i="2" s="1"/>
  <c r="E703" i="2"/>
  <c r="D703" i="2" s="1"/>
  <c r="E702" i="2"/>
  <c r="D702" i="2" s="1"/>
  <c r="E701" i="2"/>
  <c r="D701" i="2" s="1"/>
  <c r="E700" i="2"/>
  <c r="D700" i="2" s="1"/>
  <c r="E698" i="2"/>
  <c r="D698" i="2" s="1"/>
  <c r="E697" i="2"/>
  <c r="D697" i="2" s="1"/>
  <c r="E696" i="2"/>
  <c r="D696" i="2" s="1"/>
  <c r="E695" i="2"/>
  <c r="D695" i="2" s="1"/>
  <c r="E694" i="2"/>
  <c r="D694" i="2" s="1"/>
  <c r="E693" i="2"/>
  <c r="D693" i="2" s="1"/>
  <c r="E692" i="2"/>
  <c r="D692" i="2" s="1"/>
  <c r="E691" i="2"/>
  <c r="D691" i="2" s="1"/>
  <c r="E690" i="2"/>
  <c r="D690" i="2" s="1"/>
  <c r="E689" i="2"/>
  <c r="D689" i="2" s="1"/>
  <c r="E688" i="2"/>
  <c r="D688" i="2" s="1"/>
  <c r="E687" i="2"/>
  <c r="D687" i="2" s="1"/>
  <c r="E686" i="2"/>
  <c r="D686" i="2" s="1"/>
  <c r="E685" i="2"/>
  <c r="D685" i="2" s="1"/>
  <c r="E684" i="2"/>
  <c r="D684" i="2" s="1"/>
  <c r="E683" i="2"/>
  <c r="D683" i="2" s="1"/>
  <c r="E682" i="2"/>
  <c r="D682" i="2" s="1"/>
  <c r="E681" i="2"/>
  <c r="D681" i="2" s="1"/>
  <c r="E680" i="2"/>
  <c r="D680" i="2" s="1"/>
  <c r="E679" i="2"/>
  <c r="D679" i="2" s="1"/>
  <c r="E678" i="2"/>
  <c r="D678" i="2" s="1"/>
  <c r="E677" i="2"/>
  <c r="D677" i="2" s="1"/>
  <c r="E676" i="2"/>
  <c r="D676" i="2" s="1"/>
  <c r="E675" i="2"/>
  <c r="D675" i="2" s="1"/>
  <c r="E674" i="2"/>
  <c r="D674" i="2" s="1"/>
  <c r="E673" i="2"/>
  <c r="D673" i="2" s="1"/>
  <c r="E671" i="2"/>
  <c r="D671" i="2" s="1"/>
  <c r="E670" i="2"/>
  <c r="D670" i="2" s="1"/>
  <c r="E669" i="2"/>
  <c r="D669" i="2" s="1"/>
  <c r="E668" i="2"/>
  <c r="D668" i="2" s="1"/>
  <c r="E667" i="2"/>
  <c r="D667" i="2" s="1"/>
  <c r="E666" i="2"/>
  <c r="D666" i="2" s="1"/>
  <c r="E665" i="2"/>
  <c r="D665" i="2" s="1"/>
  <c r="E664" i="2"/>
  <c r="D664" i="2" s="1"/>
  <c r="E663" i="2"/>
  <c r="D663" i="2" s="1"/>
  <c r="E662" i="2"/>
  <c r="D662" i="2" s="1"/>
  <c r="E661" i="2"/>
  <c r="D661" i="2" s="1"/>
  <c r="E660" i="2"/>
  <c r="D660" i="2" s="1"/>
  <c r="E659" i="2"/>
  <c r="D659" i="2" s="1"/>
  <c r="E658" i="2"/>
  <c r="D658" i="2" s="1"/>
  <c r="E657" i="2"/>
  <c r="D657" i="2" s="1"/>
  <c r="E656" i="2"/>
  <c r="D656" i="2" s="1"/>
  <c r="E655" i="2"/>
  <c r="D655" i="2" s="1"/>
  <c r="E654" i="2"/>
  <c r="D654" i="2" s="1"/>
  <c r="E653" i="2"/>
  <c r="D653" i="2" s="1"/>
  <c r="E652" i="2"/>
  <c r="D652" i="2" s="1"/>
  <c r="E651" i="2"/>
  <c r="D651" i="2" s="1"/>
  <c r="E650" i="2"/>
  <c r="D650" i="2" s="1"/>
  <c r="E649" i="2"/>
  <c r="D649" i="2" s="1"/>
  <c r="E648" i="2"/>
  <c r="D648" i="2" s="1"/>
  <c r="E647" i="2"/>
  <c r="D647" i="2" s="1"/>
  <c r="E645" i="2"/>
  <c r="D645" i="2" s="1"/>
  <c r="E644" i="2"/>
  <c r="D644" i="2" s="1"/>
  <c r="E643" i="2"/>
  <c r="D643" i="2" s="1"/>
  <c r="E642" i="2"/>
  <c r="D642" i="2" s="1"/>
  <c r="E641" i="2"/>
  <c r="D641" i="2" s="1"/>
  <c r="E640" i="2"/>
  <c r="D640" i="2" s="1"/>
  <c r="E639" i="2"/>
  <c r="D639" i="2" s="1"/>
  <c r="E638" i="2"/>
  <c r="D638" i="2" s="1"/>
  <c r="E637" i="2"/>
  <c r="D637" i="2" s="1"/>
  <c r="E636" i="2"/>
  <c r="D636" i="2" s="1"/>
  <c r="E635" i="2"/>
  <c r="D635" i="2" s="1"/>
  <c r="E634" i="2"/>
  <c r="D634" i="2" s="1"/>
  <c r="E633" i="2"/>
  <c r="D633" i="2" s="1"/>
  <c r="E632" i="2"/>
  <c r="D632" i="2" s="1"/>
  <c r="E631" i="2"/>
  <c r="D631" i="2" s="1"/>
  <c r="E630" i="2"/>
  <c r="D630" i="2" s="1"/>
  <c r="E629" i="2"/>
  <c r="D629" i="2" s="1"/>
  <c r="E628" i="2"/>
  <c r="D628" i="2" s="1"/>
  <c r="E627" i="2"/>
  <c r="D627" i="2" s="1"/>
  <c r="E626" i="2"/>
  <c r="D626" i="2" s="1"/>
  <c r="E625" i="2"/>
  <c r="D625" i="2" s="1"/>
  <c r="E624" i="2"/>
  <c r="D624" i="2" s="1"/>
  <c r="E623" i="2"/>
  <c r="D623" i="2" s="1"/>
  <c r="E622" i="2"/>
  <c r="D622" i="2" s="1"/>
  <c r="E621" i="2"/>
  <c r="D621" i="2" s="1"/>
  <c r="E620" i="2"/>
  <c r="D620" i="2" s="1"/>
  <c r="E619" i="2"/>
  <c r="D619" i="2" s="1"/>
  <c r="E618" i="2"/>
  <c r="D618" i="2" s="1"/>
  <c r="E617" i="2"/>
  <c r="D617" i="2" s="1"/>
  <c r="E616" i="2"/>
  <c r="D616" i="2" s="1"/>
  <c r="E615" i="2"/>
  <c r="D615" i="2" s="1"/>
  <c r="E614" i="2"/>
  <c r="D614" i="2" s="1"/>
  <c r="E613" i="2"/>
  <c r="D613" i="2" s="1"/>
  <c r="E612" i="2"/>
  <c r="D612" i="2" s="1"/>
  <c r="E611" i="2"/>
  <c r="D611" i="2" s="1"/>
  <c r="E610" i="2"/>
  <c r="D610" i="2" s="1"/>
  <c r="E609" i="2"/>
  <c r="D609" i="2" s="1"/>
  <c r="E608" i="2"/>
  <c r="D608" i="2" s="1"/>
  <c r="E607" i="2"/>
  <c r="D607" i="2" s="1"/>
  <c r="E606" i="2"/>
  <c r="E605" i="2"/>
  <c r="D605" i="2" s="1"/>
  <c r="E604" i="2"/>
  <c r="D604" i="2" s="1"/>
  <c r="E603" i="2"/>
  <c r="D603" i="2" s="1"/>
  <c r="E602" i="2"/>
  <c r="D602" i="2" s="1"/>
  <c r="E601" i="2"/>
  <c r="D601" i="2" s="1"/>
  <c r="E600" i="2"/>
  <c r="D600" i="2" s="1"/>
  <c r="E599" i="2"/>
  <c r="D599" i="2" s="1"/>
  <c r="E598" i="2"/>
  <c r="D598" i="2" s="1"/>
  <c r="E597" i="2"/>
  <c r="D597" i="2" s="1"/>
  <c r="E596" i="2"/>
  <c r="D596" i="2" s="1"/>
  <c r="E595" i="2"/>
  <c r="D595" i="2" s="1"/>
  <c r="E594" i="2"/>
  <c r="D594" i="2" s="1"/>
  <c r="E593" i="2"/>
  <c r="D593" i="2" s="1"/>
  <c r="E592" i="2"/>
  <c r="D592" i="2" s="1"/>
  <c r="E591" i="2"/>
  <c r="D591" i="2" s="1"/>
  <c r="E589" i="2"/>
  <c r="D589" i="2" s="1"/>
  <c r="E588" i="2"/>
  <c r="D588" i="2" s="1"/>
  <c r="E587" i="2"/>
  <c r="D587" i="2" s="1"/>
  <c r="E586" i="2"/>
  <c r="D586" i="2" s="1"/>
  <c r="E585" i="2"/>
  <c r="D585" i="2" s="1"/>
  <c r="E584" i="2"/>
  <c r="D584" i="2" s="1"/>
  <c r="E583" i="2"/>
  <c r="D583" i="2" s="1"/>
  <c r="E581" i="2"/>
  <c r="D581" i="2" s="1"/>
  <c r="E580" i="2"/>
  <c r="D580" i="2"/>
  <c r="E579" i="2"/>
  <c r="D579" i="2" s="1"/>
  <c r="E578" i="2"/>
  <c r="D578" i="2" s="1"/>
  <c r="E577" i="2"/>
  <c r="D577" i="2" s="1"/>
  <c r="E576" i="2"/>
  <c r="D576" i="2" s="1"/>
  <c r="E573" i="2"/>
  <c r="D573" i="2" s="1"/>
  <c r="E572" i="2"/>
  <c r="D572" i="2" s="1"/>
  <c r="E571" i="2"/>
  <c r="D571" i="2" s="1"/>
  <c r="E570" i="2"/>
  <c r="D570" i="2" s="1"/>
  <c r="E569" i="2"/>
  <c r="D569" i="2" s="1"/>
  <c r="E568" i="2"/>
  <c r="D568" i="2" s="1"/>
  <c r="E567" i="2"/>
  <c r="D567" i="2" s="1"/>
  <c r="E566" i="2"/>
  <c r="D566" i="2" s="1"/>
  <c r="E565" i="2"/>
  <c r="D565" i="2" s="1"/>
  <c r="E564" i="2"/>
  <c r="D564" i="2" s="1"/>
  <c r="E563" i="2"/>
  <c r="D563" i="2" s="1"/>
  <c r="E562" i="2"/>
  <c r="D562" i="2" s="1"/>
  <c r="E561" i="2"/>
  <c r="D561" i="2" s="1"/>
  <c r="E560" i="2"/>
  <c r="D560" i="2" s="1"/>
  <c r="E559" i="2"/>
  <c r="D559" i="2" s="1"/>
  <c r="E558" i="2"/>
  <c r="D558" i="2" s="1"/>
  <c r="E557" i="2"/>
  <c r="D557" i="2" s="1"/>
  <c r="E556" i="2"/>
  <c r="D556" i="2" s="1"/>
  <c r="E555" i="2"/>
  <c r="D555" i="2" s="1"/>
  <c r="E554" i="2"/>
  <c r="D554" i="2" s="1"/>
  <c r="E553" i="2"/>
  <c r="D553" i="2" s="1"/>
  <c r="E552" i="2"/>
  <c r="D552" i="2" s="1"/>
  <c r="E551" i="2"/>
  <c r="D551" i="2" s="1"/>
  <c r="E550" i="2"/>
  <c r="D550" i="2" s="1"/>
  <c r="E549" i="2"/>
  <c r="D549" i="2" s="1"/>
  <c r="E548" i="2"/>
  <c r="D548" i="2" s="1"/>
  <c r="E547" i="2"/>
  <c r="D547" i="2" s="1"/>
  <c r="E546" i="2"/>
  <c r="D546" i="2" s="1"/>
  <c r="E545" i="2"/>
  <c r="D545" i="2" s="1"/>
  <c r="E544" i="2"/>
  <c r="D544" i="2" s="1"/>
  <c r="E543" i="2"/>
  <c r="D543" i="2" s="1"/>
  <c r="E542" i="2"/>
  <c r="D542" i="2" s="1"/>
  <c r="E541" i="2"/>
  <c r="D541" i="2" s="1"/>
  <c r="E540" i="2"/>
  <c r="D540" i="2" s="1"/>
  <c r="E539" i="2"/>
  <c r="D539" i="2" s="1"/>
  <c r="E538" i="2"/>
  <c r="D538" i="2" s="1"/>
  <c r="E537" i="2"/>
  <c r="D537" i="2" s="1"/>
  <c r="E535" i="2"/>
  <c r="D535" i="2" s="1"/>
  <c r="E534" i="2"/>
  <c r="D534" i="2" s="1"/>
  <c r="E533" i="2"/>
  <c r="D533" i="2" s="1"/>
  <c r="E532" i="2"/>
  <c r="D532" i="2" s="1"/>
  <c r="E531" i="2"/>
  <c r="D531" i="2" s="1"/>
  <c r="E530" i="2"/>
  <c r="D530" i="2" s="1"/>
  <c r="E529" i="2"/>
  <c r="D529" i="2" s="1"/>
  <c r="E528" i="2"/>
  <c r="D528" i="2" s="1"/>
  <c r="E527" i="2"/>
  <c r="D527" i="2" s="1"/>
  <c r="E526" i="2"/>
  <c r="D526" i="2" s="1"/>
  <c r="E525" i="2"/>
  <c r="D525" i="2" s="1"/>
  <c r="E524" i="2"/>
  <c r="D524" i="2" s="1"/>
  <c r="E523" i="2"/>
  <c r="D523" i="2" s="1"/>
  <c r="E522" i="2"/>
  <c r="D522" i="2" s="1"/>
  <c r="E521" i="2"/>
  <c r="D521" i="2" s="1"/>
  <c r="E520" i="2"/>
  <c r="D520" i="2" s="1"/>
  <c r="E519" i="2"/>
  <c r="D519" i="2" s="1"/>
  <c r="E518" i="2"/>
  <c r="D518" i="2" s="1"/>
  <c r="E517" i="2"/>
  <c r="D517" i="2" s="1"/>
  <c r="E516" i="2"/>
  <c r="D516" i="2" s="1"/>
  <c r="E515" i="2"/>
  <c r="D515" i="2" s="1"/>
  <c r="E514" i="2"/>
  <c r="D514" i="2" s="1"/>
  <c r="E513" i="2"/>
  <c r="D513" i="2" s="1"/>
  <c r="E512" i="2"/>
  <c r="D512" i="2" s="1"/>
  <c r="E511" i="2"/>
  <c r="D511" i="2" s="1"/>
  <c r="E510" i="2"/>
  <c r="D510" i="2" s="1"/>
  <c r="E509" i="2"/>
  <c r="D509" i="2" s="1"/>
  <c r="E508" i="2"/>
  <c r="D508" i="2" s="1"/>
  <c r="E507" i="2"/>
  <c r="D507" i="2" s="1"/>
  <c r="E506" i="2"/>
  <c r="D506" i="2" s="1"/>
  <c r="E505" i="2"/>
  <c r="D505" i="2" s="1"/>
  <c r="E504" i="2"/>
  <c r="D504" i="2" s="1"/>
  <c r="E503" i="2"/>
  <c r="D503" i="2" s="1"/>
  <c r="E502" i="2"/>
  <c r="D502" i="2" s="1"/>
  <c r="E501" i="2"/>
  <c r="D501" i="2" s="1"/>
  <c r="E500" i="2"/>
  <c r="D500" i="2" s="1"/>
  <c r="E499" i="2"/>
  <c r="D499" i="2" s="1"/>
  <c r="E498" i="2"/>
  <c r="D498" i="2" s="1"/>
  <c r="E497" i="2"/>
  <c r="D497" i="2" s="1"/>
  <c r="E496" i="2"/>
  <c r="D496" i="2" s="1"/>
  <c r="E495" i="2"/>
  <c r="D495" i="2" s="1"/>
  <c r="E494" i="2"/>
  <c r="D494" i="2" s="1"/>
  <c r="E493" i="2"/>
  <c r="D493" i="2" s="1"/>
  <c r="E492" i="2"/>
  <c r="D492" i="2" s="1"/>
  <c r="E491" i="2"/>
  <c r="D491" i="2" s="1"/>
  <c r="E490" i="2"/>
  <c r="D490" i="2" s="1"/>
  <c r="E489" i="2"/>
  <c r="D489" i="2" s="1"/>
  <c r="E488" i="2"/>
  <c r="D488" i="2" s="1"/>
  <c r="E487" i="2"/>
  <c r="D487" i="2" s="1"/>
  <c r="E486" i="2"/>
  <c r="D486" i="2" s="1"/>
  <c r="E485" i="2"/>
  <c r="D485" i="2" s="1"/>
  <c r="E484" i="2"/>
  <c r="D484" i="2" s="1"/>
  <c r="E483" i="2"/>
  <c r="D483" i="2" s="1"/>
  <c r="E482" i="2"/>
  <c r="D482" i="2" s="1"/>
  <c r="E481" i="2"/>
  <c r="D481" i="2" s="1"/>
  <c r="E480" i="2"/>
  <c r="D480" i="2" s="1"/>
  <c r="E479" i="2"/>
  <c r="D479" i="2" s="1"/>
  <c r="E478" i="2"/>
  <c r="D478" i="2" s="1"/>
  <c r="E477" i="2"/>
  <c r="D477" i="2" s="1"/>
  <c r="E476" i="2"/>
  <c r="D476" i="2" s="1"/>
  <c r="E475" i="2"/>
  <c r="D475" i="2" s="1"/>
  <c r="E474" i="2"/>
  <c r="D474" i="2" s="1"/>
  <c r="E473" i="2"/>
  <c r="D473" i="2" s="1"/>
  <c r="E472" i="2"/>
  <c r="D472" i="2" s="1"/>
  <c r="E471" i="2"/>
  <c r="D471" i="2" s="1"/>
  <c r="E470" i="2"/>
  <c r="D470" i="2" s="1"/>
  <c r="E469" i="2"/>
  <c r="D469" i="2" s="1"/>
  <c r="E468" i="2"/>
  <c r="D468" i="2" s="1"/>
  <c r="E467" i="2"/>
  <c r="D467" i="2" s="1"/>
  <c r="E466" i="2"/>
  <c r="D466" i="2" s="1"/>
  <c r="E465" i="2"/>
  <c r="D465" i="2" s="1"/>
  <c r="E464" i="2"/>
  <c r="D464" i="2" s="1"/>
  <c r="E463" i="2"/>
  <c r="D463" i="2" s="1"/>
  <c r="E462" i="2"/>
  <c r="D462" i="2" s="1"/>
  <c r="E461" i="2"/>
  <c r="D461" i="2" s="1"/>
  <c r="E460" i="2"/>
  <c r="D460" i="2" s="1"/>
  <c r="E459" i="2"/>
  <c r="D459" i="2" s="1"/>
  <c r="E458" i="2"/>
  <c r="D458" i="2" s="1"/>
  <c r="E457" i="2"/>
  <c r="D457" i="2" s="1"/>
  <c r="E456" i="2"/>
  <c r="D456" i="2" s="1"/>
  <c r="E455" i="2"/>
  <c r="D455" i="2" s="1"/>
  <c r="E454" i="2"/>
  <c r="D454" i="2" s="1"/>
  <c r="E453" i="2"/>
  <c r="D453" i="2" s="1"/>
  <c r="E452" i="2"/>
  <c r="D452" i="2" s="1"/>
  <c r="E451" i="2"/>
  <c r="D451" i="2" s="1"/>
  <c r="E450" i="2"/>
  <c r="D450" i="2" s="1"/>
  <c r="E449" i="2"/>
  <c r="D449" i="2" s="1"/>
  <c r="E448" i="2"/>
  <c r="D448" i="2" s="1"/>
  <c r="E447" i="2"/>
  <c r="D447" i="2" s="1"/>
  <c r="E446" i="2"/>
  <c r="D446" i="2" s="1"/>
  <c r="E445" i="2"/>
  <c r="D445" i="2" s="1"/>
  <c r="E444" i="2"/>
  <c r="D444" i="2" s="1"/>
  <c r="E443" i="2"/>
  <c r="D443" i="2" s="1"/>
  <c r="E442" i="2"/>
  <c r="D442" i="2" s="1"/>
  <c r="E441" i="2"/>
  <c r="D441" i="2" s="1"/>
  <c r="E440" i="2"/>
  <c r="D440" i="2" s="1"/>
  <c r="E439" i="2"/>
  <c r="D439" i="2" s="1"/>
  <c r="E438" i="2"/>
  <c r="D438" i="2" s="1"/>
  <c r="E437" i="2"/>
  <c r="D437" i="2" s="1"/>
  <c r="E436" i="2"/>
  <c r="D436" i="2"/>
  <c r="E435" i="2"/>
  <c r="D435" i="2" s="1"/>
  <c r="E434" i="2"/>
  <c r="D434" i="2" s="1"/>
  <c r="E433" i="2"/>
  <c r="D433" i="2" s="1"/>
  <c r="E432" i="2"/>
  <c r="D432" i="2" s="1"/>
  <c r="E431" i="2"/>
  <c r="D431" i="2" s="1"/>
  <c r="E430" i="2"/>
  <c r="D430" i="2" s="1"/>
  <c r="E429" i="2"/>
  <c r="D429" i="2" s="1"/>
  <c r="E428" i="2"/>
  <c r="D428" i="2" s="1"/>
  <c r="E427" i="2"/>
  <c r="D427" i="2" s="1"/>
  <c r="E426" i="2"/>
  <c r="D426" i="2" s="1"/>
  <c r="E425" i="2"/>
  <c r="D425" i="2" s="1"/>
  <c r="E424" i="2"/>
  <c r="D424" i="2" s="1"/>
  <c r="E423" i="2"/>
  <c r="D423" i="2" s="1"/>
  <c r="E422" i="2"/>
  <c r="D422" i="2" s="1"/>
  <c r="E421" i="2"/>
  <c r="D421" i="2" s="1"/>
  <c r="E420" i="2"/>
  <c r="D420" i="2" s="1"/>
  <c r="E419" i="2"/>
  <c r="D419" i="2" s="1"/>
  <c r="E418" i="2"/>
  <c r="D418" i="2" s="1"/>
  <c r="E417" i="2"/>
  <c r="D417" i="2" s="1"/>
  <c r="E416" i="2"/>
  <c r="D416" i="2" s="1"/>
  <c r="E415" i="2"/>
  <c r="D415" i="2" s="1"/>
  <c r="E414" i="2"/>
  <c r="D414" i="2" s="1"/>
  <c r="E413" i="2"/>
  <c r="D413" i="2" s="1"/>
  <c r="E412" i="2"/>
  <c r="D412" i="2" s="1"/>
  <c r="E411" i="2"/>
  <c r="D411" i="2" s="1"/>
  <c r="E410" i="2"/>
  <c r="D410" i="2" s="1"/>
  <c r="E409" i="2"/>
  <c r="D409" i="2" s="1"/>
  <c r="E408" i="2"/>
  <c r="D408" i="2" s="1"/>
  <c r="E407" i="2"/>
  <c r="D407" i="2" s="1"/>
  <c r="E406" i="2"/>
  <c r="D406" i="2" s="1"/>
  <c r="E405" i="2"/>
  <c r="D405" i="2" s="1"/>
  <c r="E404" i="2"/>
  <c r="D404" i="2" s="1"/>
  <c r="E403" i="2"/>
  <c r="D403" i="2" s="1"/>
  <c r="E402" i="2"/>
  <c r="D402" i="2" s="1"/>
  <c r="E401" i="2"/>
  <c r="D401" i="2" s="1"/>
  <c r="E400" i="2"/>
  <c r="D400" i="2" s="1"/>
  <c r="E399" i="2"/>
  <c r="D399" i="2" s="1"/>
  <c r="E398" i="2"/>
  <c r="D398" i="2" s="1"/>
  <c r="E397" i="2"/>
  <c r="D397" i="2" s="1"/>
  <c r="E396" i="2"/>
  <c r="D396" i="2" s="1"/>
  <c r="E395" i="2"/>
  <c r="D395" i="2" s="1"/>
  <c r="E394" i="2"/>
  <c r="D394" i="2" s="1"/>
  <c r="E393" i="2"/>
  <c r="D393" i="2" s="1"/>
  <c r="E392" i="2"/>
  <c r="D392" i="2" s="1"/>
  <c r="E391" i="2"/>
  <c r="D391" i="2" s="1"/>
  <c r="E390" i="2"/>
  <c r="D390" i="2" s="1"/>
  <c r="E389" i="2"/>
  <c r="D389" i="2" s="1"/>
  <c r="E388" i="2"/>
  <c r="D388" i="2" s="1"/>
  <c r="E387" i="2"/>
  <c r="D387" i="2" s="1"/>
  <c r="E386" i="2"/>
  <c r="D386" i="2" s="1"/>
  <c r="E385" i="2"/>
  <c r="D385" i="2" s="1"/>
  <c r="E384" i="2"/>
  <c r="D384" i="2" s="1"/>
  <c r="E383" i="2"/>
  <c r="D383" i="2" s="1"/>
  <c r="E382" i="2"/>
  <c r="D382" i="2" s="1"/>
  <c r="E381" i="2"/>
  <c r="D381" i="2" s="1"/>
  <c r="E380" i="2"/>
  <c r="D380" i="2" s="1"/>
  <c r="E379" i="2"/>
  <c r="D379" i="2" s="1"/>
  <c r="E378" i="2"/>
  <c r="D378" i="2" s="1"/>
  <c r="E377" i="2"/>
  <c r="D377" i="2" s="1"/>
  <c r="E376" i="2"/>
  <c r="D376" i="2" s="1"/>
  <c r="E375" i="2"/>
  <c r="D375" i="2" s="1"/>
  <c r="E374" i="2"/>
  <c r="D374" i="2" s="1"/>
  <c r="E373" i="2"/>
  <c r="D373" i="2" s="1"/>
  <c r="E372" i="2"/>
  <c r="D372" i="2" s="1"/>
  <c r="E371" i="2"/>
  <c r="D371" i="2" s="1"/>
  <c r="E370" i="2"/>
  <c r="D370" i="2" s="1"/>
  <c r="E369" i="2"/>
  <c r="D369" i="2" s="1"/>
  <c r="E368" i="2"/>
  <c r="D368" i="2" s="1"/>
  <c r="E367" i="2"/>
  <c r="D367" i="2" s="1"/>
  <c r="E366" i="2"/>
  <c r="D366" i="2" s="1"/>
  <c r="E365" i="2"/>
  <c r="D365" i="2" s="1"/>
  <c r="E364" i="2"/>
  <c r="D364" i="2" s="1"/>
  <c r="E363" i="2"/>
  <c r="D363" i="2" s="1"/>
  <c r="E362" i="2"/>
  <c r="D362" i="2" s="1"/>
  <c r="E361" i="2"/>
  <c r="D361" i="2" s="1"/>
  <c r="E360" i="2"/>
  <c r="D360" i="2" s="1"/>
  <c r="E359" i="2"/>
  <c r="D359" i="2" s="1"/>
  <c r="E358" i="2"/>
  <c r="D358" i="2" s="1"/>
  <c r="E357" i="2"/>
  <c r="D357" i="2" s="1"/>
  <c r="E356" i="2"/>
  <c r="D356" i="2" s="1"/>
  <c r="E355" i="2"/>
  <c r="D355" i="2" s="1"/>
  <c r="E354" i="2"/>
  <c r="D354" i="2" s="1"/>
  <c r="E353" i="2"/>
  <c r="D353" i="2" s="1"/>
  <c r="E352" i="2"/>
  <c r="D352" i="2" s="1"/>
  <c r="E351" i="2"/>
  <c r="D351" i="2" s="1"/>
  <c r="E350" i="2"/>
  <c r="D350" i="2" s="1"/>
  <c r="E349" i="2"/>
  <c r="D349" i="2" s="1"/>
  <c r="E348" i="2"/>
  <c r="D348" i="2" s="1"/>
  <c r="E347" i="2"/>
  <c r="D347" i="2" s="1"/>
  <c r="E346" i="2"/>
  <c r="D346" i="2" s="1"/>
  <c r="E345" i="2"/>
  <c r="D345" i="2" s="1"/>
  <c r="E344" i="2"/>
  <c r="D344" i="2" s="1"/>
  <c r="E343" i="2"/>
  <c r="D343" i="2" s="1"/>
  <c r="E342" i="2"/>
  <c r="D342" i="2" s="1"/>
  <c r="E341" i="2"/>
  <c r="D341" i="2" s="1"/>
  <c r="E340" i="2"/>
  <c r="D340" i="2" s="1"/>
  <c r="E339" i="2"/>
  <c r="D339" i="2" s="1"/>
  <c r="E338" i="2"/>
  <c r="D338" i="2" s="1"/>
  <c r="E337" i="2"/>
  <c r="D337" i="2" s="1"/>
  <c r="E336" i="2"/>
  <c r="D336" i="2" s="1"/>
  <c r="E335" i="2"/>
  <c r="D335" i="2" s="1"/>
  <c r="E334" i="2"/>
  <c r="D334" i="2" s="1"/>
  <c r="E331" i="2"/>
  <c r="D331" i="2" s="1"/>
  <c r="E329" i="2"/>
  <c r="D329" i="2" s="1"/>
  <c r="E328" i="2"/>
  <c r="D328" i="2" s="1"/>
  <c r="E327" i="2"/>
  <c r="D327" i="2" s="1"/>
  <c r="E325" i="2"/>
  <c r="D325" i="2" s="1"/>
  <c r="E324" i="2"/>
  <c r="D324" i="2" s="1"/>
  <c r="E322" i="2"/>
  <c r="D322" i="2" s="1"/>
  <c r="E320" i="2"/>
  <c r="D320" i="2" s="1"/>
  <c r="E318" i="2"/>
  <c r="D318" i="2" s="1"/>
  <c r="E317" i="2"/>
  <c r="D317" i="2" s="1"/>
  <c r="E316" i="2"/>
  <c r="D316" i="2" s="1"/>
  <c r="E315" i="2"/>
  <c r="D315" i="2" s="1"/>
  <c r="E314" i="2"/>
  <c r="D314" i="2" s="1"/>
  <c r="E313" i="2"/>
  <c r="D313" i="2" s="1"/>
  <c r="E311" i="2"/>
  <c r="D311" i="2" s="1"/>
  <c r="E310" i="2"/>
  <c r="D310" i="2" s="1"/>
  <c r="E309" i="2"/>
  <c r="D309" i="2" s="1"/>
  <c r="E308" i="2"/>
  <c r="D308" i="2" s="1"/>
  <c r="E307" i="2"/>
  <c r="D307" i="2" s="1"/>
  <c r="E305" i="2"/>
  <c r="D305" i="2" s="1"/>
  <c r="E304" i="2"/>
  <c r="D304" i="2" s="1"/>
  <c r="E303" i="2"/>
  <c r="D303" i="2" s="1"/>
  <c r="E302" i="2"/>
  <c r="D302" i="2" s="1"/>
  <c r="E301" i="2"/>
  <c r="D301" i="2" s="1"/>
  <c r="E300" i="2"/>
  <c r="D300" i="2" s="1"/>
  <c r="E299" i="2"/>
  <c r="D299" i="2" s="1"/>
  <c r="E298" i="2"/>
  <c r="D298" i="2" s="1"/>
  <c r="E297" i="2"/>
  <c r="D297" i="2" s="1"/>
  <c r="E296" i="2"/>
  <c r="D296" i="2" s="1"/>
  <c r="E295" i="2"/>
  <c r="D295" i="2" s="1"/>
  <c r="E294" i="2"/>
  <c r="D294" i="2" s="1"/>
  <c r="E293" i="2"/>
  <c r="D293" i="2" s="1"/>
  <c r="E292" i="2"/>
  <c r="D292" i="2" s="1"/>
  <c r="E291" i="2"/>
  <c r="D291" i="2" s="1"/>
  <c r="E289" i="2"/>
  <c r="D289" i="2" s="1"/>
  <c r="E288" i="2"/>
  <c r="D288" i="2" s="1"/>
  <c r="E287" i="2"/>
  <c r="D287" i="2" s="1"/>
  <c r="E286" i="2"/>
  <c r="D286" i="2" s="1"/>
  <c r="E285" i="2"/>
  <c r="D285" i="2" s="1"/>
  <c r="E284" i="2"/>
  <c r="D284" i="2" s="1"/>
  <c r="E283" i="2"/>
  <c r="D283" i="2" s="1"/>
  <c r="E282" i="2"/>
  <c r="D282" i="2" s="1"/>
  <c r="E281" i="2"/>
  <c r="D281" i="2" s="1"/>
  <c r="E280" i="2"/>
  <c r="D280" i="2" s="1"/>
  <c r="E279" i="2"/>
  <c r="D279" i="2" s="1"/>
  <c r="E278" i="2"/>
  <c r="D278" i="2" s="1"/>
  <c r="E277" i="2"/>
  <c r="D277" i="2" s="1"/>
  <c r="E276" i="2"/>
  <c r="D276" i="2" s="1"/>
  <c r="E274" i="2"/>
  <c r="D274" i="2" s="1"/>
  <c r="E273" i="2"/>
  <c r="D273" i="2" s="1"/>
  <c r="E272" i="2"/>
  <c r="D272" i="2" s="1"/>
  <c r="E271" i="2"/>
  <c r="D271" i="2" s="1"/>
  <c r="E270" i="2"/>
  <c r="D270" i="2" s="1"/>
  <c r="E269" i="2"/>
  <c r="D269" i="2" s="1"/>
  <c r="E268" i="2"/>
  <c r="D268" i="2" s="1"/>
  <c r="E267" i="2"/>
  <c r="D267" i="2" s="1"/>
  <c r="E266" i="2"/>
  <c r="D266" i="2" s="1"/>
  <c r="E265" i="2"/>
  <c r="D265" i="2" s="1"/>
  <c r="E263" i="2"/>
  <c r="D263" i="2" s="1"/>
  <c r="E262" i="2"/>
  <c r="D262" i="2" s="1"/>
  <c r="E261" i="2"/>
  <c r="D261" i="2" s="1"/>
  <c r="E260" i="2"/>
  <c r="D260" i="2" s="1"/>
  <c r="E258" i="2"/>
  <c r="D258" i="2" s="1"/>
  <c r="E257" i="2"/>
  <c r="D257" i="2" s="1"/>
  <c r="E256" i="2"/>
  <c r="D256" i="2" s="1"/>
  <c r="E255" i="2"/>
  <c r="D255" i="2" s="1"/>
  <c r="E254" i="2"/>
  <c r="D254" i="2" s="1"/>
  <c r="E253" i="2"/>
  <c r="D253" i="2" s="1"/>
  <c r="E252" i="2"/>
  <c r="D252" i="2" s="1"/>
  <c r="E251" i="2"/>
  <c r="D251" i="2" s="1"/>
  <c r="E250" i="2"/>
  <c r="D250" i="2" s="1"/>
  <c r="E249" i="2"/>
  <c r="D249" i="2" s="1"/>
  <c r="E248" i="2"/>
  <c r="D248" i="2" s="1"/>
  <c r="E247" i="2"/>
  <c r="D247" i="2" s="1"/>
  <c r="E246" i="2"/>
  <c r="D246" i="2" s="1"/>
  <c r="E245" i="2"/>
  <c r="D245" i="2" s="1"/>
  <c r="E244" i="2"/>
  <c r="D244" i="2" s="1"/>
  <c r="E243" i="2"/>
  <c r="D243" i="2" s="1"/>
  <c r="E242" i="2"/>
  <c r="D242" i="2" s="1"/>
  <c r="E240" i="2"/>
  <c r="D240" i="2" s="1"/>
  <c r="E239" i="2"/>
  <c r="D239" i="2" s="1"/>
  <c r="E238" i="2"/>
  <c r="D238" i="2" s="1"/>
  <c r="E237" i="2"/>
  <c r="D237" i="2" s="1"/>
  <c r="E236" i="2"/>
  <c r="D236" i="2" s="1"/>
  <c r="E235" i="2"/>
  <c r="D235" i="2" s="1"/>
  <c r="E234" i="2"/>
  <c r="D234" i="2" s="1"/>
  <c r="E233" i="2"/>
  <c r="D233" i="2" s="1"/>
  <c r="E232" i="2"/>
  <c r="D232" i="2" s="1"/>
  <c r="E231" i="2"/>
  <c r="D231" i="2" s="1"/>
  <c r="E230" i="2"/>
  <c r="D230" i="2" s="1"/>
  <c r="E229" i="2"/>
  <c r="D229" i="2" s="1"/>
  <c r="E228" i="2"/>
  <c r="D228" i="2" s="1"/>
  <c r="E227" i="2"/>
  <c r="D227" i="2" s="1"/>
  <c r="E226" i="2"/>
  <c r="D226" i="2" s="1"/>
  <c r="E225" i="2"/>
  <c r="D225" i="2" s="1"/>
  <c r="E224" i="2"/>
  <c r="D224" i="2" s="1"/>
  <c r="E223" i="2"/>
  <c r="D223" i="2" s="1"/>
  <c r="E222" i="2"/>
  <c r="D222" i="2" s="1"/>
  <c r="E221" i="2"/>
  <c r="D221" i="2" s="1"/>
  <c r="E220" i="2"/>
  <c r="D220" i="2" s="1"/>
  <c r="E219" i="2"/>
  <c r="D219" i="2" s="1"/>
  <c r="E218" i="2"/>
  <c r="D218" i="2" s="1"/>
  <c r="E217" i="2"/>
  <c r="D217" i="2" s="1"/>
  <c r="E214" i="2"/>
  <c r="D214" i="2" s="1"/>
  <c r="E212" i="2"/>
  <c r="D212" i="2" s="1"/>
  <c r="E210" i="2"/>
  <c r="D210" i="2" s="1"/>
  <c r="E209" i="2"/>
  <c r="D209" i="2" s="1"/>
  <c r="E208" i="2"/>
  <c r="D208" i="2" s="1"/>
  <c r="E206" i="2"/>
  <c r="D206" i="2" s="1"/>
  <c r="E205" i="2"/>
  <c r="D205" i="2" s="1"/>
  <c r="E204" i="2"/>
  <c r="D204" i="2" s="1"/>
  <c r="E203" i="2"/>
  <c r="D203" i="2" s="1"/>
  <c r="E202" i="2"/>
  <c r="D202" i="2" s="1"/>
  <c r="E201" i="2"/>
  <c r="D201" i="2" s="1"/>
  <c r="E199" i="2"/>
  <c r="D199" i="2" s="1"/>
  <c r="E198" i="2"/>
  <c r="D198" i="2" s="1"/>
  <c r="E197" i="2"/>
  <c r="D197" i="2" s="1"/>
  <c r="E196" i="2"/>
  <c r="D196" i="2" s="1"/>
  <c r="E195" i="2"/>
  <c r="D195" i="2" s="1"/>
  <c r="E194" i="2"/>
  <c r="D194" i="2" s="1"/>
  <c r="E193" i="2"/>
  <c r="D193" i="2" s="1"/>
  <c r="E192" i="2"/>
  <c r="D192" i="2" s="1"/>
  <c r="E188" i="2"/>
  <c r="D188" i="2" s="1"/>
  <c r="E187" i="2"/>
  <c r="D187" i="2" s="1"/>
  <c r="E186" i="2"/>
  <c r="D186" i="2" s="1"/>
  <c r="E185" i="2"/>
  <c r="D185" i="2" s="1"/>
  <c r="E184" i="2"/>
  <c r="D184" i="2" s="1"/>
  <c r="E183" i="2"/>
  <c r="D183" i="2" s="1"/>
  <c r="E182" i="2"/>
  <c r="D182" i="2" s="1"/>
  <c r="E181" i="2"/>
  <c r="D181" i="2" s="1"/>
  <c r="E180" i="2"/>
  <c r="D180" i="2" s="1"/>
  <c r="E179" i="2"/>
  <c r="D179" i="2" s="1"/>
  <c r="E178" i="2"/>
  <c r="D178" i="2" s="1"/>
  <c r="E177" i="2"/>
  <c r="D177" i="2" s="1"/>
  <c r="E176" i="2"/>
  <c r="D176" i="2" s="1"/>
  <c r="E174" i="2"/>
  <c r="D174" i="2" s="1"/>
  <c r="E173" i="2"/>
  <c r="D173" i="2" s="1"/>
  <c r="E172" i="2"/>
  <c r="D172" i="2" s="1"/>
  <c r="E171" i="2"/>
  <c r="D171" i="2" s="1"/>
  <c r="E170" i="2"/>
  <c r="D170" i="2" s="1"/>
  <c r="E169" i="2"/>
  <c r="D169" i="2" s="1"/>
  <c r="E167" i="2"/>
  <c r="D167" i="2" s="1"/>
  <c r="E166" i="2"/>
  <c r="D166" i="2" s="1"/>
  <c r="E165" i="2"/>
  <c r="D165" i="2" s="1"/>
  <c r="E164" i="2"/>
  <c r="D164" i="2" s="1"/>
  <c r="E163" i="2"/>
  <c r="D163" i="2" s="1"/>
  <c r="E162" i="2"/>
  <c r="D162" i="2" s="1"/>
  <c r="E161" i="2"/>
  <c r="D161" i="2" s="1"/>
  <c r="E160" i="2"/>
  <c r="D160" i="2" s="1"/>
  <c r="E159" i="2"/>
  <c r="D159" i="2" s="1"/>
  <c r="E158" i="2"/>
  <c r="D158" i="2" s="1"/>
  <c r="E157" i="2"/>
  <c r="D157" i="2" s="1"/>
  <c r="E155" i="2"/>
  <c r="D155" i="2" s="1"/>
  <c r="E153" i="2"/>
  <c r="D153" i="2" s="1"/>
  <c r="E152" i="2"/>
  <c r="D152" i="2" s="1"/>
  <c r="E151" i="2"/>
  <c r="D151" i="2" s="1"/>
  <c r="E150" i="2"/>
  <c r="D150" i="2" s="1"/>
  <c r="E149" i="2"/>
  <c r="D149" i="2" s="1"/>
  <c r="E148" i="2"/>
  <c r="D148" i="2" s="1"/>
  <c r="E147" i="2"/>
  <c r="D147" i="2" s="1"/>
  <c r="E146" i="2"/>
  <c r="D146" i="2" s="1"/>
  <c r="E145" i="2"/>
  <c r="D145" i="2" s="1"/>
  <c r="E143" i="2"/>
  <c r="D143" i="2" s="1"/>
  <c r="E142" i="2"/>
  <c r="D142" i="2" s="1"/>
  <c r="E140" i="2"/>
  <c r="D140" i="2" s="1"/>
  <c r="E139" i="2"/>
  <c r="D139" i="2" s="1"/>
  <c r="E138" i="2"/>
  <c r="D138" i="2" s="1"/>
  <c r="E137" i="2"/>
  <c r="D137" i="2" s="1"/>
  <c r="E136" i="2"/>
  <c r="D136" i="2" s="1"/>
  <c r="E135" i="2"/>
  <c r="D135" i="2" s="1"/>
  <c r="E134" i="2"/>
  <c r="D134" i="2" s="1"/>
  <c r="E133" i="2"/>
  <c r="D133" i="2" s="1"/>
  <c r="E132" i="2"/>
  <c r="D132" i="2" s="1"/>
  <c r="E131" i="2"/>
  <c r="D131" i="2" s="1"/>
  <c r="E130" i="2"/>
  <c r="D130" i="2" s="1"/>
  <c r="E129" i="2"/>
  <c r="D129" i="2" s="1"/>
  <c r="E128" i="2"/>
  <c r="D128" i="2" s="1"/>
  <c r="E127" i="2"/>
  <c r="D127" i="2" s="1"/>
  <c r="E126" i="2"/>
  <c r="D126" i="2" s="1"/>
  <c r="E125" i="2"/>
  <c r="D125" i="2" s="1"/>
  <c r="E124" i="2"/>
  <c r="D124" i="2" s="1"/>
  <c r="E123" i="2"/>
  <c r="D123" i="2" s="1"/>
  <c r="E122" i="2"/>
  <c r="D122" i="2" s="1"/>
  <c r="E121" i="2"/>
  <c r="D121" i="2" s="1"/>
  <c r="E120" i="2"/>
  <c r="D120" i="2" s="1"/>
  <c r="E119" i="2"/>
  <c r="D119" i="2" s="1"/>
  <c r="E118" i="2"/>
  <c r="D118" i="2" s="1"/>
  <c r="E117" i="2"/>
  <c r="D117" i="2" s="1"/>
  <c r="E116" i="2"/>
  <c r="D116" i="2" s="1"/>
  <c r="E115" i="2"/>
  <c r="D115" i="2" s="1"/>
  <c r="E114" i="2"/>
  <c r="D114" i="2" s="1"/>
  <c r="E113" i="2"/>
  <c r="D113" i="2" s="1"/>
  <c r="E112" i="2"/>
  <c r="D112" i="2" s="1"/>
  <c r="E111" i="2"/>
  <c r="D111" i="2" s="1"/>
  <c r="E110" i="2"/>
  <c r="D110" i="2" s="1"/>
  <c r="E109" i="2"/>
  <c r="D109" i="2" s="1"/>
  <c r="E108" i="2"/>
  <c r="D108" i="2" s="1"/>
  <c r="E107" i="2"/>
  <c r="D107" i="2" s="1"/>
  <c r="E106" i="2"/>
  <c r="D106" i="2" s="1"/>
  <c r="E105" i="2"/>
  <c r="D105" i="2" s="1"/>
  <c r="E104" i="2"/>
  <c r="D104" i="2" s="1"/>
  <c r="E103" i="2"/>
  <c r="D103" i="2" s="1"/>
  <c r="E102" i="2"/>
  <c r="D102" i="2" s="1"/>
  <c r="E101" i="2"/>
  <c r="D101" i="2" s="1"/>
  <c r="E100" i="2"/>
  <c r="D100" i="2" s="1"/>
  <c r="E98" i="2"/>
  <c r="D98" i="2" s="1"/>
  <c r="E97" i="2"/>
  <c r="D97" i="2" s="1"/>
  <c r="E96" i="2"/>
  <c r="D96" i="2" s="1"/>
  <c r="E95" i="2"/>
  <c r="D95" i="2" s="1"/>
  <c r="E94" i="2"/>
  <c r="D94" i="2" s="1"/>
  <c r="E93" i="2"/>
  <c r="D93" i="2" s="1"/>
  <c r="E92" i="2"/>
  <c r="D92" i="2" s="1"/>
  <c r="E91" i="2"/>
  <c r="D91" i="2" s="1"/>
  <c r="E90" i="2"/>
  <c r="D90" i="2" s="1"/>
  <c r="E89" i="2"/>
  <c r="D89" i="2" s="1"/>
  <c r="E88" i="2"/>
  <c r="D88" i="2" s="1"/>
  <c r="E87" i="2"/>
  <c r="D87" i="2" s="1"/>
  <c r="E86" i="2"/>
  <c r="D86" i="2" s="1"/>
  <c r="E85" i="2"/>
  <c r="D85" i="2" s="1"/>
  <c r="E83" i="2"/>
  <c r="D83" i="2" s="1"/>
  <c r="E82" i="2"/>
  <c r="D82" i="2" s="1"/>
  <c r="E81" i="2"/>
  <c r="D81" i="2" s="1"/>
  <c r="E80" i="2"/>
  <c r="D80" i="2" s="1"/>
  <c r="E79" i="2"/>
  <c r="D79" i="2" s="1"/>
  <c r="E78" i="2"/>
  <c r="D78" i="2" s="1"/>
  <c r="E77" i="2"/>
  <c r="D77" i="2" s="1"/>
  <c r="E75" i="2"/>
  <c r="D75" i="2" s="1"/>
  <c r="E74" i="2"/>
  <c r="D74" i="2" s="1"/>
  <c r="E73" i="2"/>
  <c r="D73" i="2" s="1"/>
  <c r="E72" i="2"/>
  <c r="D72" i="2" s="1"/>
  <c r="E71" i="2"/>
  <c r="D71" i="2" s="1"/>
  <c r="E70" i="2"/>
  <c r="D70" i="2" s="1"/>
  <c r="E69" i="2"/>
  <c r="D69" i="2" s="1"/>
  <c r="E68" i="2"/>
  <c r="D68" i="2" s="1"/>
  <c r="E67" i="2"/>
  <c r="D67" i="2" s="1"/>
  <c r="E66" i="2"/>
  <c r="D66" i="2" s="1"/>
  <c r="E65" i="2"/>
  <c r="D65" i="2" s="1"/>
  <c r="E64" i="2"/>
  <c r="D64" i="2" s="1"/>
  <c r="E63" i="2"/>
  <c r="D63" i="2" s="1"/>
  <c r="E62" i="2"/>
  <c r="D62" i="2" s="1"/>
  <c r="E61" i="2"/>
  <c r="D61" i="2" s="1"/>
  <c r="E60" i="2"/>
  <c r="D60" i="2" s="1"/>
  <c r="E45" i="2"/>
  <c r="D45" i="2" s="1"/>
  <c r="E46" i="2"/>
  <c r="D46" i="2" s="1"/>
  <c r="E47" i="2"/>
  <c r="D47" i="2" s="1"/>
  <c r="E48" i="2"/>
  <c r="D48" i="2" s="1"/>
  <c r="E49" i="2"/>
  <c r="D49" i="2" s="1"/>
  <c r="E50" i="2"/>
  <c r="D50" i="2" s="1"/>
  <c r="E51" i="2"/>
  <c r="D51" i="2" s="1"/>
  <c r="E52" i="2"/>
  <c r="D52" i="2" s="1"/>
  <c r="E53" i="2"/>
  <c r="D53" i="2" s="1"/>
  <c r="E54" i="2"/>
  <c r="D54" i="2" s="1"/>
  <c r="E55" i="2"/>
  <c r="D55" i="2" s="1"/>
  <c r="E56" i="2"/>
  <c r="D56" i="2" s="1"/>
  <c r="E57" i="2"/>
  <c r="D57" i="2" s="1"/>
  <c r="E58" i="2"/>
  <c r="D58" i="2" s="1"/>
  <c r="E33" i="2"/>
  <c r="D33" i="2" s="1"/>
  <c r="E34" i="2"/>
  <c r="D34" i="2" s="1"/>
  <c r="E35" i="2"/>
  <c r="D35" i="2" s="1"/>
  <c r="E36" i="2"/>
  <c r="D36" i="2" s="1"/>
  <c r="E37" i="2"/>
  <c r="D37" i="2" s="1"/>
  <c r="E38" i="2"/>
  <c r="D38" i="2" s="1"/>
  <c r="E39" i="2"/>
  <c r="D39" i="2" s="1"/>
  <c r="E40" i="2"/>
  <c r="D40" i="2" s="1"/>
  <c r="E41" i="2"/>
  <c r="D41" i="2" s="1"/>
  <c r="E42" i="2"/>
  <c r="D42" i="2" s="1"/>
  <c r="E43" i="2"/>
  <c r="D43" i="2" s="1"/>
  <c r="E44" i="2"/>
  <c r="D44" i="2" s="1"/>
  <c r="E25" i="2"/>
  <c r="D25" i="2" s="1"/>
  <c r="E26" i="2"/>
  <c r="D26" i="2" s="1"/>
  <c r="E27" i="2"/>
  <c r="D27" i="2" s="1"/>
  <c r="E28" i="2"/>
  <c r="D28" i="2" s="1"/>
  <c r="E29" i="2"/>
  <c r="D29" i="2" s="1"/>
  <c r="E30" i="2"/>
  <c r="D30" i="2" s="1"/>
  <c r="E31" i="2"/>
  <c r="D31" i="2" s="1"/>
  <c r="E32" i="2"/>
  <c r="D32" i="2" s="1"/>
  <c r="E16" i="2"/>
  <c r="D16" i="2" s="1"/>
  <c r="E17" i="2"/>
  <c r="D17" i="2" s="1"/>
  <c r="E18" i="2"/>
  <c r="D18" i="2" s="1"/>
  <c r="E19" i="2"/>
  <c r="D19" i="2" s="1"/>
  <c r="E20" i="2"/>
  <c r="D20" i="2" s="1"/>
  <c r="E21" i="2"/>
  <c r="D21" i="2" s="1"/>
  <c r="E22" i="2"/>
  <c r="D22" i="2" s="1"/>
  <c r="E23" i="2"/>
  <c r="D23" i="2" s="1"/>
  <c r="D24" i="2"/>
  <c r="E15" i="2"/>
  <c r="E14" i="2"/>
  <c r="D606" i="2" l="1"/>
  <c r="E590" i="2"/>
  <c r="D590" i="2" s="1"/>
  <c r="E934" i="2"/>
  <c r="C917" i="2"/>
  <c r="C916" i="2"/>
  <c r="D934" i="2" l="1"/>
  <c r="E936" i="2"/>
  <c r="D936" i="2" s="1"/>
  <c r="C1124" i="2"/>
  <c r="C806" i="2" l="1"/>
  <c r="C805" i="2"/>
  <c r="C1387" i="2" l="1"/>
  <c r="C1365" i="2"/>
  <c r="C1364" i="2"/>
  <c r="C1363" i="2"/>
  <c r="E575" i="2" l="1"/>
  <c r="D15" i="2"/>
  <c r="D14" i="2"/>
  <c r="E582" i="2"/>
  <c r="D582" i="2" l="1"/>
  <c r="D575" i="2"/>
  <c r="C1411" i="2"/>
  <c r="C1410" i="2"/>
  <c r="C1409" i="2"/>
  <c r="C1408" i="2"/>
  <c r="C1407" i="2"/>
  <c r="C1406" i="2"/>
  <c r="C1403" i="2"/>
  <c r="C1401" i="2"/>
  <c r="C1400" i="2"/>
  <c r="C1399" i="2"/>
  <c r="C1394" i="2"/>
  <c r="C1395" i="2"/>
  <c r="C1393" i="2"/>
  <c r="C1391" i="2"/>
  <c r="C1390" i="2"/>
  <c r="C1389" i="2"/>
  <c r="C1388" i="2"/>
  <c r="C1385" i="2"/>
  <c r="C1384" i="2"/>
  <c r="C1383" i="2"/>
  <c r="C1382" i="2"/>
  <c r="C1381" i="2"/>
  <c r="C1380" i="2"/>
  <c r="C1379" i="2"/>
  <c r="C1375" i="2"/>
  <c r="C1374" i="2"/>
  <c r="C1377" i="2"/>
  <c r="C1372" i="2"/>
  <c r="C1366" i="2"/>
  <c r="C1371" i="2"/>
  <c r="C1370" i="2"/>
  <c r="C1369" i="2"/>
  <c r="C1362" i="2"/>
  <c r="C1361" i="2"/>
  <c r="C1360" i="2"/>
  <c r="C1359" i="2"/>
  <c r="C1358" i="2"/>
  <c r="C1357" i="2"/>
  <c r="C1356" i="2"/>
  <c r="C1367" i="2"/>
  <c r="C1353" i="2"/>
  <c r="C1352" i="2"/>
  <c r="C1351" i="2"/>
  <c r="C1350" i="2"/>
  <c r="C1349" i="2"/>
  <c r="C1347" i="2"/>
  <c r="C1346" i="2"/>
  <c r="C1345" i="2"/>
  <c r="C1344" i="2"/>
  <c r="C1343" i="2"/>
  <c r="C1342" i="2"/>
  <c r="C1341" i="2"/>
  <c r="C1340" i="2"/>
  <c r="C1339" i="2"/>
  <c r="C1338" i="2"/>
  <c r="C1337" i="2"/>
  <c r="C1334" i="2"/>
  <c r="C1333" i="2"/>
  <c r="C1332" i="2"/>
  <c r="C1331" i="2"/>
  <c r="C1330" i="2"/>
  <c r="C1329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295" i="2"/>
  <c r="C1292" i="2"/>
  <c r="C1291" i="2"/>
  <c r="C1290" i="2"/>
  <c r="C1289" i="2"/>
  <c r="C1288" i="2"/>
  <c r="C1287" i="2"/>
  <c r="C1286" i="2"/>
  <c r="C1285" i="2"/>
  <c r="C1284" i="2"/>
  <c r="C1283" i="2"/>
  <c r="C1282" i="2"/>
  <c r="C1277" i="2"/>
  <c r="C1271" i="2"/>
  <c r="C1270" i="2"/>
  <c r="C1269" i="2"/>
  <c r="C1267" i="2"/>
  <c r="C1266" i="2"/>
  <c r="C1265" i="2"/>
  <c r="C1264" i="2"/>
  <c r="C1263" i="2"/>
  <c r="C1262" i="2"/>
  <c r="C1261" i="2"/>
  <c r="C1260" i="2"/>
  <c r="C1256" i="2"/>
  <c r="C1255" i="2"/>
  <c r="C1258" i="2"/>
  <c r="C1253" i="2"/>
  <c r="C1252" i="2"/>
  <c r="C1251" i="2"/>
  <c r="C1250" i="2"/>
  <c r="C1249" i="2"/>
  <c r="C1247" i="2"/>
  <c r="C1245" i="2"/>
  <c r="C1244" i="2"/>
  <c r="C1243" i="2"/>
  <c r="C1242" i="2"/>
  <c r="C1241" i="2"/>
  <c r="C1240" i="2"/>
  <c r="C1239" i="2"/>
  <c r="C1238" i="2"/>
  <c r="C1237" i="2"/>
  <c r="C1236" i="2"/>
  <c r="C1231" i="2"/>
  <c r="C1230" i="2"/>
  <c r="C1229" i="2"/>
  <c r="C1228" i="2"/>
  <c r="C1227" i="2"/>
  <c r="C1226" i="2"/>
  <c r="C1225" i="2"/>
  <c r="C1224" i="2"/>
  <c r="C1223" i="2"/>
  <c r="C1221" i="2"/>
  <c r="C1218" i="2"/>
  <c r="C1217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2" i="2"/>
  <c r="C1201" i="2"/>
  <c r="C1200" i="2"/>
  <c r="C1199" i="2"/>
  <c r="C1198" i="2"/>
  <c r="C1197" i="2"/>
  <c r="C1196" i="2"/>
  <c r="C1195" i="2"/>
  <c r="C1194" i="2"/>
  <c r="C1186" i="2"/>
  <c r="C1185" i="2"/>
  <c r="C1184" i="2"/>
  <c r="C1183" i="2"/>
  <c r="C1182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1" i="2"/>
  <c r="C1160" i="2"/>
  <c r="C1159" i="2"/>
  <c r="C1158" i="2"/>
  <c r="C1157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0" i="2"/>
  <c r="C1139" i="2"/>
  <c r="C1138" i="2"/>
  <c r="C1137" i="2"/>
  <c r="C1136" i="2"/>
  <c r="C1135" i="2"/>
  <c r="C1134" i="2"/>
  <c r="C1133" i="2"/>
  <c r="C1132" i="2"/>
  <c r="C1130" i="2"/>
  <c r="C1129" i="2"/>
  <c r="C1128" i="2"/>
  <c r="C1127" i="2"/>
  <c r="C1125" i="2"/>
  <c r="C1123" i="2"/>
  <c r="C1122" i="2"/>
  <c r="C1121" i="2"/>
  <c r="C1120" i="2"/>
  <c r="C1119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6" i="2"/>
  <c r="C955" i="2"/>
  <c r="C953" i="2"/>
  <c r="C952" i="2"/>
  <c r="C950" i="2"/>
  <c r="C949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2" i="2"/>
  <c r="C931" i="2"/>
  <c r="C930" i="2"/>
  <c r="C929" i="2"/>
  <c r="C928" i="2"/>
  <c r="C927" i="2"/>
  <c r="C926" i="2"/>
  <c r="C925" i="2"/>
  <c r="C924" i="2"/>
  <c r="C923" i="2"/>
  <c r="C922" i="2"/>
  <c r="C919" i="2"/>
  <c r="C912" i="2"/>
  <c r="C911" i="2"/>
  <c r="C807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915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4" i="2"/>
  <c r="C803" i="2"/>
  <c r="C802" i="2"/>
  <c r="C801" i="2"/>
  <c r="C800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89" i="2"/>
  <c r="C588" i="2"/>
  <c r="C587" i="2"/>
  <c r="C586" i="2"/>
  <c r="C585" i="2"/>
  <c r="C584" i="2"/>
  <c r="C583" i="2"/>
  <c r="C582" i="2"/>
  <c r="C575" i="2"/>
  <c r="C580" i="2"/>
  <c r="C579" i="2"/>
  <c r="C578" i="2"/>
  <c r="C577" i="2"/>
  <c r="C576" i="2"/>
  <c r="C507" i="2"/>
  <c r="C506" i="2"/>
  <c r="C505" i="2"/>
  <c r="C504" i="2"/>
  <c r="C503" i="2"/>
  <c r="C502" i="2"/>
  <c r="C539" i="2"/>
  <c r="C538" i="2"/>
  <c r="C501" i="2"/>
  <c r="C500" i="2"/>
  <c r="C499" i="2"/>
  <c r="C498" i="2"/>
  <c r="C537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5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1" i="2"/>
  <c r="C329" i="2"/>
  <c r="C328" i="2"/>
  <c r="C327" i="2"/>
  <c r="C325" i="2"/>
  <c r="C324" i="2"/>
  <c r="C322" i="2"/>
  <c r="C320" i="2"/>
  <c r="C318" i="2"/>
  <c r="C317" i="2"/>
  <c r="C316" i="2"/>
  <c r="C315" i="2"/>
  <c r="C314" i="2"/>
  <c r="C313" i="2"/>
  <c r="C311" i="2"/>
  <c r="C310" i="2"/>
  <c r="C309" i="2"/>
  <c r="C308" i="2"/>
  <c r="C307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88" i="2"/>
  <c r="C287" i="2"/>
  <c r="C286" i="2"/>
  <c r="C285" i="2"/>
  <c r="C284" i="2"/>
  <c r="C283" i="2"/>
  <c r="C282" i="2"/>
  <c r="C281" i="2"/>
  <c r="C280" i="2"/>
  <c r="C279" i="2"/>
  <c r="C276" i="2"/>
  <c r="C274" i="2"/>
  <c r="C273" i="2"/>
  <c r="C272" i="2"/>
  <c r="C271" i="2"/>
  <c r="C270" i="2"/>
  <c r="C269" i="2"/>
  <c r="C268" i="2"/>
  <c r="C267" i="2"/>
  <c r="C266" i="2"/>
  <c r="C265" i="2"/>
  <c r="C263" i="2"/>
  <c r="C262" i="2"/>
  <c r="C261" i="2"/>
  <c r="C260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155" i="2"/>
  <c r="C153" i="2"/>
  <c r="C152" i="2"/>
  <c r="C151" i="2"/>
  <c r="C150" i="2"/>
  <c r="C149" i="2"/>
  <c r="C148" i="2"/>
  <c r="C147" i="2"/>
  <c r="C146" i="2"/>
  <c r="C145" i="2"/>
  <c r="C143" i="2"/>
  <c r="C142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214" i="2"/>
  <c r="C212" i="2"/>
  <c r="C210" i="2"/>
  <c r="C209" i="2"/>
  <c r="C208" i="2"/>
  <c r="C205" i="2"/>
  <c r="C204" i="2"/>
  <c r="C203" i="2"/>
  <c r="C202" i="2"/>
  <c r="C201" i="2"/>
  <c r="C197" i="2"/>
  <c r="C196" i="2"/>
  <c r="C195" i="2"/>
  <c r="C194" i="2"/>
  <c r="C193" i="2"/>
  <c r="C192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4" i="2"/>
  <c r="C173" i="2"/>
  <c r="C172" i="2"/>
  <c r="C171" i="2"/>
  <c r="C170" i="2"/>
  <c r="C169" i="2"/>
  <c r="C166" i="2"/>
  <c r="C165" i="2"/>
  <c r="C164" i="2"/>
  <c r="C163" i="2"/>
  <c r="C162" i="2"/>
  <c r="C161" i="2"/>
  <c r="C160" i="2"/>
  <c r="C159" i="2"/>
  <c r="C158" i="2"/>
  <c r="C157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3" i="2"/>
  <c r="C82" i="2"/>
  <c r="C81" i="2"/>
  <c r="C80" i="2"/>
  <c r="C79" i="2"/>
  <c r="C78" i="2"/>
  <c r="C77" i="2"/>
  <c r="C62" i="2"/>
  <c r="C61" i="2"/>
  <c r="C41" i="2"/>
  <c r="C60" i="2"/>
  <c r="C15" i="2"/>
  <c r="C16" i="2"/>
  <c r="C17" i="2"/>
  <c r="C18" i="2"/>
  <c r="C19" i="2"/>
  <c r="C20" i="2"/>
  <c r="C21" i="2"/>
  <c r="C22" i="2"/>
  <c r="C23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14" i="2"/>
  <c r="D5" i="1" l="1"/>
  <c r="C7" i="1"/>
  <c r="M7" i="1" s="1"/>
  <c r="O7" i="1" s="1"/>
  <c r="C9" i="1"/>
  <c r="M9" i="1" s="1"/>
  <c r="O9" i="1" s="1"/>
  <c r="C11" i="1"/>
  <c r="M11" i="1" s="1"/>
  <c r="O11" i="1" s="1"/>
  <c r="C13" i="1"/>
  <c r="M13" i="1" s="1"/>
  <c r="O13" i="1" s="1"/>
  <c r="D15" i="1"/>
  <c r="D17" i="1"/>
  <c r="F19" i="1"/>
  <c r="F21" i="1"/>
  <c r="F23" i="1"/>
  <c r="D25" i="1"/>
  <c r="F27" i="1"/>
  <c r="M5" i="1"/>
  <c r="O5" i="1" s="1"/>
  <c r="C6" i="1"/>
  <c r="M6" i="1" s="1"/>
  <c r="O6" i="1" s="1"/>
  <c r="D6" i="1"/>
  <c r="F6" i="1"/>
  <c r="C8" i="1"/>
  <c r="M8" i="1" s="1"/>
  <c r="O8" i="1" s="1"/>
  <c r="D8" i="1"/>
  <c r="F8" i="1"/>
  <c r="C10" i="1"/>
  <c r="M10" i="1" s="1"/>
  <c r="O10" i="1" s="1"/>
  <c r="D10" i="1"/>
  <c r="F10" i="1"/>
  <c r="C12" i="1"/>
  <c r="M12" i="1" s="1"/>
  <c r="O12" i="1" s="1"/>
  <c r="D12" i="1"/>
  <c r="F12" i="1"/>
  <c r="C14" i="1"/>
  <c r="M14" i="1" s="1"/>
  <c r="O14" i="1" s="1"/>
  <c r="D14" i="1"/>
  <c r="F14" i="1"/>
  <c r="C15" i="1"/>
  <c r="M15" i="1" s="1"/>
  <c r="O15" i="1" s="1"/>
  <c r="C16" i="1"/>
  <c r="M16" i="1" s="1"/>
  <c r="O16" i="1" s="1"/>
  <c r="D16" i="1"/>
  <c r="F16" i="1"/>
  <c r="C17" i="1"/>
  <c r="M17" i="1" s="1"/>
  <c r="O17" i="1" s="1"/>
  <c r="C18" i="1"/>
  <c r="M18" i="1" s="1"/>
  <c r="O18" i="1" s="1"/>
  <c r="D18" i="1"/>
  <c r="F18" i="1"/>
  <c r="D19" i="1"/>
  <c r="C20" i="1"/>
  <c r="M20" i="1" s="1"/>
  <c r="O20" i="1" s="1"/>
  <c r="D20" i="1"/>
  <c r="F20" i="1"/>
  <c r="D21" i="1"/>
  <c r="C22" i="1"/>
  <c r="M22" i="1" s="1"/>
  <c r="O22" i="1" s="1"/>
  <c r="D22" i="1"/>
  <c r="F22" i="1"/>
  <c r="D23" i="1"/>
  <c r="C24" i="1"/>
  <c r="M24" i="1" s="1"/>
  <c r="O24" i="1" s="1"/>
  <c r="D24" i="1"/>
  <c r="F24" i="1"/>
  <c r="C25" i="1"/>
  <c r="M25" i="1" s="1"/>
  <c r="O25" i="1" s="1"/>
  <c r="F25" i="1"/>
  <c r="C26" i="1"/>
  <c r="M26" i="1" s="1"/>
  <c r="O26" i="1" s="1"/>
  <c r="D26" i="1"/>
  <c r="F26" i="1"/>
  <c r="D27" i="1"/>
  <c r="C28" i="1"/>
  <c r="M28" i="1" s="1"/>
  <c r="O28" i="1" s="1"/>
  <c r="D28" i="1"/>
  <c r="F28" i="1"/>
  <c r="C29" i="1"/>
  <c r="M29" i="1" s="1"/>
  <c r="O29" i="1" s="1"/>
  <c r="D29" i="1"/>
  <c r="E29" i="1" s="1"/>
  <c r="F29" i="1"/>
  <c r="C33" i="1"/>
  <c r="M33" i="1" s="1"/>
  <c r="O33" i="1" s="1"/>
  <c r="D33" i="1"/>
  <c r="F33" i="1"/>
  <c r="E22" i="1" l="1"/>
  <c r="G22" i="1" s="1"/>
  <c r="H22" i="1" s="1"/>
  <c r="I22" i="1" s="1"/>
  <c r="E23" i="1"/>
  <c r="G23" i="1" s="1"/>
  <c r="H23" i="1" s="1"/>
  <c r="I23" i="1" s="1"/>
  <c r="E28" i="1"/>
  <c r="G28" i="1" s="1"/>
  <c r="H28" i="1" s="1"/>
  <c r="I28" i="1" s="1"/>
  <c r="E26" i="1"/>
  <c r="G26" i="1" s="1"/>
  <c r="H26" i="1" s="1"/>
  <c r="I26" i="1" s="1"/>
  <c r="E12" i="1"/>
  <c r="G12" i="1" s="1"/>
  <c r="H12" i="1" s="1"/>
  <c r="I12" i="1" s="1"/>
  <c r="E20" i="1"/>
  <c r="E16" i="1"/>
  <c r="G16" i="1" s="1"/>
  <c r="H16" i="1" s="1"/>
  <c r="I16" i="1" s="1"/>
  <c r="E14" i="1"/>
  <c r="G14" i="1" s="1"/>
  <c r="H14" i="1" s="1"/>
  <c r="I14" i="1" s="1"/>
  <c r="E6" i="1"/>
  <c r="G6" i="1" s="1"/>
  <c r="H6" i="1" s="1"/>
  <c r="I6" i="1" s="1"/>
  <c r="E25" i="1"/>
  <c r="E17" i="1"/>
  <c r="E24" i="1"/>
  <c r="G24" i="1" s="1"/>
  <c r="H24" i="1" s="1"/>
  <c r="I24" i="1" s="1"/>
  <c r="E18" i="1"/>
  <c r="G18" i="1" s="1"/>
  <c r="H18" i="1" s="1"/>
  <c r="I18" i="1" s="1"/>
  <c r="E27" i="1"/>
  <c r="G27" i="1" s="1"/>
  <c r="H27" i="1" s="1"/>
  <c r="I27" i="1" s="1"/>
  <c r="E8" i="1"/>
  <c r="G8" i="1" s="1"/>
  <c r="H8" i="1" s="1"/>
  <c r="I8" i="1" s="1"/>
  <c r="E15" i="1"/>
  <c r="E33" i="1"/>
  <c r="G33" i="1" s="1"/>
  <c r="H33" i="1" s="1"/>
  <c r="I33" i="1" s="1"/>
  <c r="E21" i="1"/>
  <c r="G21" i="1" s="1"/>
  <c r="H21" i="1" s="1"/>
  <c r="I21" i="1" s="1"/>
  <c r="E19" i="1"/>
  <c r="G19" i="1" s="1"/>
  <c r="H19" i="1" s="1"/>
  <c r="I19" i="1" s="1"/>
  <c r="E10" i="1"/>
  <c r="G10" i="1" s="1"/>
  <c r="H10" i="1" s="1"/>
  <c r="I10" i="1" s="1"/>
  <c r="E5" i="1"/>
  <c r="G25" i="1"/>
  <c r="H25" i="1" s="1"/>
  <c r="I25" i="1" s="1"/>
  <c r="C27" i="1"/>
  <c r="M27" i="1" s="1"/>
  <c r="O27" i="1" s="1"/>
  <c r="C23" i="1"/>
  <c r="M23" i="1" s="1"/>
  <c r="O23" i="1" s="1"/>
  <c r="C21" i="1"/>
  <c r="M21" i="1" s="1"/>
  <c r="O21" i="1" s="1"/>
  <c r="C19" i="1"/>
  <c r="M19" i="1" s="1"/>
  <c r="O19" i="1" s="1"/>
  <c r="F13" i="1"/>
  <c r="F11" i="1"/>
  <c r="F9" i="1"/>
  <c r="F7" i="1"/>
  <c r="F17" i="1"/>
  <c r="F15" i="1"/>
  <c r="D13" i="1"/>
  <c r="D11" i="1"/>
  <c r="D9" i="1"/>
  <c r="D7" i="1"/>
  <c r="F5" i="1"/>
  <c r="G29" i="1"/>
  <c r="H29" i="1" s="1"/>
  <c r="I29" i="1" s="1"/>
  <c r="G20" i="1"/>
  <c r="H20" i="1" s="1"/>
  <c r="I20" i="1" s="1"/>
  <c r="G17" i="1" l="1"/>
  <c r="G5" i="1"/>
  <c r="G15" i="1"/>
  <c r="H15" i="1" s="1"/>
  <c r="I15" i="1" s="1"/>
  <c r="J15" i="1" s="1"/>
  <c r="K15" i="1" s="1"/>
  <c r="L15" i="1" s="1"/>
  <c r="E11" i="1"/>
  <c r="G11" i="1" s="1"/>
  <c r="H11" i="1" s="1"/>
  <c r="I11" i="1" s="1"/>
  <c r="J11" i="1" s="1"/>
  <c r="K11" i="1" s="1"/>
  <c r="L11" i="1" s="1"/>
  <c r="E13" i="1"/>
  <c r="E7" i="1"/>
  <c r="G7" i="1" s="1"/>
  <c r="E9" i="1"/>
  <c r="G9" i="1" s="1"/>
  <c r="H5" i="1"/>
  <c r="I5" i="1" s="1"/>
  <c r="J5" i="1" s="1"/>
  <c r="K5" i="1" s="1"/>
  <c r="L5" i="1" s="1"/>
  <c r="H17" i="1"/>
  <c r="I17" i="1" s="1"/>
  <c r="J17" i="1" s="1"/>
  <c r="K17" i="1" s="1"/>
  <c r="L17" i="1" s="1"/>
  <c r="G13" i="1"/>
  <c r="J26" i="1"/>
  <c r="K26" i="1" s="1"/>
  <c r="L26" i="1" s="1"/>
  <c r="J29" i="1"/>
  <c r="K29" i="1" s="1"/>
  <c r="L29" i="1" s="1"/>
  <c r="J23" i="1"/>
  <c r="K23" i="1" s="1"/>
  <c r="L23" i="1" s="1"/>
  <c r="J20" i="1"/>
  <c r="K20" i="1" s="1"/>
  <c r="L20" i="1" s="1"/>
  <c r="J33" i="1"/>
  <c r="K33" i="1" s="1"/>
  <c r="L33" i="1" s="1"/>
  <c r="J24" i="1"/>
  <c r="K24" i="1" s="1"/>
  <c r="L24" i="1" s="1"/>
  <c r="J19" i="1"/>
  <c r="K19" i="1" s="1"/>
  <c r="L19" i="1" s="1"/>
  <c r="J27" i="1"/>
  <c r="K27" i="1" s="1"/>
  <c r="L27" i="1" s="1"/>
  <c r="J25" i="1"/>
  <c r="K25" i="1" s="1"/>
  <c r="L25" i="1" s="1"/>
  <c r="J22" i="1"/>
  <c r="K22" i="1" s="1"/>
  <c r="L22" i="1" s="1"/>
  <c r="J28" i="1"/>
  <c r="K28" i="1" s="1"/>
  <c r="L28" i="1" s="1"/>
  <c r="J21" i="1"/>
  <c r="K21" i="1" s="1"/>
  <c r="L21" i="1" s="1"/>
  <c r="J8" i="1"/>
  <c r="K8" i="1" s="1"/>
  <c r="L8" i="1" s="1"/>
  <c r="J16" i="1"/>
  <c r="K16" i="1" s="1"/>
  <c r="L16" i="1" s="1"/>
  <c r="J14" i="1"/>
  <c r="K14" i="1" s="1"/>
  <c r="L14" i="1" s="1"/>
  <c r="J6" i="1"/>
  <c r="K6" i="1" s="1"/>
  <c r="L6" i="1" s="1"/>
  <c r="J12" i="1"/>
  <c r="K12" i="1" s="1"/>
  <c r="L12" i="1" s="1"/>
  <c r="J10" i="1"/>
  <c r="K10" i="1" s="1"/>
  <c r="L10" i="1" s="1"/>
  <c r="J18" i="1"/>
  <c r="K18" i="1" s="1"/>
  <c r="L18" i="1" s="1"/>
  <c r="H7" i="1" l="1"/>
  <c r="I7" i="1" s="1"/>
  <c r="J7" i="1" s="1"/>
  <c r="K7" i="1" s="1"/>
  <c r="L7" i="1" s="1"/>
  <c r="H9" i="1"/>
  <c r="I9" i="1" s="1"/>
  <c r="J9" i="1" s="1"/>
  <c r="K9" i="1" s="1"/>
  <c r="L9" i="1" s="1"/>
  <c r="H13" i="1"/>
  <c r="I13" i="1" s="1"/>
  <c r="J13" i="1" l="1"/>
  <c r="K13" i="1" s="1"/>
  <c r="L13" i="1" s="1"/>
  <c r="F1056" i="1" l="1"/>
  <c r="F1055" i="1"/>
  <c r="E1056" i="1"/>
  <c r="E1055" i="1"/>
  <c r="O1179" i="1"/>
  <c r="P1179" i="1"/>
  <c r="G1056" i="1" l="1"/>
  <c r="G1055" i="1"/>
  <c r="H1055" i="1" s="1"/>
  <c r="I1055" i="1" s="1"/>
  <c r="H1056" i="1"/>
  <c r="I1056" i="1" s="1"/>
  <c r="E1344" i="1"/>
  <c r="G1344" i="1" s="1"/>
  <c r="H1344" i="1" s="1"/>
  <c r="I1344" i="1" s="1"/>
  <c r="E1343" i="1"/>
  <c r="G1343" i="1" s="1"/>
  <c r="H1343" i="1" s="1"/>
  <c r="I1343" i="1" s="1"/>
  <c r="E1342" i="1"/>
  <c r="G1342" i="1" s="1"/>
  <c r="H1342" i="1" s="1"/>
  <c r="I1342" i="1" s="1"/>
  <c r="E1341" i="1"/>
  <c r="G1341" i="1" s="1"/>
  <c r="H1341" i="1" s="1"/>
  <c r="I1341" i="1" s="1"/>
  <c r="E1340" i="1"/>
  <c r="G1340" i="1" s="1"/>
  <c r="H1340" i="1" s="1"/>
  <c r="I1340" i="1" s="1"/>
  <c r="E1339" i="1"/>
  <c r="G1339" i="1" s="1"/>
  <c r="H1339" i="1" s="1"/>
  <c r="I1339" i="1" s="1"/>
  <c r="J1056" i="1" l="1"/>
  <c r="K1056" i="1" s="1"/>
  <c r="L1056" i="1" s="1"/>
  <c r="J1055" i="1"/>
  <c r="K1055" i="1" s="1"/>
  <c r="L1055" i="1" s="1"/>
  <c r="J1344" i="1"/>
  <c r="K1344" i="1" s="1"/>
  <c r="L1344" i="1" s="1"/>
  <c r="J1343" i="1"/>
  <c r="K1343" i="1" s="1"/>
  <c r="L1343" i="1" s="1"/>
  <c r="J1341" i="1"/>
  <c r="K1341" i="1" s="1"/>
  <c r="L1341" i="1" s="1"/>
  <c r="J1342" i="1"/>
  <c r="K1342" i="1" s="1"/>
  <c r="L1342" i="1" s="1"/>
  <c r="J1340" i="1"/>
  <c r="K1340" i="1" s="1"/>
  <c r="L1340" i="1" s="1"/>
  <c r="J1339" i="1"/>
  <c r="K1339" i="1" s="1"/>
  <c r="L1339" i="1" s="1"/>
  <c r="E1201" i="1"/>
  <c r="G1201" i="1" s="1"/>
  <c r="H1201" i="1" s="1"/>
  <c r="I1201" i="1" s="1"/>
  <c r="E1202" i="1"/>
  <c r="G1202" i="1" s="1"/>
  <c r="H1202" i="1" s="1"/>
  <c r="I1202" i="1" s="1"/>
  <c r="O1201" i="1"/>
  <c r="P1201" i="1"/>
  <c r="O1202" i="1"/>
  <c r="P1202" i="1"/>
  <c r="O1307" i="1"/>
  <c r="P1307" i="1"/>
  <c r="E1307" i="1"/>
  <c r="G1307" i="1" s="1"/>
  <c r="H1307" i="1" s="1"/>
  <c r="I1307" i="1" s="1"/>
  <c r="O1200" i="1"/>
  <c r="P1200" i="1"/>
  <c r="E1200" i="1"/>
  <c r="G1200" i="1" s="1"/>
  <c r="H1200" i="1" s="1"/>
  <c r="I1200" i="1" s="1"/>
  <c r="J1202" i="1" l="1"/>
  <c r="K1202" i="1" s="1"/>
  <c r="L1202" i="1" s="1"/>
  <c r="J1201" i="1"/>
  <c r="K1201" i="1" s="1"/>
  <c r="L1201" i="1" s="1"/>
  <c r="J1307" i="1"/>
  <c r="K1307" i="1" s="1"/>
  <c r="L1307" i="1" s="1"/>
  <c r="J1200" i="1"/>
  <c r="K1200" i="1" s="1"/>
  <c r="L1200" i="1" s="1"/>
  <c r="G1199" i="1" l="1"/>
  <c r="H1199" i="1" s="1"/>
  <c r="I1199" i="1" s="1"/>
  <c r="J1199" i="1" l="1"/>
  <c r="K1199" i="1" s="1"/>
  <c r="L1199" i="1" s="1"/>
  <c r="O1198" i="1"/>
  <c r="P1198" i="1"/>
  <c r="O1199" i="1"/>
  <c r="P1199" i="1"/>
  <c r="E1198" i="1"/>
  <c r="G1198" i="1" s="1"/>
  <c r="H1198" i="1" s="1"/>
  <c r="I1198" i="1" s="1"/>
  <c r="E1179" i="1"/>
  <c r="G1179" i="1" s="1"/>
  <c r="H1179" i="1" s="1"/>
  <c r="O1168" i="1"/>
  <c r="P1168" i="1"/>
  <c r="E1168" i="1"/>
  <c r="G1168" i="1" s="1"/>
  <c r="H1168" i="1" s="1"/>
  <c r="I1168" i="1" s="1"/>
  <c r="N517" i="1"/>
  <c r="N511" i="1"/>
  <c r="J1198" i="1" l="1"/>
  <c r="K1198" i="1" s="1"/>
  <c r="L1198" i="1" s="1"/>
  <c r="I1179" i="1"/>
  <c r="J1168" i="1"/>
  <c r="K1168" i="1" s="1"/>
  <c r="L1168" i="1" s="1"/>
  <c r="M333" i="1"/>
  <c r="M332" i="1"/>
  <c r="M1312" i="1"/>
  <c r="M1311" i="1"/>
  <c r="M1310" i="1"/>
  <c r="M1303" i="1"/>
  <c r="M1302" i="1"/>
  <c r="M1301" i="1"/>
  <c r="M1300" i="1"/>
  <c r="M1299" i="1"/>
  <c r="M1298" i="1"/>
  <c r="M1297" i="1"/>
  <c r="M1241" i="1"/>
  <c r="M1054" i="1"/>
  <c r="M1024" i="1"/>
  <c r="M1021" i="1"/>
  <c r="M1018" i="1"/>
  <c r="M1012" i="1"/>
  <c r="M1002" i="1"/>
  <c r="M877" i="1"/>
  <c r="M876" i="1"/>
  <c r="M875" i="1"/>
  <c r="M874" i="1"/>
  <c r="M318" i="1"/>
  <c r="M313" i="1"/>
  <c r="M309" i="1"/>
  <c r="M308" i="1"/>
  <c r="M307" i="1"/>
  <c r="M297" i="1"/>
  <c r="M289" i="1"/>
  <c r="M287" i="1"/>
  <c r="M286" i="1"/>
  <c r="M285" i="1"/>
  <c r="M277" i="1"/>
  <c r="M259" i="1"/>
  <c r="M258" i="1"/>
  <c r="M246" i="1"/>
  <c r="M244" i="1"/>
  <c r="M236" i="1"/>
  <c r="M231" i="1"/>
  <c r="M227" i="1"/>
  <c r="M223" i="1"/>
  <c r="M222" i="1"/>
  <c r="J1179" i="1" l="1"/>
  <c r="K1179" i="1" s="1"/>
  <c r="L1179" i="1" s="1"/>
  <c r="E1241" i="1"/>
  <c r="G1241" i="1" s="1"/>
  <c r="H1241" i="1" s="1"/>
  <c r="I1241" i="1" s="1"/>
  <c r="J1241" i="1" l="1"/>
  <c r="K1241" i="1" s="1"/>
  <c r="L1241" i="1" s="1"/>
  <c r="P203" i="1" l="1"/>
  <c r="P222" i="1"/>
  <c r="P223" i="1"/>
  <c r="P227" i="1"/>
  <c r="P231" i="1"/>
  <c r="P236" i="1"/>
  <c r="P244" i="1"/>
  <c r="P246" i="1"/>
  <c r="P277" i="1"/>
  <c r="P285" i="1"/>
  <c r="P289" i="1"/>
  <c r="P297" i="1"/>
  <c r="P307" i="1"/>
  <c r="P308" i="1"/>
  <c r="P309" i="1"/>
  <c r="P313" i="1"/>
  <c r="P318" i="1"/>
  <c r="P874" i="1"/>
  <c r="P875" i="1"/>
  <c r="P876" i="1"/>
  <c r="P877" i="1"/>
  <c r="P1002" i="1"/>
  <c r="P1012" i="1"/>
  <c r="P1018" i="1"/>
  <c r="P1021" i="1"/>
  <c r="P1024" i="1"/>
  <c r="P1297" i="1"/>
  <c r="P1298" i="1"/>
  <c r="P1299" i="1"/>
  <c r="P1300" i="1"/>
  <c r="P1301" i="1"/>
  <c r="P1302" i="1"/>
  <c r="P1303" i="1"/>
  <c r="P1310" i="1"/>
  <c r="P1311" i="1"/>
  <c r="P1312" i="1"/>
  <c r="N1317" i="1"/>
  <c r="E1317" i="1" l="1"/>
  <c r="G1317" i="1" s="1"/>
  <c r="H1317" i="1" s="1"/>
  <c r="I1317" i="1" s="1"/>
  <c r="J1317" i="1" l="1"/>
  <c r="K1317" i="1" s="1"/>
  <c r="L1317" i="1" s="1"/>
  <c r="E1347" i="1"/>
  <c r="E1346" i="1"/>
  <c r="E1018" i="1" l="1"/>
  <c r="G1018" i="1" s="1"/>
  <c r="H1018" i="1" s="1"/>
  <c r="I1018" i="1" s="1"/>
  <c r="J1018" i="1" l="1"/>
  <c r="K1018" i="1" s="1"/>
  <c r="L1018" i="1" s="1"/>
  <c r="C1092" i="1" l="1"/>
  <c r="P1092" i="1" l="1"/>
  <c r="M1092" i="1"/>
  <c r="E1095" i="1"/>
  <c r="G1095" i="1" s="1"/>
  <c r="E1096" i="1"/>
  <c r="G1096" i="1" s="1"/>
  <c r="E1097" i="1"/>
  <c r="G1097" i="1" s="1"/>
  <c r="E1098" i="1"/>
  <c r="G1098" i="1" s="1"/>
  <c r="E1099" i="1"/>
  <c r="G1099" i="1" s="1"/>
  <c r="H1099" i="1" l="1"/>
  <c r="I1099" i="1" s="1"/>
  <c r="H1097" i="1"/>
  <c r="I1097" i="1" s="1"/>
  <c r="H1096" i="1"/>
  <c r="I1096" i="1" s="1"/>
  <c r="H1098" i="1"/>
  <c r="I1098" i="1" s="1"/>
  <c r="H1095" i="1"/>
  <c r="I1095" i="1" s="1"/>
  <c r="J1095" i="1" l="1"/>
  <c r="K1095" i="1" s="1"/>
  <c r="L1095" i="1" s="1"/>
  <c r="J1099" i="1"/>
  <c r="K1099" i="1" s="1"/>
  <c r="L1099" i="1" s="1"/>
  <c r="J1097" i="1"/>
  <c r="K1097" i="1" s="1"/>
  <c r="L1097" i="1" s="1"/>
  <c r="J1098" i="1"/>
  <c r="K1098" i="1" s="1"/>
  <c r="L1098" i="1" s="1"/>
  <c r="J1096" i="1"/>
  <c r="K1096" i="1" s="1"/>
  <c r="L1096" i="1" s="1"/>
  <c r="E287" i="1" l="1"/>
  <c r="G287" i="1" s="1"/>
  <c r="H287" i="1" s="1"/>
  <c r="I287" i="1" s="1"/>
  <c r="E286" i="1"/>
  <c r="G286" i="1" s="1"/>
  <c r="H286" i="1" s="1"/>
  <c r="I286" i="1" s="1"/>
  <c r="E259" i="1"/>
  <c r="G259" i="1" s="1"/>
  <c r="H259" i="1" s="1"/>
  <c r="I259" i="1" s="1"/>
  <c r="E332" i="1"/>
  <c r="G332" i="1" s="1"/>
  <c r="H332" i="1" s="1"/>
  <c r="I332" i="1" s="1"/>
  <c r="E333" i="1"/>
  <c r="G333" i="1" s="1"/>
  <c r="H333" i="1" s="1"/>
  <c r="I333" i="1" s="1"/>
  <c r="E258" i="1"/>
  <c r="G258" i="1" s="1"/>
  <c r="J287" i="1" l="1"/>
  <c r="K287" i="1" s="1"/>
  <c r="L287" i="1" s="1"/>
  <c r="J286" i="1"/>
  <c r="K286" i="1" s="1"/>
  <c r="L286" i="1" s="1"/>
  <c r="J259" i="1"/>
  <c r="K259" i="1" s="1"/>
  <c r="L259" i="1" s="1"/>
  <c r="J333" i="1"/>
  <c r="K333" i="1" s="1"/>
  <c r="L333" i="1" s="1"/>
  <c r="J332" i="1"/>
  <c r="K332" i="1" s="1"/>
  <c r="L332" i="1" s="1"/>
  <c r="H258" i="1"/>
  <c r="I258" i="1" s="1"/>
  <c r="J258" i="1" l="1"/>
  <c r="K258" i="1" s="1"/>
  <c r="L258" i="1" s="1"/>
  <c r="E878" i="1" l="1"/>
  <c r="G878" i="1" s="1"/>
  <c r="E879" i="1"/>
  <c r="G879" i="1" s="1"/>
  <c r="E880" i="1"/>
  <c r="G880" i="1" s="1"/>
  <c r="E881" i="1"/>
  <c r="G881" i="1" s="1"/>
  <c r="E1065" i="1"/>
  <c r="G1065" i="1" s="1"/>
  <c r="H881" i="1" l="1"/>
  <c r="I881" i="1" s="1"/>
  <c r="H880" i="1"/>
  <c r="I880" i="1" s="1"/>
  <c r="H878" i="1"/>
  <c r="I878" i="1" s="1"/>
  <c r="H879" i="1"/>
  <c r="I879" i="1" s="1"/>
  <c r="H1065" i="1"/>
  <c r="I1065" i="1" s="1"/>
  <c r="P8" i="1" l="1"/>
  <c r="J879" i="1"/>
  <c r="K879" i="1" s="1"/>
  <c r="L879" i="1" s="1"/>
  <c r="J881" i="1"/>
  <c r="K881" i="1" s="1"/>
  <c r="L881" i="1" s="1"/>
  <c r="J878" i="1"/>
  <c r="K878" i="1" s="1"/>
  <c r="L878" i="1" s="1"/>
  <c r="J880" i="1"/>
  <c r="K880" i="1" s="1"/>
  <c r="L880" i="1" s="1"/>
  <c r="J1065" i="1"/>
  <c r="K1065" i="1" s="1"/>
  <c r="L1065" i="1" s="1"/>
  <c r="E1338" i="1" l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4" i="1"/>
  <c r="D1322" i="1"/>
  <c r="E1322" i="1" s="1"/>
  <c r="D1321" i="1"/>
  <c r="E1321" i="1" s="1"/>
  <c r="E1320" i="1"/>
  <c r="E1316" i="1"/>
  <c r="E1315" i="1"/>
  <c r="E1314" i="1"/>
  <c r="E1309" i="1"/>
  <c r="E1306" i="1"/>
  <c r="E1312" i="1"/>
  <c r="E1311" i="1"/>
  <c r="E1310" i="1"/>
  <c r="D1298" i="1"/>
  <c r="D1299" i="1"/>
  <c r="D1300" i="1"/>
  <c r="D1301" i="1"/>
  <c r="D1302" i="1"/>
  <c r="D1303" i="1"/>
  <c r="D1297" i="1"/>
  <c r="D1293" i="1"/>
  <c r="D1294" i="1"/>
  <c r="D1292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70" i="1"/>
  <c r="E1171" i="1"/>
  <c r="E1172" i="1"/>
  <c r="E1173" i="1"/>
  <c r="E1174" i="1"/>
  <c r="E1175" i="1"/>
  <c r="E1176" i="1"/>
  <c r="E1177" i="1"/>
  <c r="E1178" i="1"/>
  <c r="E1181" i="1"/>
  <c r="E1279" i="1" s="1"/>
  <c r="E1182" i="1"/>
  <c r="E1280" i="1" s="1"/>
  <c r="E1183" i="1"/>
  <c r="E1281" i="1" s="1"/>
  <c r="E1184" i="1"/>
  <c r="E1282" i="1" s="1"/>
  <c r="E1185" i="1"/>
  <c r="E1283" i="1" s="1"/>
  <c r="E1186" i="1"/>
  <c r="E1284" i="1" s="1"/>
  <c r="E1187" i="1"/>
  <c r="E1285" i="1" s="1"/>
  <c r="E1188" i="1"/>
  <c r="E1286" i="1" s="1"/>
  <c r="E1189" i="1"/>
  <c r="E1287" i="1" s="1"/>
  <c r="E1190" i="1"/>
  <c r="E1288" i="1" s="1"/>
  <c r="E1191" i="1"/>
  <c r="E1289" i="1" s="1"/>
  <c r="E1192" i="1"/>
  <c r="E1290" i="1" s="1"/>
  <c r="E1194" i="1"/>
  <c r="E1292" i="1" s="1"/>
  <c r="E1195" i="1"/>
  <c r="E1293" i="1" s="1"/>
  <c r="E1196" i="1"/>
  <c r="E1294" i="1" s="1"/>
  <c r="E1197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4" i="1"/>
  <c r="E1225" i="1"/>
  <c r="E1226" i="1"/>
  <c r="E1227" i="1"/>
  <c r="E1228" i="1"/>
  <c r="E1229" i="1"/>
  <c r="E1232" i="1"/>
  <c r="E1297" i="1" s="1"/>
  <c r="E1233" i="1"/>
  <c r="E1298" i="1" s="1"/>
  <c r="E1234" i="1"/>
  <c r="E1299" i="1" s="1"/>
  <c r="E1235" i="1"/>
  <c r="E1300" i="1" s="1"/>
  <c r="E1236" i="1"/>
  <c r="E1301" i="1" s="1"/>
  <c r="E1237" i="1"/>
  <c r="E1302" i="1" s="1"/>
  <c r="E1238" i="1"/>
  <c r="E1303" i="1" s="1"/>
  <c r="E1239" i="1"/>
  <c r="E1240" i="1"/>
  <c r="E1242" i="1"/>
  <c r="E1244" i="1"/>
  <c r="E1245" i="1"/>
  <c r="E1246" i="1"/>
  <c r="E1247" i="1"/>
  <c r="E1248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9" i="1"/>
  <c r="E1270" i="1"/>
  <c r="E1271" i="1"/>
  <c r="E1272" i="1"/>
  <c r="E1273" i="1"/>
  <c r="E1274" i="1"/>
  <c r="E1275" i="1"/>
  <c r="E1276" i="1"/>
  <c r="E1277" i="1"/>
  <c r="E1083" i="1" l="1"/>
  <c r="E1084" i="1"/>
  <c r="E1085" i="1"/>
  <c r="E1105" i="1"/>
  <c r="E1106" i="1"/>
  <c r="E1064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870" i="1" l="1"/>
  <c r="E889" i="1"/>
  <c r="G889" i="1" s="1"/>
  <c r="E509" i="1"/>
  <c r="E499" i="1"/>
  <c r="E500" i="1"/>
  <c r="G500" i="1" s="1"/>
  <c r="H500" i="1" s="1"/>
  <c r="I500" i="1" s="1"/>
  <c r="E501" i="1"/>
  <c r="E502" i="1"/>
  <c r="E503" i="1"/>
  <c r="E504" i="1"/>
  <c r="G504" i="1" s="1"/>
  <c r="H504" i="1" s="1"/>
  <c r="I504" i="1" s="1"/>
  <c r="E505" i="1"/>
  <c r="E506" i="1"/>
  <c r="E507" i="1"/>
  <c r="E508" i="1"/>
  <c r="G508" i="1" s="1"/>
  <c r="H508" i="1" s="1"/>
  <c r="I508" i="1" s="1"/>
  <c r="E727" i="1"/>
  <c r="E728" i="1"/>
  <c r="E729" i="1"/>
  <c r="E730" i="1"/>
  <c r="E731" i="1"/>
  <c r="E732" i="1"/>
  <c r="E808" i="1"/>
  <c r="E245" i="1"/>
  <c r="E328" i="1"/>
  <c r="E186" i="1"/>
  <c r="E187" i="1"/>
  <c r="E138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103" i="1"/>
  <c r="F104" i="1"/>
  <c r="F105" i="1"/>
  <c r="F107" i="1"/>
  <c r="F108" i="1"/>
  <c r="F109" i="1"/>
  <c r="F110" i="1"/>
  <c r="F111" i="1"/>
  <c r="F112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9" i="1"/>
  <c r="F130" i="1"/>
  <c r="F131" i="1"/>
  <c r="F132" i="1"/>
  <c r="F133" i="1"/>
  <c r="F134" i="1"/>
  <c r="F136" i="1"/>
  <c r="F137" i="1"/>
  <c r="F139" i="1"/>
  <c r="F140" i="1"/>
  <c r="F142" i="1"/>
  <c r="F143" i="1"/>
  <c r="F144" i="1"/>
  <c r="F146" i="1"/>
  <c r="F148" i="1"/>
  <c r="F150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1" i="1"/>
  <c r="F202" i="1"/>
  <c r="F204" i="1"/>
  <c r="F205" i="1"/>
  <c r="F206" i="1"/>
  <c r="F207" i="1"/>
  <c r="F208" i="1"/>
  <c r="F209" i="1"/>
  <c r="F210" i="1"/>
  <c r="F211" i="1"/>
  <c r="F212" i="1"/>
  <c r="F214" i="1"/>
  <c r="F217" i="1"/>
  <c r="F218" i="1"/>
  <c r="F219" i="1"/>
  <c r="F220" i="1"/>
  <c r="F221" i="1"/>
  <c r="F232" i="1"/>
  <c r="F233" i="1"/>
  <c r="F234" i="1"/>
  <c r="F235" i="1"/>
  <c r="F237" i="1"/>
  <c r="F238" i="1"/>
  <c r="F239" i="1"/>
  <c r="F240" i="1"/>
  <c r="F242" i="1"/>
  <c r="F243" i="1"/>
  <c r="F245" i="1"/>
  <c r="F247" i="1"/>
  <c r="F248" i="1"/>
  <c r="F249" i="1"/>
  <c r="F250" i="1"/>
  <c r="F251" i="1"/>
  <c r="F252" i="1"/>
  <c r="F253" i="1"/>
  <c r="F254" i="1"/>
  <c r="F255" i="1"/>
  <c r="F256" i="1"/>
  <c r="F257" i="1"/>
  <c r="F262" i="1"/>
  <c r="F264" i="1"/>
  <c r="F266" i="1"/>
  <c r="F268" i="1"/>
  <c r="F269" i="1"/>
  <c r="F271" i="1"/>
  <c r="F272" i="1"/>
  <c r="F273" i="1"/>
  <c r="F274" i="1"/>
  <c r="F275" i="1"/>
  <c r="F278" i="1"/>
  <c r="F279" i="1"/>
  <c r="F280" i="1"/>
  <c r="F281" i="1"/>
  <c r="F283" i="1"/>
  <c r="F284" i="1"/>
  <c r="F291" i="1"/>
  <c r="F292" i="1"/>
  <c r="F293" i="1"/>
  <c r="F294" i="1"/>
  <c r="F295" i="1"/>
  <c r="F298" i="1"/>
  <c r="F301" i="1"/>
  <c r="F302" i="1"/>
  <c r="F303" i="1"/>
  <c r="F305" i="1"/>
  <c r="F306" i="1"/>
  <c r="F311" i="1"/>
  <c r="F312" i="1"/>
  <c r="F314" i="1"/>
  <c r="F315" i="1"/>
  <c r="F316" i="1"/>
  <c r="F322" i="1"/>
  <c r="F324" i="1"/>
  <c r="F325" i="1"/>
  <c r="F326" i="1"/>
  <c r="G328" i="1"/>
  <c r="F331" i="1"/>
  <c r="F334" i="1"/>
  <c r="F335" i="1"/>
  <c r="F336" i="1"/>
  <c r="F337" i="1"/>
  <c r="F338" i="1"/>
  <c r="F339" i="1"/>
  <c r="F340" i="1"/>
  <c r="F341" i="1"/>
  <c r="F343" i="1"/>
  <c r="F345" i="1"/>
  <c r="F346" i="1"/>
  <c r="F347" i="1"/>
  <c r="F348" i="1"/>
  <c r="F350" i="1"/>
  <c r="F354" i="1"/>
  <c r="F362" i="1"/>
  <c r="F363" i="1"/>
  <c r="F370" i="1"/>
  <c r="F371" i="1"/>
  <c r="F372" i="1"/>
  <c r="F374" i="1"/>
  <c r="F375" i="1"/>
  <c r="F378" i="1"/>
  <c r="F380" i="1"/>
  <c r="F384" i="1"/>
  <c r="F385" i="1"/>
  <c r="F386" i="1"/>
  <c r="F387" i="1"/>
  <c r="F388" i="1"/>
  <c r="F389" i="1"/>
  <c r="F391" i="1"/>
  <c r="F393" i="1"/>
  <c r="F397" i="1"/>
  <c r="F400" i="1"/>
  <c r="F403" i="1"/>
  <c r="F404" i="1"/>
  <c r="F405" i="1"/>
  <c r="F406" i="1"/>
  <c r="F407" i="1"/>
  <c r="F408" i="1"/>
  <c r="F409" i="1"/>
  <c r="F410" i="1"/>
  <c r="F411" i="1"/>
  <c r="F412" i="1"/>
  <c r="F414" i="1"/>
  <c r="F415" i="1"/>
  <c r="F416" i="1"/>
  <c r="F417" i="1"/>
  <c r="F418" i="1"/>
  <c r="F420" i="1"/>
  <c r="F421" i="1"/>
  <c r="F422" i="1"/>
  <c r="F423" i="1"/>
  <c r="F426" i="1"/>
  <c r="F427" i="1"/>
  <c r="F428" i="1"/>
  <c r="F429" i="1"/>
  <c r="F430" i="1"/>
  <c r="F431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6" i="1"/>
  <c r="F487" i="1"/>
  <c r="F488" i="1"/>
  <c r="F489" i="1"/>
  <c r="F490" i="1"/>
  <c r="F492" i="1"/>
  <c r="F493" i="1"/>
  <c r="F494" i="1"/>
  <c r="F495" i="1"/>
  <c r="F496" i="1"/>
  <c r="F497" i="1"/>
  <c r="G502" i="1"/>
  <c r="H502" i="1" s="1"/>
  <c r="I502" i="1" s="1"/>
  <c r="G506" i="1"/>
  <c r="H506" i="1" s="1"/>
  <c r="I506" i="1" s="1"/>
  <c r="F511" i="1"/>
  <c r="F512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13" i="1"/>
  <c r="F514" i="1"/>
  <c r="F515" i="1"/>
  <c r="F516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G728" i="1" s="1"/>
  <c r="F729" i="1"/>
  <c r="F730" i="1"/>
  <c r="G730" i="1" s="1"/>
  <c r="F731" i="1"/>
  <c r="F732" i="1"/>
  <c r="G732" i="1" s="1"/>
  <c r="F734" i="1"/>
  <c r="F735" i="1"/>
  <c r="F736" i="1"/>
  <c r="F737" i="1"/>
  <c r="F738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8" i="1"/>
  <c r="F849" i="1"/>
  <c r="F850" i="1"/>
  <c r="F851" i="1"/>
  <c r="F853" i="1"/>
  <c r="F856" i="1"/>
  <c r="F857" i="1"/>
  <c r="F858" i="1"/>
  <c r="F859" i="1"/>
  <c r="F860" i="1"/>
  <c r="F861" i="1"/>
  <c r="F862" i="1"/>
  <c r="F863" i="1"/>
  <c r="F864" i="1"/>
  <c r="F865" i="1"/>
  <c r="F866" i="1"/>
  <c r="G870" i="1"/>
  <c r="H870" i="1" s="1"/>
  <c r="I870" i="1" s="1"/>
  <c r="F871" i="1"/>
  <c r="F872" i="1"/>
  <c r="F873" i="1"/>
  <c r="F883" i="1"/>
  <c r="F884" i="1"/>
  <c r="F886" i="1"/>
  <c r="F887" i="1"/>
  <c r="F890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G975" i="1"/>
  <c r="G976" i="1"/>
  <c r="H976" i="1" s="1"/>
  <c r="I976" i="1" s="1"/>
  <c r="G977" i="1"/>
  <c r="G978" i="1"/>
  <c r="H978" i="1" s="1"/>
  <c r="I978" i="1" s="1"/>
  <c r="G979" i="1"/>
  <c r="G980" i="1"/>
  <c r="H980" i="1" s="1"/>
  <c r="I980" i="1" s="1"/>
  <c r="G981" i="1"/>
  <c r="G982" i="1"/>
  <c r="H982" i="1" s="1"/>
  <c r="I982" i="1" s="1"/>
  <c r="G983" i="1"/>
  <c r="G984" i="1"/>
  <c r="H984" i="1" s="1"/>
  <c r="I984" i="1" s="1"/>
  <c r="G985" i="1"/>
  <c r="G986" i="1"/>
  <c r="H986" i="1" s="1"/>
  <c r="I986" i="1" s="1"/>
  <c r="G987" i="1"/>
  <c r="G988" i="1"/>
  <c r="H988" i="1" s="1"/>
  <c r="I988" i="1" s="1"/>
  <c r="G989" i="1"/>
  <c r="G990" i="1"/>
  <c r="H990" i="1" s="1"/>
  <c r="I990" i="1" s="1"/>
  <c r="G991" i="1"/>
  <c r="G992" i="1"/>
  <c r="H992" i="1" s="1"/>
  <c r="I992" i="1" s="1"/>
  <c r="G993" i="1"/>
  <c r="G994" i="1"/>
  <c r="H994" i="1" s="1"/>
  <c r="I994" i="1" s="1"/>
  <c r="G995" i="1"/>
  <c r="G996" i="1"/>
  <c r="H996" i="1" s="1"/>
  <c r="I996" i="1" s="1"/>
  <c r="G997" i="1"/>
  <c r="G998" i="1"/>
  <c r="H998" i="1" s="1"/>
  <c r="I998" i="1" s="1"/>
  <c r="F1000" i="1"/>
  <c r="F1001" i="1"/>
  <c r="F1003" i="1"/>
  <c r="F1005" i="1"/>
  <c r="F1006" i="1"/>
  <c r="F1007" i="1"/>
  <c r="F1008" i="1"/>
  <c r="F1009" i="1"/>
  <c r="F1010" i="1"/>
  <c r="F1011" i="1"/>
  <c r="F1013" i="1"/>
  <c r="F1014" i="1"/>
  <c r="F1015" i="1"/>
  <c r="F1016" i="1"/>
  <c r="F1017" i="1"/>
  <c r="F1019" i="1"/>
  <c r="F1020" i="1"/>
  <c r="F1023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1" i="1"/>
  <c r="F1042" i="1"/>
  <c r="F1043" i="1"/>
  <c r="F1044" i="1"/>
  <c r="F1045" i="1"/>
  <c r="F1046" i="1"/>
  <c r="F1047" i="1"/>
  <c r="F1048" i="1"/>
  <c r="F1049" i="1"/>
  <c r="F1050" i="1"/>
  <c r="F1051" i="1"/>
  <c r="F1057" i="1"/>
  <c r="F1059" i="1"/>
  <c r="F1062" i="1"/>
  <c r="F1063" i="1"/>
  <c r="F1064" i="1"/>
  <c r="G1064" i="1" s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G1083" i="1"/>
  <c r="G1084" i="1"/>
  <c r="G1085" i="1"/>
  <c r="F1087" i="1"/>
  <c r="F1088" i="1"/>
  <c r="F1089" i="1"/>
  <c r="F1090" i="1"/>
  <c r="F1091" i="1"/>
  <c r="F1092" i="1"/>
  <c r="F1100" i="1"/>
  <c r="F1101" i="1"/>
  <c r="F1102" i="1"/>
  <c r="F1103" i="1"/>
  <c r="F1104" i="1"/>
  <c r="F1105" i="1"/>
  <c r="G1105" i="1" s="1"/>
  <c r="G1106" i="1"/>
  <c r="F1111" i="1"/>
  <c r="F1112" i="1"/>
  <c r="F1113" i="1"/>
  <c r="F1114" i="1"/>
  <c r="F1115" i="1"/>
  <c r="F1116" i="1"/>
  <c r="F1117" i="1"/>
  <c r="F1118" i="1"/>
  <c r="F1119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264" i="1" s="1"/>
  <c r="G1264" i="1" s="1"/>
  <c r="H1264" i="1" s="1"/>
  <c r="F1165" i="1"/>
  <c r="F1166" i="1"/>
  <c r="F1170" i="1"/>
  <c r="F1171" i="1"/>
  <c r="F1172" i="1"/>
  <c r="F1173" i="1"/>
  <c r="F1174" i="1"/>
  <c r="F1175" i="1"/>
  <c r="F1176" i="1"/>
  <c r="F1177" i="1"/>
  <c r="F1178" i="1"/>
  <c r="F1181" i="1"/>
  <c r="F1182" i="1"/>
  <c r="F1183" i="1"/>
  <c r="F1184" i="1"/>
  <c r="F1185" i="1"/>
  <c r="F1186" i="1"/>
  <c r="F1187" i="1"/>
  <c r="F1188" i="1"/>
  <c r="F1189" i="1"/>
  <c r="F1190" i="1"/>
  <c r="F1194" i="1"/>
  <c r="F1195" i="1"/>
  <c r="F1196" i="1"/>
  <c r="F1294" i="1" s="1"/>
  <c r="G1294" i="1" s="1"/>
  <c r="H1294" i="1" s="1"/>
  <c r="F1197" i="1"/>
  <c r="G1197" i="1" s="1"/>
  <c r="F1204" i="1"/>
  <c r="G1204" i="1" s="1"/>
  <c r="F1205" i="1"/>
  <c r="G1205" i="1" s="1"/>
  <c r="F1206" i="1"/>
  <c r="G1206" i="1" s="1"/>
  <c r="H1206" i="1" s="1"/>
  <c r="I1206" i="1" s="1"/>
  <c r="F1207" i="1"/>
  <c r="G1207" i="1" s="1"/>
  <c r="F1208" i="1"/>
  <c r="G1208" i="1" s="1"/>
  <c r="H1208" i="1" s="1"/>
  <c r="I1208" i="1" s="1"/>
  <c r="F1209" i="1"/>
  <c r="G1209" i="1" s="1"/>
  <c r="F1210" i="1"/>
  <c r="G1210" i="1" s="1"/>
  <c r="H1210" i="1" s="1"/>
  <c r="I1210" i="1" s="1"/>
  <c r="F1211" i="1"/>
  <c r="G1211" i="1" s="1"/>
  <c r="H1211" i="1" s="1"/>
  <c r="I1211" i="1" s="1"/>
  <c r="F1212" i="1"/>
  <c r="G1212" i="1" s="1"/>
  <c r="F1213" i="1"/>
  <c r="G1213" i="1" s="1"/>
  <c r="H1213" i="1" s="1"/>
  <c r="I1213" i="1" s="1"/>
  <c r="F1214" i="1"/>
  <c r="G1214" i="1" s="1"/>
  <c r="F1215" i="1"/>
  <c r="G1215" i="1" s="1"/>
  <c r="H1215" i="1" s="1"/>
  <c r="I1215" i="1" s="1"/>
  <c r="F1216" i="1"/>
  <c r="G1216" i="1" s="1"/>
  <c r="F1217" i="1"/>
  <c r="G1217" i="1" s="1"/>
  <c r="H1217" i="1" s="1"/>
  <c r="I1217" i="1" s="1"/>
  <c r="F1218" i="1"/>
  <c r="G1218" i="1" s="1"/>
  <c r="F1219" i="1"/>
  <c r="G1219" i="1" s="1"/>
  <c r="H1219" i="1" s="1"/>
  <c r="I1219" i="1" s="1"/>
  <c r="F1220" i="1"/>
  <c r="G1220" i="1" s="1"/>
  <c r="F1221" i="1"/>
  <c r="G1221" i="1" s="1"/>
  <c r="H1221" i="1" s="1"/>
  <c r="I1221" i="1" s="1"/>
  <c r="F1222" i="1"/>
  <c r="G1222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H1229" i="1" s="1"/>
  <c r="I1229" i="1" s="1"/>
  <c r="F1232" i="1"/>
  <c r="F1233" i="1"/>
  <c r="F1234" i="1"/>
  <c r="F1235" i="1"/>
  <c r="F1236" i="1"/>
  <c r="F1237" i="1"/>
  <c r="F1302" i="1" s="1"/>
  <c r="G1302" i="1" s="1"/>
  <c r="H1302" i="1" s="1"/>
  <c r="F1238" i="1"/>
  <c r="F1239" i="1"/>
  <c r="G1239" i="1" s="1"/>
  <c r="H1239" i="1" s="1"/>
  <c r="I1239" i="1" s="1"/>
  <c r="F1240" i="1"/>
  <c r="G1240" i="1" s="1"/>
  <c r="F1242" i="1"/>
  <c r="G1242" i="1" s="1"/>
  <c r="H1242" i="1" s="1"/>
  <c r="I1242" i="1" s="1"/>
  <c r="F1244" i="1"/>
  <c r="G1244" i="1" s="1"/>
  <c r="H1244" i="1" s="1"/>
  <c r="I1244" i="1" s="1"/>
  <c r="F1245" i="1"/>
  <c r="G1245" i="1" s="1"/>
  <c r="F1246" i="1"/>
  <c r="G1246" i="1" s="1"/>
  <c r="H1246" i="1" s="1"/>
  <c r="I1246" i="1" s="1"/>
  <c r="F1247" i="1"/>
  <c r="G1247" i="1" s="1"/>
  <c r="F1248" i="1"/>
  <c r="G1248" i="1" s="1"/>
  <c r="H1248" i="1" s="1"/>
  <c r="I1248" i="1" s="1"/>
  <c r="G1310" i="1"/>
  <c r="H1310" i="1" s="1"/>
  <c r="G1311" i="1"/>
  <c r="H1311" i="1" s="1"/>
  <c r="G1312" i="1"/>
  <c r="H1312" i="1" s="1"/>
  <c r="G1306" i="1"/>
  <c r="H1306" i="1" s="1"/>
  <c r="G1309" i="1"/>
  <c r="H1309" i="1" s="1"/>
  <c r="I1309" i="1" s="1"/>
  <c r="G1314" i="1"/>
  <c r="H1314" i="1" s="1"/>
  <c r="G1315" i="1"/>
  <c r="H1315" i="1" s="1"/>
  <c r="G1316" i="1"/>
  <c r="H1316" i="1" s="1"/>
  <c r="G1320" i="1"/>
  <c r="H1320" i="1" s="1"/>
  <c r="G1321" i="1"/>
  <c r="H1321" i="1" s="1"/>
  <c r="G1322" i="1"/>
  <c r="H1322" i="1" s="1"/>
  <c r="G1324" i="1"/>
  <c r="H1324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F1346" i="1"/>
  <c r="G1346" i="1" s="1"/>
  <c r="H1346" i="1" s="1"/>
  <c r="F1347" i="1"/>
  <c r="G1347" i="1" s="1"/>
  <c r="H1347" i="1" s="1"/>
  <c r="F34" i="1"/>
  <c r="F35" i="1"/>
  <c r="F36" i="1"/>
  <c r="F37" i="1"/>
  <c r="F39" i="1"/>
  <c r="F40" i="1"/>
  <c r="F41" i="1"/>
  <c r="F42" i="1"/>
  <c r="F43" i="1"/>
  <c r="F44" i="1"/>
  <c r="F45" i="1"/>
  <c r="F47" i="1"/>
  <c r="D34" i="1"/>
  <c r="D35" i="1"/>
  <c r="D36" i="1"/>
  <c r="D37" i="1"/>
  <c r="D39" i="1"/>
  <c r="D40" i="1"/>
  <c r="D41" i="1"/>
  <c r="D42" i="1"/>
  <c r="D43" i="1"/>
  <c r="D44" i="1"/>
  <c r="D45" i="1"/>
  <c r="D47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6" i="1"/>
  <c r="D97" i="1"/>
  <c r="D98" i="1"/>
  <c r="D99" i="1"/>
  <c r="D100" i="1"/>
  <c r="D101" i="1"/>
  <c r="D102" i="1"/>
  <c r="D103" i="1"/>
  <c r="D104" i="1"/>
  <c r="D105" i="1"/>
  <c r="D107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9" i="1"/>
  <c r="D130" i="1"/>
  <c r="D131" i="1"/>
  <c r="D132" i="1"/>
  <c r="D133" i="1"/>
  <c r="D134" i="1"/>
  <c r="D136" i="1"/>
  <c r="D137" i="1"/>
  <c r="D139" i="1"/>
  <c r="D140" i="1"/>
  <c r="D142" i="1"/>
  <c r="D143" i="1"/>
  <c r="D144" i="1"/>
  <c r="D146" i="1"/>
  <c r="D148" i="1"/>
  <c r="D150" i="1"/>
  <c r="E153" i="1"/>
  <c r="E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1" i="1"/>
  <c r="E201" i="1" s="1"/>
  <c r="D202" i="1"/>
  <c r="E202" i="1" s="1"/>
  <c r="D204" i="1"/>
  <c r="E204" i="1" s="1"/>
  <c r="D205" i="1"/>
  <c r="E205" i="1" s="1"/>
  <c r="D206" i="1"/>
  <c r="E206" i="1" s="1"/>
  <c r="G206" i="1" s="1"/>
  <c r="H206" i="1" s="1"/>
  <c r="I206" i="1" s="1"/>
  <c r="D207" i="1"/>
  <c r="E207" i="1" s="1"/>
  <c r="D208" i="1"/>
  <c r="E208" i="1" s="1"/>
  <c r="D209" i="1"/>
  <c r="E209" i="1" s="1"/>
  <c r="D210" i="1"/>
  <c r="E210" i="1" s="1"/>
  <c r="G210" i="1" s="1"/>
  <c r="H210" i="1" s="1"/>
  <c r="I210" i="1" s="1"/>
  <c r="D211" i="1"/>
  <c r="E211" i="1" s="1"/>
  <c r="D212" i="1"/>
  <c r="E212" i="1" s="1"/>
  <c r="D214" i="1"/>
  <c r="E214" i="1" s="1"/>
  <c r="D217" i="1"/>
  <c r="E217" i="1" s="1"/>
  <c r="D218" i="1"/>
  <c r="E218" i="1" s="1"/>
  <c r="D219" i="1"/>
  <c r="E219" i="1" s="1"/>
  <c r="D220" i="1"/>
  <c r="E220" i="1" s="1"/>
  <c r="D221" i="1"/>
  <c r="E221" i="1" s="1"/>
  <c r="E222" i="1"/>
  <c r="E223" i="1"/>
  <c r="D224" i="1"/>
  <c r="E224" i="1" s="1"/>
  <c r="D225" i="1"/>
  <c r="E225" i="1" s="1"/>
  <c r="D226" i="1"/>
  <c r="E226" i="1" s="1"/>
  <c r="G226" i="1" s="1"/>
  <c r="H226" i="1" s="1"/>
  <c r="E227" i="1"/>
  <c r="D228" i="1"/>
  <c r="E228" i="1" s="1"/>
  <c r="D229" i="1"/>
  <c r="E229" i="1" s="1"/>
  <c r="D230" i="1"/>
  <c r="E230" i="1" s="1"/>
  <c r="E231" i="1"/>
  <c r="D232" i="1"/>
  <c r="E232" i="1" s="1"/>
  <c r="D233" i="1"/>
  <c r="E233" i="1" s="1"/>
  <c r="D234" i="1"/>
  <c r="E234" i="1" s="1"/>
  <c r="D235" i="1"/>
  <c r="E235" i="1" s="1"/>
  <c r="E236" i="1"/>
  <c r="D237" i="1"/>
  <c r="E237" i="1" s="1"/>
  <c r="D238" i="1"/>
  <c r="E238" i="1" s="1"/>
  <c r="D239" i="1"/>
  <c r="E239" i="1" s="1"/>
  <c r="D240" i="1"/>
  <c r="E240" i="1" s="1"/>
  <c r="D242" i="1"/>
  <c r="E242" i="1" s="1"/>
  <c r="G242" i="1" s="1"/>
  <c r="H242" i="1" s="1"/>
  <c r="D243" i="1"/>
  <c r="E243" i="1" s="1"/>
  <c r="E244" i="1"/>
  <c r="E246" i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61" i="1"/>
  <c r="E261" i="1" s="1"/>
  <c r="D262" i="1"/>
  <c r="E262" i="1" s="1"/>
  <c r="D263" i="1"/>
  <c r="E263" i="1" s="1"/>
  <c r="D264" i="1"/>
  <c r="E264" i="1" s="1"/>
  <c r="D266" i="1"/>
  <c r="E266" i="1" s="1"/>
  <c r="D267" i="1"/>
  <c r="E267" i="1" s="1"/>
  <c r="D268" i="1"/>
  <c r="E268" i="1" s="1"/>
  <c r="D269" i="1"/>
  <c r="E269" i="1" s="1"/>
  <c r="D271" i="1"/>
  <c r="E271" i="1" s="1"/>
  <c r="D272" i="1"/>
  <c r="E272" i="1" s="1"/>
  <c r="D273" i="1"/>
  <c r="E273" i="1" s="1"/>
  <c r="D274" i="1"/>
  <c r="E274" i="1" s="1"/>
  <c r="D275" i="1"/>
  <c r="E275" i="1" s="1"/>
  <c r="G275" i="1" s="1"/>
  <c r="H275" i="1" s="1"/>
  <c r="I275" i="1" s="1"/>
  <c r="E277" i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E285" i="1"/>
  <c r="E289" i="1"/>
  <c r="D291" i="1"/>
  <c r="E291" i="1" s="1"/>
  <c r="E292" i="1"/>
  <c r="G292" i="1" s="1"/>
  <c r="H292" i="1" s="1"/>
  <c r="I292" i="1" s="1"/>
  <c r="D293" i="1"/>
  <c r="E293" i="1" s="1"/>
  <c r="D294" i="1"/>
  <c r="E294" i="1" s="1"/>
  <c r="D295" i="1"/>
  <c r="E295" i="1" s="1"/>
  <c r="D296" i="1"/>
  <c r="E296" i="1" s="1"/>
  <c r="E297" i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5" i="1"/>
  <c r="E305" i="1" s="1"/>
  <c r="D306" i="1"/>
  <c r="E306" i="1" s="1"/>
  <c r="E307" i="1"/>
  <c r="E308" i="1"/>
  <c r="E309" i="1"/>
  <c r="D311" i="1"/>
  <c r="E311" i="1" s="1"/>
  <c r="D312" i="1"/>
  <c r="E312" i="1" s="1"/>
  <c r="E313" i="1"/>
  <c r="D314" i="1"/>
  <c r="E314" i="1" s="1"/>
  <c r="D315" i="1"/>
  <c r="E315" i="1" s="1"/>
  <c r="D316" i="1"/>
  <c r="E316" i="1" s="1"/>
  <c r="E318" i="1"/>
  <c r="D320" i="1"/>
  <c r="E320" i="1" s="1"/>
  <c r="D322" i="1"/>
  <c r="E322" i="1" s="1"/>
  <c r="D324" i="1"/>
  <c r="E324" i="1" s="1"/>
  <c r="D325" i="1"/>
  <c r="E325" i="1" s="1"/>
  <c r="D326" i="1"/>
  <c r="E326" i="1" s="1"/>
  <c r="D331" i="1"/>
  <c r="E331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G359" i="1" s="1"/>
  <c r="H359" i="1" s="1"/>
  <c r="I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G375" i="1" s="1"/>
  <c r="H375" i="1" s="1"/>
  <c r="I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G389" i="1" s="1"/>
  <c r="H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G397" i="1" s="1"/>
  <c r="H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G405" i="1" s="1"/>
  <c r="H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G413" i="1" s="1"/>
  <c r="H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G427" i="1" s="1"/>
  <c r="H427" i="1" s="1"/>
  <c r="I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G457" i="1" s="1"/>
  <c r="H457" i="1" s="1"/>
  <c r="I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G488" i="1" s="1"/>
  <c r="H488" i="1" s="1"/>
  <c r="I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E498" i="1"/>
  <c r="D511" i="1"/>
  <c r="E511" i="1" s="1"/>
  <c r="D512" i="1"/>
  <c r="E512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13" i="1"/>
  <c r="E513" i="1" s="1"/>
  <c r="D514" i="1"/>
  <c r="E514" i="1" s="1"/>
  <c r="D515" i="1"/>
  <c r="E515" i="1" s="1"/>
  <c r="D516" i="1"/>
  <c r="E516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G613" i="1" s="1"/>
  <c r="H613" i="1" s="1"/>
  <c r="I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G629" i="1" s="1"/>
  <c r="H629" i="1" s="1"/>
  <c r="I629" i="1" s="1"/>
  <c r="D630" i="1"/>
  <c r="E630" i="1" s="1"/>
  <c r="D631" i="1"/>
  <c r="E631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G694" i="1" s="1"/>
  <c r="H694" i="1" s="1"/>
  <c r="I694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G717" i="1" s="1"/>
  <c r="H717" i="1" s="1"/>
  <c r="I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34" i="1"/>
  <c r="E734" i="1" s="1"/>
  <c r="D735" i="1"/>
  <c r="E735" i="1" s="1"/>
  <c r="D736" i="1"/>
  <c r="E736" i="1" s="1"/>
  <c r="D737" i="1"/>
  <c r="E737" i="1" s="1"/>
  <c r="D738" i="1"/>
  <c r="E738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D750" i="1"/>
  <c r="E750" i="1" s="1"/>
  <c r="D751" i="1"/>
  <c r="E751" i="1" s="1"/>
  <c r="E752" i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10" i="1"/>
  <c r="E810" i="1" s="1"/>
  <c r="D811" i="1"/>
  <c r="E811" i="1" s="1"/>
  <c r="D812" i="1"/>
  <c r="E812" i="1" s="1"/>
  <c r="D813" i="1"/>
  <c r="E813" i="1" s="1"/>
  <c r="G813" i="1" s="1"/>
  <c r="H813" i="1" s="1"/>
  <c r="I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G829" i="1" s="1"/>
  <c r="H829" i="1" s="1"/>
  <c r="I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G845" i="1" s="1"/>
  <c r="H845" i="1" s="1"/>
  <c r="I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3" i="1"/>
  <c r="E853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8" i="1"/>
  <c r="E868" i="1" s="1"/>
  <c r="G868" i="1" s="1"/>
  <c r="H868" i="1" s="1"/>
  <c r="I868" i="1" s="1"/>
  <c r="D869" i="1"/>
  <c r="E869" i="1" s="1"/>
  <c r="G869" i="1" s="1"/>
  <c r="D871" i="1"/>
  <c r="E871" i="1" s="1"/>
  <c r="D872" i="1"/>
  <c r="E872" i="1" s="1"/>
  <c r="D873" i="1"/>
  <c r="E873" i="1" s="1"/>
  <c r="E874" i="1"/>
  <c r="E875" i="1"/>
  <c r="E876" i="1"/>
  <c r="E877" i="1"/>
  <c r="D883" i="1"/>
  <c r="E883" i="1" s="1"/>
  <c r="D884" i="1"/>
  <c r="E884" i="1" s="1"/>
  <c r="D886" i="1"/>
  <c r="E886" i="1" s="1"/>
  <c r="D887" i="1"/>
  <c r="E887" i="1" s="1"/>
  <c r="D890" i="1"/>
  <c r="E890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1000" i="1"/>
  <c r="E1000" i="1" s="1"/>
  <c r="D1001" i="1"/>
  <c r="E1001" i="1" s="1"/>
  <c r="E1002" i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E1012" i="1"/>
  <c r="D1013" i="1"/>
  <c r="E1013" i="1" s="1"/>
  <c r="D1014" i="1"/>
  <c r="E1014" i="1" s="1"/>
  <c r="D1015" i="1"/>
  <c r="E1015" i="1" s="1"/>
  <c r="D1016" i="1"/>
  <c r="E1016" i="1" s="1"/>
  <c r="D1017" i="1"/>
  <c r="E1017" i="1" s="1"/>
  <c r="D1019" i="1"/>
  <c r="E1019" i="1" s="1"/>
  <c r="D1020" i="1"/>
  <c r="E1020" i="1" s="1"/>
  <c r="E1021" i="1"/>
  <c r="E1022" i="1"/>
  <c r="D1023" i="1"/>
  <c r="E1023" i="1" s="1"/>
  <c r="E1024" i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E1053" i="1"/>
  <c r="E1054" i="1"/>
  <c r="D1057" i="1"/>
  <c r="E1057" i="1" s="1"/>
  <c r="E1058" i="1"/>
  <c r="D1059" i="1"/>
  <c r="E1059" i="1" s="1"/>
  <c r="E1060" i="1"/>
  <c r="D1061" i="1"/>
  <c r="E1061" i="1" s="1"/>
  <c r="D1062" i="1"/>
  <c r="E1062" i="1" s="1"/>
  <c r="D1063" i="1"/>
  <c r="E1063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E1093" i="1"/>
  <c r="E1094" i="1"/>
  <c r="D1100" i="1"/>
  <c r="E1100" i="1" s="1"/>
  <c r="D1101" i="1"/>
  <c r="E1101" i="1" s="1"/>
  <c r="D1102" i="1"/>
  <c r="E1102" i="1" s="1"/>
  <c r="D1103" i="1"/>
  <c r="E1103" i="1" s="1"/>
  <c r="D1104" i="1"/>
  <c r="E1104" i="1" s="1"/>
  <c r="D1107" i="1"/>
  <c r="E1107" i="1" s="1"/>
  <c r="D1108" i="1"/>
  <c r="E1108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E1133" i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C34" i="1"/>
  <c r="M34" i="1" s="1"/>
  <c r="C35" i="1"/>
  <c r="M35" i="1" s="1"/>
  <c r="C36" i="1"/>
  <c r="M36" i="1" s="1"/>
  <c r="C37" i="1"/>
  <c r="M37" i="1" s="1"/>
  <c r="C39" i="1"/>
  <c r="M39" i="1" s="1"/>
  <c r="C40" i="1"/>
  <c r="M40" i="1" s="1"/>
  <c r="C41" i="1"/>
  <c r="M41" i="1" s="1"/>
  <c r="C42" i="1"/>
  <c r="M42" i="1" s="1"/>
  <c r="C43" i="1"/>
  <c r="M43" i="1" s="1"/>
  <c r="C44" i="1"/>
  <c r="M44" i="1" s="1"/>
  <c r="C45" i="1"/>
  <c r="M45" i="1" s="1"/>
  <c r="C47" i="1"/>
  <c r="M47" i="1" s="1"/>
  <c r="C50" i="1"/>
  <c r="M50" i="1" s="1"/>
  <c r="C51" i="1"/>
  <c r="M51" i="1" s="1"/>
  <c r="C52" i="1"/>
  <c r="M52" i="1" s="1"/>
  <c r="C53" i="1"/>
  <c r="M53" i="1" s="1"/>
  <c r="C54" i="1"/>
  <c r="M54" i="1" s="1"/>
  <c r="C55" i="1"/>
  <c r="M55" i="1" s="1"/>
  <c r="C56" i="1"/>
  <c r="M56" i="1" s="1"/>
  <c r="C57" i="1"/>
  <c r="M57" i="1" s="1"/>
  <c r="C58" i="1"/>
  <c r="M58" i="1" s="1"/>
  <c r="C59" i="1"/>
  <c r="M59" i="1" s="1"/>
  <c r="C60" i="1"/>
  <c r="M60" i="1" s="1"/>
  <c r="C61" i="1"/>
  <c r="M61" i="1" s="1"/>
  <c r="C62" i="1"/>
  <c r="M62" i="1" s="1"/>
  <c r="C64" i="1"/>
  <c r="M64" i="1" s="1"/>
  <c r="C65" i="1"/>
  <c r="M65" i="1" s="1"/>
  <c r="C66" i="1"/>
  <c r="M66" i="1" s="1"/>
  <c r="C67" i="1"/>
  <c r="M67" i="1" s="1"/>
  <c r="C68" i="1"/>
  <c r="M68" i="1" s="1"/>
  <c r="C69" i="1"/>
  <c r="M69" i="1" s="1"/>
  <c r="C70" i="1"/>
  <c r="M70" i="1" s="1"/>
  <c r="C71" i="1"/>
  <c r="M71" i="1" s="1"/>
  <c r="C72" i="1"/>
  <c r="M72" i="1" s="1"/>
  <c r="C73" i="1"/>
  <c r="M73" i="1" s="1"/>
  <c r="C74" i="1"/>
  <c r="M74" i="1" s="1"/>
  <c r="C75" i="1"/>
  <c r="M75" i="1" s="1"/>
  <c r="C76" i="1"/>
  <c r="M76" i="1" s="1"/>
  <c r="C78" i="1"/>
  <c r="M78" i="1" s="1"/>
  <c r="C79" i="1"/>
  <c r="M79" i="1" s="1"/>
  <c r="C80" i="1"/>
  <c r="M80" i="1" s="1"/>
  <c r="C81" i="1"/>
  <c r="M81" i="1" s="1"/>
  <c r="C82" i="1"/>
  <c r="M82" i="1" s="1"/>
  <c r="C83" i="1"/>
  <c r="M83" i="1" s="1"/>
  <c r="C84" i="1"/>
  <c r="M84" i="1" s="1"/>
  <c r="C85" i="1"/>
  <c r="M85" i="1" s="1"/>
  <c r="C86" i="1"/>
  <c r="M86" i="1" s="1"/>
  <c r="C87" i="1"/>
  <c r="M87" i="1" s="1"/>
  <c r="C88" i="1"/>
  <c r="M88" i="1" s="1"/>
  <c r="C89" i="1"/>
  <c r="M89" i="1" s="1"/>
  <c r="C90" i="1"/>
  <c r="M90" i="1" s="1"/>
  <c r="C91" i="1"/>
  <c r="M91" i="1" s="1"/>
  <c r="C92" i="1"/>
  <c r="M92" i="1" s="1"/>
  <c r="C93" i="1"/>
  <c r="M93" i="1" s="1"/>
  <c r="C94" i="1"/>
  <c r="M94" i="1" s="1"/>
  <c r="C96" i="1"/>
  <c r="M96" i="1" s="1"/>
  <c r="C97" i="1"/>
  <c r="M97" i="1" s="1"/>
  <c r="C98" i="1"/>
  <c r="M98" i="1" s="1"/>
  <c r="C99" i="1"/>
  <c r="M99" i="1" s="1"/>
  <c r="C100" i="1"/>
  <c r="M100" i="1" s="1"/>
  <c r="C101" i="1"/>
  <c r="M101" i="1" s="1"/>
  <c r="C102" i="1"/>
  <c r="M102" i="1" s="1"/>
  <c r="C103" i="1"/>
  <c r="M103" i="1" s="1"/>
  <c r="C104" i="1"/>
  <c r="M104" i="1" s="1"/>
  <c r="C105" i="1"/>
  <c r="M105" i="1" s="1"/>
  <c r="C107" i="1"/>
  <c r="M107" i="1" s="1"/>
  <c r="C108" i="1"/>
  <c r="M108" i="1" s="1"/>
  <c r="C109" i="1"/>
  <c r="M109" i="1" s="1"/>
  <c r="C110" i="1"/>
  <c r="M110" i="1" s="1"/>
  <c r="C111" i="1"/>
  <c r="M111" i="1" s="1"/>
  <c r="C112" i="1"/>
  <c r="M112" i="1" s="1"/>
  <c r="C114" i="1"/>
  <c r="M114" i="1" s="1"/>
  <c r="C115" i="1"/>
  <c r="M115" i="1" s="1"/>
  <c r="C116" i="1"/>
  <c r="M116" i="1" s="1"/>
  <c r="C117" i="1"/>
  <c r="M117" i="1" s="1"/>
  <c r="C118" i="1"/>
  <c r="M118" i="1" s="1"/>
  <c r="C119" i="1"/>
  <c r="M119" i="1" s="1"/>
  <c r="C120" i="1"/>
  <c r="M120" i="1" s="1"/>
  <c r="C121" i="1"/>
  <c r="M121" i="1" s="1"/>
  <c r="C122" i="1"/>
  <c r="M122" i="1" s="1"/>
  <c r="C123" i="1"/>
  <c r="M123" i="1" s="1"/>
  <c r="C124" i="1"/>
  <c r="M124" i="1" s="1"/>
  <c r="C125" i="1"/>
  <c r="M125" i="1" s="1"/>
  <c r="C126" i="1"/>
  <c r="M126" i="1" s="1"/>
  <c r="C129" i="1"/>
  <c r="M129" i="1" s="1"/>
  <c r="C130" i="1"/>
  <c r="M130" i="1" s="1"/>
  <c r="C131" i="1"/>
  <c r="M131" i="1" s="1"/>
  <c r="C132" i="1"/>
  <c r="M132" i="1" s="1"/>
  <c r="C133" i="1"/>
  <c r="M133" i="1" s="1"/>
  <c r="C134" i="1"/>
  <c r="M134" i="1" s="1"/>
  <c r="C136" i="1"/>
  <c r="M136" i="1" s="1"/>
  <c r="C137" i="1"/>
  <c r="M137" i="1" s="1"/>
  <c r="C138" i="1"/>
  <c r="M138" i="1" s="1"/>
  <c r="C139" i="1"/>
  <c r="M139" i="1" s="1"/>
  <c r="C140" i="1"/>
  <c r="M140" i="1" s="1"/>
  <c r="C142" i="1"/>
  <c r="M142" i="1" s="1"/>
  <c r="C143" i="1"/>
  <c r="M143" i="1" s="1"/>
  <c r="C144" i="1"/>
  <c r="M144" i="1" s="1"/>
  <c r="C146" i="1"/>
  <c r="M146" i="1" s="1"/>
  <c r="C148" i="1"/>
  <c r="M148" i="1" s="1"/>
  <c r="C150" i="1"/>
  <c r="M150" i="1" s="1"/>
  <c r="M153" i="1"/>
  <c r="M154" i="1"/>
  <c r="C155" i="1"/>
  <c r="M155" i="1" s="1"/>
  <c r="C156" i="1"/>
  <c r="M156" i="1" s="1"/>
  <c r="C157" i="1"/>
  <c r="M157" i="1" s="1"/>
  <c r="C158" i="1"/>
  <c r="M158" i="1" s="1"/>
  <c r="C159" i="1"/>
  <c r="M159" i="1" s="1"/>
  <c r="C160" i="1"/>
  <c r="M160" i="1" s="1"/>
  <c r="C161" i="1"/>
  <c r="M161" i="1" s="1"/>
  <c r="C162" i="1"/>
  <c r="M162" i="1" s="1"/>
  <c r="C163" i="1"/>
  <c r="M163" i="1" s="1"/>
  <c r="C164" i="1"/>
  <c r="M164" i="1" s="1"/>
  <c r="C165" i="1"/>
  <c r="M165" i="1" s="1"/>
  <c r="C166" i="1"/>
  <c r="M166" i="1" s="1"/>
  <c r="C167" i="1"/>
  <c r="M167" i="1" s="1"/>
  <c r="C168" i="1"/>
  <c r="M168" i="1" s="1"/>
  <c r="C169" i="1"/>
  <c r="M169" i="1" s="1"/>
  <c r="C170" i="1"/>
  <c r="M170" i="1" s="1"/>
  <c r="C171" i="1"/>
  <c r="M171" i="1" s="1"/>
  <c r="C172" i="1"/>
  <c r="M172" i="1" s="1"/>
  <c r="C173" i="1"/>
  <c r="M173" i="1" s="1"/>
  <c r="C174" i="1"/>
  <c r="M174" i="1" s="1"/>
  <c r="C175" i="1"/>
  <c r="M175" i="1" s="1"/>
  <c r="C176" i="1"/>
  <c r="M176" i="1" s="1"/>
  <c r="C177" i="1"/>
  <c r="M177" i="1" s="1"/>
  <c r="C178" i="1"/>
  <c r="M178" i="1" s="1"/>
  <c r="C179" i="1"/>
  <c r="M179" i="1" s="1"/>
  <c r="C180" i="1"/>
  <c r="M180" i="1" s="1"/>
  <c r="C181" i="1"/>
  <c r="M181" i="1" s="1"/>
  <c r="C182" i="1"/>
  <c r="M182" i="1" s="1"/>
  <c r="C183" i="1"/>
  <c r="M183" i="1" s="1"/>
  <c r="C184" i="1"/>
  <c r="M184" i="1" s="1"/>
  <c r="C185" i="1"/>
  <c r="M185" i="1" s="1"/>
  <c r="C186" i="1"/>
  <c r="M186" i="1" s="1"/>
  <c r="C187" i="1"/>
  <c r="M187" i="1" s="1"/>
  <c r="C188" i="1"/>
  <c r="M188" i="1" s="1"/>
  <c r="C189" i="1"/>
  <c r="M189" i="1" s="1"/>
  <c r="C190" i="1"/>
  <c r="M190" i="1" s="1"/>
  <c r="C191" i="1"/>
  <c r="M191" i="1" s="1"/>
  <c r="C192" i="1"/>
  <c r="M192" i="1" s="1"/>
  <c r="C193" i="1"/>
  <c r="M193" i="1" s="1"/>
  <c r="C194" i="1"/>
  <c r="M194" i="1" s="1"/>
  <c r="C195" i="1"/>
  <c r="M195" i="1" s="1"/>
  <c r="C196" i="1"/>
  <c r="M196" i="1" s="1"/>
  <c r="C197" i="1"/>
  <c r="M197" i="1" s="1"/>
  <c r="C198" i="1"/>
  <c r="M198" i="1" s="1"/>
  <c r="C199" i="1"/>
  <c r="M199" i="1" s="1"/>
  <c r="C201" i="1"/>
  <c r="M201" i="1" s="1"/>
  <c r="C202" i="1"/>
  <c r="M202" i="1" s="1"/>
  <c r="C204" i="1"/>
  <c r="M204" i="1" s="1"/>
  <c r="C205" i="1"/>
  <c r="M205" i="1" s="1"/>
  <c r="C206" i="1"/>
  <c r="M206" i="1" s="1"/>
  <c r="C207" i="1"/>
  <c r="M207" i="1" s="1"/>
  <c r="C208" i="1"/>
  <c r="M208" i="1" s="1"/>
  <c r="C209" i="1"/>
  <c r="M209" i="1" s="1"/>
  <c r="C210" i="1"/>
  <c r="M210" i="1" s="1"/>
  <c r="C211" i="1"/>
  <c r="M211" i="1" s="1"/>
  <c r="C212" i="1"/>
  <c r="M212" i="1" s="1"/>
  <c r="C214" i="1"/>
  <c r="M214" i="1" s="1"/>
  <c r="C217" i="1"/>
  <c r="M217" i="1" s="1"/>
  <c r="C218" i="1"/>
  <c r="M218" i="1" s="1"/>
  <c r="C219" i="1"/>
  <c r="M219" i="1" s="1"/>
  <c r="C220" i="1"/>
  <c r="M220" i="1" s="1"/>
  <c r="C221" i="1"/>
  <c r="M221" i="1" s="1"/>
  <c r="O222" i="1"/>
  <c r="O223" i="1"/>
  <c r="C224" i="1"/>
  <c r="M224" i="1" s="1"/>
  <c r="C225" i="1"/>
  <c r="M225" i="1" s="1"/>
  <c r="C226" i="1"/>
  <c r="M226" i="1" s="1"/>
  <c r="O227" i="1"/>
  <c r="C228" i="1"/>
  <c r="M228" i="1" s="1"/>
  <c r="C229" i="1"/>
  <c r="M229" i="1" s="1"/>
  <c r="C230" i="1"/>
  <c r="M230" i="1" s="1"/>
  <c r="O231" i="1"/>
  <c r="C232" i="1"/>
  <c r="M232" i="1" s="1"/>
  <c r="C233" i="1"/>
  <c r="M233" i="1" s="1"/>
  <c r="C234" i="1"/>
  <c r="M234" i="1" s="1"/>
  <c r="C235" i="1"/>
  <c r="M235" i="1" s="1"/>
  <c r="O236" i="1"/>
  <c r="C237" i="1"/>
  <c r="M237" i="1" s="1"/>
  <c r="C238" i="1"/>
  <c r="M238" i="1" s="1"/>
  <c r="C239" i="1"/>
  <c r="M239" i="1" s="1"/>
  <c r="C240" i="1"/>
  <c r="M240" i="1" s="1"/>
  <c r="C242" i="1"/>
  <c r="M242" i="1" s="1"/>
  <c r="C243" i="1"/>
  <c r="M243" i="1" s="1"/>
  <c r="O244" i="1"/>
  <c r="C245" i="1"/>
  <c r="M245" i="1" s="1"/>
  <c r="O246" i="1"/>
  <c r="C247" i="1"/>
  <c r="M247" i="1" s="1"/>
  <c r="C248" i="1"/>
  <c r="M248" i="1" s="1"/>
  <c r="C249" i="1"/>
  <c r="M249" i="1" s="1"/>
  <c r="C250" i="1"/>
  <c r="M250" i="1" s="1"/>
  <c r="C251" i="1"/>
  <c r="M251" i="1" s="1"/>
  <c r="C252" i="1"/>
  <c r="M252" i="1" s="1"/>
  <c r="C253" i="1"/>
  <c r="M253" i="1" s="1"/>
  <c r="C254" i="1"/>
  <c r="M254" i="1" s="1"/>
  <c r="C255" i="1"/>
  <c r="M255" i="1" s="1"/>
  <c r="C256" i="1"/>
  <c r="M256" i="1" s="1"/>
  <c r="C257" i="1"/>
  <c r="M257" i="1" s="1"/>
  <c r="C261" i="1"/>
  <c r="M261" i="1" s="1"/>
  <c r="C262" i="1"/>
  <c r="M262" i="1" s="1"/>
  <c r="C263" i="1"/>
  <c r="M263" i="1" s="1"/>
  <c r="C264" i="1"/>
  <c r="M264" i="1" s="1"/>
  <c r="C266" i="1"/>
  <c r="M266" i="1" s="1"/>
  <c r="C267" i="1"/>
  <c r="M267" i="1" s="1"/>
  <c r="C268" i="1"/>
  <c r="M268" i="1" s="1"/>
  <c r="C269" i="1"/>
  <c r="M269" i="1" s="1"/>
  <c r="C271" i="1"/>
  <c r="M271" i="1" s="1"/>
  <c r="C272" i="1"/>
  <c r="M272" i="1" s="1"/>
  <c r="C273" i="1"/>
  <c r="M273" i="1" s="1"/>
  <c r="C274" i="1"/>
  <c r="M274" i="1" s="1"/>
  <c r="C275" i="1"/>
  <c r="M275" i="1" s="1"/>
  <c r="O277" i="1"/>
  <c r="C278" i="1"/>
  <c r="M278" i="1" s="1"/>
  <c r="C279" i="1"/>
  <c r="M279" i="1" s="1"/>
  <c r="C280" i="1"/>
  <c r="M280" i="1" s="1"/>
  <c r="C281" i="1"/>
  <c r="M281" i="1" s="1"/>
  <c r="C282" i="1"/>
  <c r="M282" i="1" s="1"/>
  <c r="C283" i="1"/>
  <c r="M283" i="1" s="1"/>
  <c r="C284" i="1"/>
  <c r="M284" i="1" s="1"/>
  <c r="O285" i="1"/>
  <c r="O289" i="1"/>
  <c r="C291" i="1"/>
  <c r="M291" i="1" s="1"/>
  <c r="C292" i="1"/>
  <c r="M292" i="1" s="1"/>
  <c r="C293" i="1"/>
  <c r="M293" i="1" s="1"/>
  <c r="C294" i="1"/>
  <c r="M294" i="1" s="1"/>
  <c r="C295" i="1"/>
  <c r="M295" i="1" s="1"/>
  <c r="C296" i="1"/>
  <c r="M296" i="1" s="1"/>
  <c r="O297" i="1"/>
  <c r="C298" i="1"/>
  <c r="M298" i="1" s="1"/>
  <c r="C299" i="1"/>
  <c r="M299" i="1" s="1"/>
  <c r="C300" i="1"/>
  <c r="M300" i="1" s="1"/>
  <c r="C301" i="1"/>
  <c r="M301" i="1" s="1"/>
  <c r="C302" i="1"/>
  <c r="M302" i="1" s="1"/>
  <c r="C303" i="1"/>
  <c r="M303" i="1" s="1"/>
  <c r="C305" i="1"/>
  <c r="M305" i="1" s="1"/>
  <c r="C306" i="1"/>
  <c r="M306" i="1" s="1"/>
  <c r="O307" i="1"/>
  <c r="O308" i="1"/>
  <c r="O309" i="1"/>
  <c r="C311" i="1"/>
  <c r="M311" i="1" s="1"/>
  <c r="C312" i="1"/>
  <c r="M312" i="1" s="1"/>
  <c r="O313" i="1"/>
  <c r="C314" i="1"/>
  <c r="M314" i="1" s="1"/>
  <c r="C315" i="1"/>
  <c r="M315" i="1" s="1"/>
  <c r="C316" i="1"/>
  <c r="M316" i="1" s="1"/>
  <c r="O318" i="1"/>
  <c r="C320" i="1"/>
  <c r="M320" i="1" s="1"/>
  <c r="C322" i="1"/>
  <c r="M322" i="1" s="1"/>
  <c r="C324" i="1"/>
  <c r="M324" i="1" s="1"/>
  <c r="C325" i="1"/>
  <c r="M325" i="1" s="1"/>
  <c r="C326" i="1"/>
  <c r="M326" i="1" s="1"/>
  <c r="C328" i="1"/>
  <c r="M328" i="1" s="1"/>
  <c r="C331" i="1"/>
  <c r="M331" i="1" s="1"/>
  <c r="C334" i="1"/>
  <c r="M334" i="1" s="1"/>
  <c r="C335" i="1"/>
  <c r="M335" i="1" s="1"/>
  <c r="C336" i="1"/>
  <c r="M336" i="1" s="1"/>
  <c r="C337" i="1"/>
  <c r="M337" i="1" s="1"/>
  <c r="C338" i="1"/>
  <c r="M338" i="1" s="1"/>
  <c r="C339" i="1"/>
  <c r="M339" i="1" s="1"/>
  <c r="C340" i="1"/>
  <c r="M340" i="1" s="1"/>
  <c r="C341" i="1"/>
  <c r="M341" i="1" s="1"/>
  <c r="C342" i="1"/>
  <c r="M342" i="1" s="1"/>
  <c r="C343" i="1"/>
  <c r="M343" i="1" s="1"/>
  <c r="C344" i="1"/>
  <c r="M344" i="1" s="1"/>
  <c r="C345" i="1"/>
  <c r="M345" i="1" s="1"/>
  <c r="C346" i="1"/>
  <c r="M346" i="1" s="1"/>
  <c r="C347" i="1"/>
  <c r="M347" i="1" s="1"/>
  <c r="C348" i="1"/>
  <c r="M348" i="1" s="1"/>
  <c r="C349" i="1"/>
  <c r="M349" i="1" s="1"/>
  <c r="C350" i="1"/>
  <c r="M350" i="1" s="1"/>
  <c r="C351" i="1"/>
  <c r="M351" i="1" s="1"/>
  <c r="C352" i="1"/>
  <c r="M352" i="1" s="1"/>
  <c r="C353" i="1"/>
  <c r="M353" i="1" s="1"/>
  <c r="C354" i="1"/>
  <c r="M354" i="1" s="1"/>
  <c r="C355" i="1"/>
  <c r="M355" i="1" s="1"/>
  <c r="C356" i="1"/>
  <c r="M356" i="1" s="1"/>
  <c r="C357" i="1"/>
  <c r="M357" i="1" s="1"/>
  <c r="C358" i="1"/>
  <c r="M358" i="1" s="1"/>
  <c r="C359" i="1"/>
  <c r="M359" i="1" s="1"/>
  <c r="C360" i="1"/>
  <c r="M360" i="1" s="1"/>
  <c r="C361" i="1"/>
  <c r="M361" i="1" s="1"/>
  <c r="C362" i="1"/>
  <c r="M362" i="1" s="1"/>
  <c r="C363" i="1"/>
  <c r="M363" i="1" s="1"/>
  <c r="C364" i="1"/>
  <c r="M364" i="1" s="1"/>
  <c r="C365" i="1"/>
  <c r="M365" i="1" s="1"/>
  <c r="C366" i="1"/>
  <c r="M366" i="1" s="1"/>
  <c r="C367" i="1"/>
  <c r="M367" i="1" s="1"/>
  <c r="C368" i="1"/>
  <c r="M368" i="1" s="1"/>
  <c r="C369" i="1"/>
  <c r="M369" i="1" s="1"/>
  <c r="C370" i="1"/>
  <c r="M370" i="1" s="1"/>
  <c r="C371" i="1"/>
  <c r="M371" i="1" s="1"/>
  <c r="C372" i="1"/>
  <c r="M372" i="1" s="1"/>
  <c r="C373" i="1"/>
  <c r="M373" i="1" s="1"/>
  <c r="C374" i="1"/>
  <c r="M374" i="1" s="1"/>
  <c r="C375" i="1"/>
  <c r="M375" i="1" s="1"/>
  <c r="C376" i="1"/>
  <c r="M376" i="1" s="1"/>
  <c r="C377" i="1"/>
  <c r="M377" i="1" s="1"/>
  <c r="C378" i="1"/>
  <c r="M378" i="1" s="1"/>
  <c r="C379" i="1"/>
  <c r="M379" i="1" s="1"/>
  <c r="C380" i="1"/>
  <c r="M380" i="1" s="1"/>
  <c r="C381" i="1"/>
  <c r="M381" i="1" s="1"/>
  <c r="C382" i="1"/>
  <c r="M382" i="1" s="1"/>
  <c r="C383" i="1"/>
  <c r="M383" i="1" s="1"/>
  <c r="C384" i="1"/>
  <c r="M384" i="1" s="1"/>
  <c r="C385" i="1"/>
  <c r="M385" i="1" s="1"/>
  <c r="C386" i="1"/>
  <c r="M386" i="1" s="1"/>
  <c r="C387" i="1"/>
  <c r="M387" i="1" s="1"/>
  <c r="C388" i="1"/>
  <c r="M388" i="1" s="1"/>
  <c r="C389" i="1"/>
  <c r="M389" i="1" s="1"/>
  <c r="C390" i="1"/>
  <c r="M390" i="1" s="1"/>
  <c r="C391" i="1"/>
  <c r="M391" i="1" s="1"/>
  <c r="C392" i="1"/>
  <c r="M392" i="1" s="1"/>
  <c r="C393" i="1"/>
  <c r="M393" i="1" s="1"/>
  <c r="C394" i="1"/>
  <c r="M394" i="1" s="1"/>
  <c r="C395" i="1"/>
  <c r="M395" i="1" s="1"/>
  <c r="C396" i="1"/>
  <c r="M396" i="1" s="1"/>
  <c r="C397" i="1"/>
  <c r="M397" i="1" s="1"/>
  <c r="C398" i="1"/>
  <c r="M398" i="1" s="1"/>
  <c r="C399" i="1"/>
  <c r="M399" i="1" s="1"/>
  <c r="C400" i="1"/>
  <c r="M400" i="1" s="1"/>
  <c r="C401" i="1"/>
  <c r="M401" i="1" s="1"/>
  <c r="C402" i="1"/>
  <c r="M402" i="1" s="1"/>
  <c r="C403" i="1"/>
  <c r="M403" i="1" s="1"/>
  <c r="C404" i="1"/>
  <c r="M404" i="1" s="1"/>
  <c r="C405" i="1"/>
  <c r="M405" i="1" s="1"/>
  <c r="C406" i="1"/>
  <c r="M406" i="1" s="1"/>
  <c r="C407" i="1"/>
  <c r="M407" i="1" s="1"/>
  <c r="C408" i="1"/>
  <c r="M408" i="1" s="1"/>
  <c r="C409" i="1"/>
  <c r="M409" i="1" s="1"/>
  <c r="C410" i="1"/>
  <c r="M410" i="1" s="1"/>
  <c r="C411" i="1"/>
  <c r="M411" i="1" s="1"/>
  <c r="C412" i="1"/>
  <c r="M412" i="1" s="1"/>
  <c r="C413" i="1"/>
  <c r="M413" i="1" s="1"/>
  <c r="C414" i="1"/>
  <c r="M414" i="1" s="1"/>
  <c r="C415" i="1"/>
  <c r="M415" i="1" s="1"/>
  <c r="C416" i="1"/>
  <c r="M416" i="1" s="1"/>
  <c r="C417" i="1"/>
  <c r="M417" i="1" s="1"/>
  <c r="C418" i="1"/>
  <c r="M418" i="1" s="1"/>
  <c r="C419" i="1"/>
  <c r="M419" i="1" s="1"/>
  <c r="C420" i="1"/>
  <c r="M420" i="1" s="1"/>
  <c r="C421" i="1"/>
  <c r="M421" i="1" s="1"/>
  <c r="C422" i="1"/>
  <c r="M422" i="1" s="1"/>
  <c r="C423" i="1"/>
  <c r="M423" i="1" s="1"/>
  <c r="C424" i="1"/>
  <c r="M424" i="1" s="1"/>
  <c r="C425" i="1"/>
  <c r="M425" i="1" s="1"/>
  <c r="C426" i="1"/>
  <c r="M426" i="1" s="1"/>
  <c r="C427" i="1"/>
  <c r="M427" i="1" s="1"/>
  <c r="C428" i="1"/>
  <c r="M428" i="1" s="1"/>
  <c r="C429" i="1"/>
  <c r="M429" i="1" s="1"/>
  <c r="C430" i="1"/>
  <c r="M430" i="1" s="1"/>
  <c r="C431" i="1"/>
  <c r="M431" i="1" s="1"/>
  <c r="C432" i="1"/>
  <c r="M432" i="1" s="1"/>
  <c r="C433" i="1"/>
  <c r="M433" i="1" s="1"/>
  <c r="C434" i="1"/>
  <c r="M434" i="1" s="1"/>
  <c r="C435" i="1"/>
  <c r="M435" i="1" s="1"/>
  <c r="C436" i="1"/>
  <c r="M436" i="1" s="1"/>
  <c r="C437" i="1"/>
  <c r="M437" i="1" s="1"/>
  <c r="C438" i="1"/>
  <c r="M438" i="1" s="1"/>
  <c r="C439" i="1"/>
  <c r="M439" i="1" s="1"/>
  <c r="C440" i="1"/>
  <c r="M440" i="1" s="1"/>
  <c r="C441" i="1"/>
  <c r="M441" i="1" s="1"/>
  <c r="C442" i="1"/>
  <c r="M442" i="1" s="1"/>
  <c r="C443" i="1"/>
  <c r="M443" i="1" s="1"/>
  <c r="C444" i="1"/>
  <c r="M444" i="1" s="1"/>
  <c r="C445" i="1"/>
  <c r="M445" i="1" s="1"/>
  <c r="C446" i="1"/>
  <c r="M446" i="1" s="1"/>
  <c r="C447" i="1"/>
  <c r="M447" i="1" s="1"/>
  <c r="C448" i="1"/>
  <c r="M448" i="1" s="1"/>
  <c r="C449" i="1"/>
  <c r="M449" i="1" s="1"/>
  <c r="C450" i="1"/>
  <c r="M450" i="1" s="1"/>
  <c r="C451" i="1"/>
  <c r="M451" i="1" s="1"/>
  <c r="C452" i="1"/>
  <c r="M452" i="1" s="1"/>
  <c r="C453" i="1"/>
  <c r="M453" i="1" s="1"/>
  <c r="C454" i="1"/>
  <c r="M454" i="1" s="1"/>
  <c r="C455" i="1"/>
  <c r="M455" i="1" s="1"/>
  <c r="C456" i="1"/>
  <c r="M456" i="1" s="1"/>
  <c r="C457" i="1"/>
  <c r="M457" i="1" s="1"/>
  <c r="C458" i="1"/>
  <c r="M458" i="1" s="1"/>
  <c r="C459" i="1"/>
  <c r="M459" i="1" s="1"/>
  <c r="C460" i="1"/>
  <c r="M460" i="1" s="1"/>
  <c r="C461" i="1"/>
  <c r="M461" i="1" s="1"/>
  <c r="C462" i="1"/>
  <c r="M462" i="1" s="1"/>
  <c r="C463" i="1"/>
  <c r="M463" i="1" s="1"/>
  <c r="C464" i="1"/>
  <c r="M464" i="1" s="1"/>
  <c r="C465" i="1"/>
  <c r="M465" i="1" s="1"/>
  <c r="C466" i="1"/>
  <c r="M466" i="1" s="1"/>
  <c r="C467" i="1"/>
  <c r="M467" i="1" s="1"/>
  <c r="C468" i="1"/>
  <c r="M468" i="1" s="1"/>
  <c r="C469" i="1"/>
  <c r="M469" i="1" s="1"/>
  <c r="C470" i="1"/>
  <c r="M470" i="1" s="1"/>
  <c r="C471" i="1"/>
  <c r="M471" i="1" s="1"/>
  <c r="C472" i="1"/>
  <c r="M472" i="1" s="1"/>
  <c r="C473" i="1"/>
  <c r="M473" i="1" s="1"/>
  <c r="C474" i="1"/>
  <c r="M474" i="1" s="1"/>
  <c r="C475" i="1"/>
  <c r="M475" i="1" s="1"/>
  <c r="C476" i="1"/>
  <c r="M476" i="1" s="1"/>
  <c r="C477" i="1"/>
  <c r="M477" i="1" s="1"/>
  <c r="C478" i="1"/>
  <c r="M478" i="1" s="1"/>
  <c r="C479" i="1"/>
  <c r="M479" i="1" s="1"/>
  <c r="C480" i="1"/>
  <c r="M480" i="1" s="1"/>
  <c r="C481" i="1"/>
  <c r="M481" i="1" s="1"/>
  <c r="C482" i="1"/>
  <c r="M482" i="1" s="1"/>
  <c r="C483" i="1"/>
  <c r="M483" i="1" s="1"/>
  <c r="C484" i="1"/>
  <c r="M484" i="1" s="1"/>
  <c r="C485" i="1"/>
  <c r="M485" i="1" s="1"/>
  <c r="C486" i="1"/>
  <c r="M486" i="1" s="1"/>
  <c r="C487" i="1"/>
  <c r="M487" i="1" s="1"/>
  <c r="C488" i="1"/>
  <c r="M488" i="1" s="1"/>
  <c r="C489" i="1"/>
  <c r="M489" i="1" s="1"/>
  <c r="C490" i="1"/>
  <c r="M490" i="1" s="1"/>
  <c r="C491" i="1"/>
  <c r="M491" i="1" s="1"/>
  <c r="C492" i="1"/>
  <c r="M492" i="1" s="1"/>
  <c r="C493" i="1"/>
  <c r="M493" i="1" s="1"/>
  <c r="C494" i="1"/>
  <c r="M494" i="1" s="1"/>
  <c r="C495" i="1"/>
  <c r="M495" i="1" s="1"/>
  <c r="C496" i="1"/>
  <c r="M496" i="1" s="1"/>
  <c r="C497" i="1"/>
  <c r="M497" i="1" s="1"/>
  <c r="C498" i="1"/>
  <c r="M498" i="1" s="1"/>
  <c r="C499" i="1"/>
  <c r="M499" i="1" s="1"/>
  <c r="C500" i="1"/>
  <c r="M500" i="1" s="1"/>
  <c r="C501" i="1"/>
  <c r="M501" i="1" s="1"/>
  <c r="C502" i="1"/>
  <c r="M502" i="1" s="1"/>
  <c r="C503" i="1"/>
  <c r="M503" i="1" s="1"/>
  <c r="C504" i="1"/>
  <c r="M504" i="1" s="1"/>
  <c r="C505" i="1"/>
  <c r="M505" i="1" s="1"/>
  <c r="C506" i="1"/>
  <c r="M506" i="1" s="1"/>
  <c r="C507" i="1"/>
  <c r="M507" i="1" s="1"/>
  <c r="C508" i="1"/>
  <c r="M508" i="1" s="1"/>
  <c r="C509" i="1"/>
  <c r="M509" i="1" s="1"/>
  <c r="C511" i="1"/>
  <c r="C512" i="1"/>
  <c r="M512" i="1" s="1"/>
  <c r="C517" i="1"/>
  <c r="C518" i="1"/>
  <c r="C519" i="1"/>
  <c r="M519" i="1" s="1"/>
  <c r="C520" i="1"/>
  <c r="M520" i="1" s="1"/>
  <c r="C521" i="1"/>
  <c r="M521" i="1" s="1"/>
  <c r="C522" i="1"/>
  <c r="M522" i="1" s="1"/>
  <c r="C523" i="1"/>
  <c r="M523" i="1" s="1"/>
  <c r="C524" i="1"/>
  <c r="M524" i="1" s="1"/>
  <c r="C525" i="1"/>
  <c r="M525" i="1" s="1"/>
  <c r="C526" i="1"/>
  <c r="M526" i="1" s="1"/>
  <c r="C527" i="1"/>
  <c r="M527" i="1" s="1"/>
  <c r="C528" i="1"/>
  <c r="M528" i="1" s="1"/>
  <c r="C529" i="1"/>
  <c r="M529" i="1" s="1"/>
  <c r="C530" i="1"/>
  <c r="M530" i="1" s="1"/>
  <c r="C531" i="1"/>
  <c r="M531" i="1" s="1"/>
  <c r="C532" i="1"/>
  <c r="M532" i="1" s="1"/>
  <c r="C533" i="1"/>
  <c r="M533" i="1" s="1"/>
  <c r="C534" i="1"/>
  <c r="M534" i="1" s="1"/>
  <c r="C535" i="1"/>
  <c r="M535" i="1" s="1"/>
  <c r="C536" i="1"/>
  <c r="M536" i="1" s="1"/>
  <c r="C537" i="1"/>
  <c r="M537" i="1" s="1"/>
  <c r="C538" i="1"/>
  <c r="M538" i="1" s="1"/>
  <c r="C539" i="1"/>
  <c r="M539" i="1" s="1"/>
  <c r="C540" i="1"/>
  <c r="M540" i="1" s="1"/>
  <c r="C541" i="1"/>
  <c r="M541" i="1" s="1"/>
  <c r="C542" i="1"/>
  <c r="M542" i="1" s="1"/>
  <c r="C543" i="1"/>
  <c r="M543" i="1" s="1"/>
  <c r="C544" i="1"/>
  <c r="M544" i="1" s="1"/>
  <c r="C545" i="1"/>
  <c r="M545" i="1" s="1"/>
  <c r="C546" i="1"/>
  <c r="M546" i="1" s="1"/>
  <c r="C547" i="1"/>
  <c r="M547" i="1" s="1"/>
  <c r="C548" i="1"/>
  <c r="M548" i="1" s="1"/>
  <c r="C549" i="1"/>
  <c r="M549" i="1" s="1"/>
  <c r="C550" i="1"/>
  <c r="M550" i="1" s="1"/>
  <c r="C551" i="1"/>
  <c r="M551" i="1" s="1"/>
  <c r="C552" i="1"/>
  <c r="M552" i="1" s="1"/>
  <c r="C553" i="1"/>
  <c r="M553" i="1" s="1"/>
  <c r="C554" i="1"/>
  <c r="M554" i="1" s="1"/>
  <c r="C555" i="1"/>
  <c r="M555" i="1" s="1"/>
  <c r="C556" i="1"/>
  <c r="M556" i="1" s="1"/>
  <c r="C557" i="1"/>
  <c r="M557" i="1" s="1"/>
  <c r="C558" i="1"/>
  <c r="M558" i="1" s="1"/>
  <c r="C559" i="1"/>
  <c r="M559" i="1" s="1"/>
  <c r="C560" i="1"/>
  <c r="M560" i="1" s="1"/>
  <c r="C561" i="1"/>
  <c r="M561" i="1" s="1"/>
  <c r="C562" i="1"/>
  <c r="M562" i="1" s="1"/>
  <c r="C563" i="1"/>
  <c r="M563" i="1" s="1"/>
  <c r="C564" i="1"/>
  <c r="M564" i="1" s="1"/>
  <c r="C565" i="1"/>
  <c r="M565" i="1" s="1"/>
  <c r="C566" i="1"/>
  <c r="M566" i="1" s="1"/>
  <c r="C567" i="1"/>
  <c r="M567" i="1" s="1"/>
  <c r="C568" i="1"/>
  <c r="M568" i="1" s="1"/>
  <c r="C569" i="1"/>
  <c r="M569" i="1" s="1"/>
  <c r="C570" i="1"/>
  <c r="M570" i="1" s="1"/>
  <c r="C571" i="1"/>
  <c r="M571" i="1" s="1"/>
  <c r="C572" i="1"/>
  <c r="M572" i="1" s="1"/>
  <c r="C573" i="1"/>
  <c r="M573" i="1" s="1"/>
  <c r="C574" i="1"/>
  <c r="M574" i="1" s="1"/>
  <c r="C575" i="1"/>
  <c r="M575" i="1" s="1"/>
  <c r="C576" i="1"/>
  <c r="M576" i="1" s="1"/>
  <c r="C577" i="1"/>
  <c r="M577" i="1" s="1"/>
  <c r="C578" i="1"/>
  <c r="M578" i="1" s="1"/>
  <c r="C513" i="1"/>
  <c r="C514" i="1"/>
  <c r="M514" i="1" s="1"/>
  <c r="C515" i="1"/>
  <c r="M515" i="1" s="1"/>
  <c r="C516" i="1"/>
  <c r="M516" i="1" s="1"/>
  <c r="C580" i="1"/>
  <c r="M580" i="1" s="1"/>
  <c r="C581" i="1"/>
  <c r="M581" i="1" s="1"/>
  <c r="C582" i="1"/>
  <c r="M582" i="1" s="1"/>
  <c r="C583" i="1"/>
  <c r="M583" i="1" s="1"/>
  <c r="C584" i="1"/>
  <c r="M584" i="1" s="1"/>
  <c r="C585" i="1"/>
  <c r="M585" i="1" s="1"/>
  <c r="C586" i="1"/>
  <c r="M586" i="1" s="1"/>
  <c r="C587" i="1"/>
  <c r="M587" i="1" s="1"/>
  <c r="C588" i="1"/>
  <c r="M588" i="1" s="1"/>
  <c r="C589" i="1"/>
  <c r="M589" i="1" s="1"/>
  <c r="C590" i="1"/>
  <c r="M590" i="1" s="1"/>
  <c r="C591" i="1"/>
  <c r="M591" i="1" s="1"/>
  <c r="C592" i="1"/>
  <c r="M592" i="1" s="1"/>
  <c r="C593" i="1"/>
  <c r="M593" i="1" s="1"/>
  <c r="C594" i="1"/>
  <c r="M594" i="1" s="1"/>
  <c r="C595" i="1"/>
  <c r="M595" i="1" s="1"/>
  <c r="C596" i="1"/>
  <c r="M596" i="1" s="1"/>
  <c r="C597" i="1"/>
  <c r="M597" i="1" s="1"/>
  <c r="C598" i="1"/>
  <c r="M598" i="1" s="1"/>
  <c r="C599" i="1"/>
  <c r="M599" i="1" s="1"/>
  <c r="C600" i="1"/>
  <c r="M600" i="1" s="1"/>
  <c r="C601" i="1"/>
  <c r="M601" i="1" s="1"/>
  <c r="C602" i="1"/>
  <c r="M602" i="1" s="1"/>
  <c r="C603" i="1"/>
  <c r="M603" i="1" s="1"/>
  <c r="C604" i="1"/>
  <c r="M604" i="1" s="1"/>
  <c r="C606" i="1"/>
  <c r="M606" i="1" s="1"/>
  <c r="C607" i="1"/>
  <c r="M607" i="1" s="1"/>
  <c r="C608" i="1"/>
  <c r="M608" i="1" s="1"/>
  <c r="C609" i="1"/>
  <c r="M609" i="1" s="1"/>
  <c r="C610" i="1"/>
  <c r="M610" i="1" s="1"/>
  <c r="C611" i="1"/>
  <c r="M611" i="1" s="1"/>
  <c r="C612" i="1"/>
  <c r="M612" i="1" s="1"/>
  <c r="C613" i="1"/>
  <c r="M613" i="1" s="1"/>
  <c r="C614" i="1"/>
  <c r="M614" i="1" s="1"/>
  <c r="C615" i="1"/>
  <c r="M615" i="1" s="1"/>
  <c r="C616" i="1"/>
  <c r="M616" i="1" s="1"/>
  <c r="C617" i="1"/>
  <c r="M617" i="1" s="1"/>
  <c r="C618" i="1"/>
  <c r="M618" i="1" s="1"/>
  <c r="C619" i="1"/>
  <c r="M619" i="1" s="1"/>
  <c r="C620" i="1"/>
  <c r="M620" i="1" s="1"/>
  <c r="C621" i="1"/>
  <c r="M621" i="1" s="1"/>
  <c r="C622" i="1"/>
  <c r="M622" i="1" s="1"/>
  <c r="C623" i="1"/>
  <c r="M623" i="1" s="1"/>
  <c r="C624" i="1"/>
  <c r="M624" i="1" s="1"/>
  <c r="C625" i="1"/>
  <c r="M625" i="1" s="1"/>
  <c r="C626" i="1"/>
  <c r="M626" i="1" s="1"/>
  <c r="C627" i="1"/>
  <c r="M627" i="1" s="1"/>
  <c r="C628" i="1"/>
  <c r="M628" i="1" s="1"/>
  <c r="C629" i="1"/>
  <c r="M629" i="1" s="1"/>
  <c r="C630" i="1"/>
  <c r="M630" i="1" s="1"/>
  <c r="C631" i="1"/>
  <c r="M631" i="1" s="1"/>
  <c r="C633" i="1"/>
  <c r="M633" i="1" s="1"/>
  <c r="C634" i="1"/>
  <c r="M634" i="1" s="1"/>
  <c r="C635" i="1"/>
  <c r="M635" i="1" s="1"/>
  <c r="C636" i="1"/>
  <c r="M636" i="1" s="1"/>
  <c r="C637" i="1"/>
  <c r="M637" i="1" s="1"/>
  <c r="C638" i="1"/>
  <c r="M638" i="1" s="1"/>
  <c r="C639" i="1"/>
  <c r="M639" i="1" s="1"/>
  <c r="C640" i="1"/>
  <c r="M640" i="1" s="1"/>
  <c r="C641" i="1"/>
  <c r="M641" i="1" s="1"/>
  <c r="C642" i="1"/>
  <c r="M642" i="1" s="1"/>
  <c r="C643" i="1"/>
  <c r="M643" i="1" s="1"/>
  <c r="C644" i="1"/>
  <c r="M644" i="1" s="1"/>
  <c r="C645" i="1"/>
  <c r="M645" i="1" s="1"/>
  <c r="C646" i="1"/>
  <c r="M646" i="1" s="1"/>
  <c r="C647" i="1"/>
  <c r="M647" i="1" s="1"/>
  <c r="C648" i="1"/>
  <c r="M648" i="1" s="1"/>
  <c r="C649" i="1"/>
  <c r="M649" i="1" s="1"/>
  <c r="C650" i="1"/>
  <c r="M650" i="1" s="1"/>
  <c r="C651" i="1"/>
  <c r="M651" i="1" s="1"/>
  <c r="C652" i="1"/>
  <c r="M652" i="1" s="1"/>
  <c r="C653" i="1"/>
  <c r="M653" i="1" s="1"/>
  <c r="C654" i="1"/>
  <c r="M654" i="1" s="1"/>
  <c r="C655" i="1"/>
  <c r="M655" i="1" s="1"/>
  <c r="C656" i="1"/>
  <c r="M656" i="1" s="1"/>
  <c r="C657" i="1"/>
  <c r="M657" i="1" s="1"/>
  <c r="C658" i="1"/>
  <c r="M658" i="1" s="1"/>
  <c r="C659" i="1"/>
  <c r="M659" i="1" s="1"/>
  <c r="C660" i="1"/>
  <c r="M660" i="1" s="1"/>
  <c r="C661" i="1"/>
  <c r="M661" i="1" s="1"/>
  <c r="C662" i="1"/>
  <c r="M662" i="1" s="1"/>
  <c r="C663" i="1"/>
  <c r="M663" i="1" s="1"/>
  <c r="C664" i="1"/>
  <c r="M664" i="1" s="1"/>
  <c r="C665" i="1"/>
  <c r="M665" i="1" s="1"/>
  <c r="C666" i="1"/>
  <c r="M666" i="1" s="1"/>
  <c r="C667" i="1"/>
  <c r="M667" i="1" s="1"/>
  <c r="C668" i="1"/>
  <c r="M668" i="1" s="1"/>
  <c r="C669" i="1"/>
  <c r="M669" i="1" s="1"/>
  <c r="C670" i="1"/>
  <c r="M670" i="1" s="1"/>
  <c r="C671" i="1"/>
  <c r="M671" i="1" s="1"/>
  <c r="C672" i="1"/>
  <c r="M672" i="1" s="1"/>
  <c r="C673" i="1"/>
  <c r="M673" i="1" s="1"/>
  <c r="C674" i="1"/>
  <c r="M674" i="1" s="1"/>
  <c r="C675" i="1"/>
  <c r="M675" i="1" s="1"/>
  <c r="C676" i="1"/>
  <c r="M676" i="1" s="1"/>
  <c r="C678" i="1"/>
  <c r="M678" i="1" s="1"/>
  <c r="C679" i="1"/>
  <c r="M679" i="1" s="1"/>
  <c r="C680" i="1"/>
  <c r="M680" i="1" s="1"/>
  <c r="C681" i="1"/>
  <c r="M681" i="1" s="1"/>
  <c r="C682" i="1"/>
  <c r="M682" i="1" s="1"/>
  <c r="C683" i="1"/>
  <c r="M683" i="1" s="1"/>
  <c r="C684" i="1"/>
  <c r="M684" i="1" s="1"/>
  <c r="C685" i="1"/>
  <c r="M685" i="1" s="1"/>
  <c r="C686" i="1"/>
  <c r="M686" i="1" s="1"/>
  <c r="C687" i="1"/>
  <c r="M687" i="1" s="1"/>
  <c r="C688" i="1"/>
  <c r="M688" i="1" s="1"/>
  <c r="C689" i="1"/>
  <c r="M689" i="1" s="1"/>
  <c r="C690" i="1"/>
  <c r="M690" i="1" s="1"/>
  <c r="C691" i="1"/>
  <c r="M691" i="1" s="1"/>
  <c r="C692" i="1"/>
  <c r="M692" i="1" s="1"/>
  <c r="C693" i="1"/>
  <c r="M693" i="1" s="1"/>
  <c r="C694" i="1"/>
  <c r="M694" i="1" s="1"/>
  <c r="C696" i="1"/>
  <c r="M696" i="1" s="1"/>
  <c r="C697" i="1"/>
  <c r="M697" i="1" s="1"/>
  <c r="C698" i="1"/>
  <c r="M698" i="1" s="1"/>
  <c r="C699" i="1"/>
  <c r="M699" i="1" s="1"/>
  <c r="C700" i="1"/>
  <c r="M700" i="1" s="1"/>
  <c r="C701" i="1"/>
  <c r="M701" i="1" s="1"/>
  <c r="C702" i="1"/>
  <c r="M702" i="1" s="1"/>
  <c r="C703" i="1"/>
  <c r="M703" i="1" s="1"/>
  <c r="C704" i="1"/>
  <c r="M704" i="1" s="1"/>
  <c r="C705" i="1"/>
  <c r="M705" i="1" s="1"/>
  <c r="C706" i="1"/>
  <c r="M706" i="1" s="1"/>
  <c r="C707" i="1"/>
  <c r="M707" i="1" s="1"/>
  <c r="C708" i="1"/>
  <c r="M708" i="1" s="1"/>
  <c r="C710" i="1"/>
  <c r="M710" i="1" s="1"/>
  <c r="C711" i="1"/>
  <c r="M711" i="1" s="1"/>
  <c r="C712" i="1"/>
  <c r="M712" i="1" s="1"/>
  <c r="C713" i="1"/>
  <c r="M713" i="1" s="1"/>
  <c r="C714" i="1"/>
  <c r="M714" i="1" s="1"/>
  <c r="C715" i="1"/>
  <c r="M715" i="1" s="1"/>
  <c r="C716" i="1"/>
  <c r="M716" i="1" s="1"/>
  <c r="C717" i="1"/>
  <c r="M717" i="1" s="1"/>
  <c r="C718" i="1"/>
  <c r="M718" i="1" s="1"/>
  <c r="C719" i="1"/>
  <c r="M719" i="1" s="1"/>
  <c r="C720" i="1"/>
  <c r="M720" i="1" s="1"/>
  <c r="C721" i="1"/>
  <c r="M721" i="1" s="1"/>
  <c r="C722" i="1"/>
  <c r="M722" i="1" s="1"/>
  <c r="C723" i="1"/>
  <c r="M723" i="1" s="1"/>
  <c r="C724" i="1"/>
  <c r="M724" i="1" s="1"/>
  <c r="C725" i="1"/>
  <c r="M725" i="1" s="1"/>
  <c r="C726" i="1"/>
  <c r="M726" i="1" s="1"/>
  <c r="C727" i="1"/>
  <c r="M727" i="1" s="1"/>
  <c r="C728" i="1"/>
  <c r="M728" i="1" s="1"/>
  <c r="C729" i="1"/>
  <c r="M729" i="1" s="1"/>
  <c r="C730" i="1"/>
  <c r="M730" i="1" s="1"/>
  <c r="C731" i="1"/>
  <c r="M731" i="1" s="1"/>
  <c r="C732" i="1"/>
  <c r="M732" i="1" s="1"/>
  <c r="C734" i="1"/>
  <c r="M734" i="1" s="1"/>
  <c r="C735" i="1"/>
  <c r="M735" i="1" s="1"/>
  <c r="C736" i="1"/>
  <c r="M736" i="1" s="1"/>
  <c r="C737" i="1"/>
  <c r="M737" i="1" s="1"/>
  <c r="C738" i="1"/>
  <c r="M738" i="1" s="1"/>
  <c r="C740" i="1"/>
  <c r="M740" i="1" s="1"/>
  <c r="C741" i="1"/>
  <c r="M741" i="1" s="1"/>
  <c r="C742" i="1"/>
  <c r="M742" i="1" s="1"/>
  <c r="C743" i="1"/>
  <c r="M743" i="1" s="1"/>
  <c r="C744" i="1"/>
  <c r="M744" i="1" s="1"/>
  <c r="C745" i="1"/>
  <c r="M745" i="1" s="1"/>
  <c r="C746" i="1"/>
  <c r="M746" i="1" s="1"/>
  <c r="C747" i="1"/>
  <c r="M747" i="1" s="1"/>
  <c r="C748" i="1"/>
  <c r="M748" i="1" s="1"/>
  <c r="C749" i="1"/>
  <c r="M749" i="1" s="1"/>
  <c r="C750" i="1"/>
  <c r="M750" i="1" s="1"/>
  <c r="C751" i="1"/>
  <c r="M751" i="1" s="1"/>
  <c r="C752" i="1"/>
  <c r="M752" i="1" s="1"/>
  <c r="C753" i="1"/>
  <c r="M753" i="1" s="1"/>
  <c r="C754" i="1"/>
  <c r="M754" i="1" s="1"/>
  <c r="C755" i="1"/>
  <c r="M755" i="1" s="1"/>
  <c r="C756" i="1"/>
  <c r="M756" i="1" s="1"/>
  <c r="C757" i="1"/>
  <c r="M757" i="1" s="1"/>
  <c r="C758" i="1"/>
  <c r="M758" i="1" s="1"/>
  <c r="C759" i="1"/>
  <c r="M759" i="1" s="1"/>
  <c r="C760" i="1"/>
  <c r="M760" i="1" s="1"/>
  <c r="C761" i="1"/>
  <c r="M761" i="1" s="1"/>
  <c r="C762" i="1"/>
  <c r="M762" i="1" s="1"/>
  <c r="C763" i="1"/>
  <c r="M763" i="1" s="1"/>
  <c r="C764" i="1"/>
  <c r="M764" i="1" s="1"/>
  <c r="C765" i="1"/>
  <c r="M765" i="1" s="1"/>
  <c r="C766" i="1"/>
  <c r="M766" i="1" s="1"/>
  <c r="C767" i="1"/>
  <c r="M767" i="1" s="1"/>
  <c r="C768" i="1"/>
  <c r="M768" i="1" s="1"/>
  <c r="C769" i="1"/>
  <c r="M769" i="1" s="1"/>
  <c r="C770" i="1"/>
  <c r="M770" i="1" s="1"/>
  <c r="C771" i="1"/>
  <c r="M771" i="1" s="1"/>
  <c r="C772" i="1"/>
  <c r="M772" i="1" s="1"/>
  <c r="C774" i="1"/>
  <c r="M774" i="1" s="1"/>
  <c r="C775" i="1"/>
  <c r="M775" i="1" s="1"/>
  <c r="C776" i="1"/>
  <c r="M776" i="1" s="1"/>
  <c r="C777" i="1"/>
  <c r="M777" i="1" s="1"/>
  <c r="C778" i="1"/>
  <c r="M778" i="1" s="1"/>
  <c r="C779" i="1"/>
  <c r="M779" i="1" s="1"/>
  <c r="C780" i="1"/>
  <c r="M780" i="1" s="1"/>
  <c r="C781" i="1"/>
  <c r="M781" i="1" s="1"/>
  <c r="C782" i="1"/>
  <c r="M782" i="1" s="1"/>
  <c r="C783" i="1"/>
  <c r="M783" i="1" s="1"/>
  <c r="C784" i="1"/>
  <c r="M784" i="1" s="1"/>
  <c r="C785" i="1"/>
  <c r="M785" i="1" s="1"/>
  <c r="C786" i="1"/>
  <c r="M786" i="1" s="1"/>
  <c r="C787" i="1"/>
  <c r="M787" i="1" s="1"/>
  <c r="C788" i="1"/>
  <c r="M788" i="1" s="1"/>
  <c r="C789" i="1"/>
  <c r="M789" i="1" s="1"/>
  <c r="C790" i="1"/>
  <c r="M790" i="1" s="1"/>
  <c r="C791" i="1"/>
  <c r="M791" i="1" s="1"/>
  <c r="C792" i="1"/>
  <c r="M792" i="1" s="1"/>
  <c r="C793" i="1"/>
  <c r="M793" i="1" s="1"/>
  <c r="C794" i="1"/>
  <c r="M794" i="1" s="1"/>
  <c r="C795" i="1"/>
  <c r="M795" i="1" s="1"/>
  <c r="C796" i="1"/>
  <c r="M796" i="1" s="1"/>
  <c r="C797" i="1"/>
  <c r="M797" i="1" s="1"/>
  <c r="C798" i="1"/>
  <c r="M798" i="1" s="1"/>
  <c r="C799" i="1"/>
  <c r="M799" i="1" s="1"/>
  <c r="C800" i="1"/>
  <c r="M800" i="1" s="1"/>
  <c r="C801" i="1"/>
  <c r="M801" i="1" s="1"/>
  <c r="C802" i="1"/>
  <c r="M802" i="1" s="1"/>
  <c r="C803" i="1"/>
  <c r="M803" i="1" s="1"/>
  <c r="C804" i="1"/>
  <c r="M804" i="1" s="1"/>
  <c r="C805" i="1"/>
  <c r="M805" i="1" s="1"/>
  <c r="C806" i="1"/>
  <c r="M806" i="1" s="1"/>
  <c r="C807" i="1"/>
  <c r="M807" i="1" s="1"/>
  <c r="C808" i="1"/>
  <c r="M808" i="1" s="1"/>
  <c r="C810" i="1"/>
  <c r="M810" i="1" s="1"/>
  <c r="C811" i="1"/>
  <c r="M811" i="1" s="1"/>
  <c r="C812" i="1"/>
  <c r="M812" i="1" s="1"/>
  <c r="C813" i="1"/>
  <c r="M813" i="1" s="1"/>
  <c r="C814" i="1"/>
  <c r="M814" i="1" s="1"/>
  <c r="C815" i="1"/>
  <c r="M815" i="1" s="1"/>
  <c r="C816" i="1"/>
  <c r="M816" i="1" s="1"/>
  <c r="C817" i="1"/>
  <c r="M817" i="1" s="1"/>
  <c r="C818" i="1"/>
  <c r="M818" i="1" s="1"/>
  <c r="C819" i="1"/>
  <c r="M819" i="1" s="1"/>
  <c r="C820" i="1"/>
  <c r="M820" i="1" s="1"/>
  <c r="C821" i="1"/>
  <c r="M821" i="1" s="1"/>
  <c r="C822" i="1"/>
  <c r="M822" i="1" s="1"/>
  <c r="C823" i="1"/>
  <c r="M823" i="1" s="1"/>
  <c r="C824" i="1"/>
  <c r="M824" i="1" s="1"/>
  <c r="C825" i="1"/>
  <c r="M825" i="1" s="1"/>
  <c r="C826" i="1"/>
  <c r="M826" i="1" s="1"/>
  <c r="C827" i="1"/>
  <c r="M827" i="1" s="1"/>
  <c r="C828" i="1"/>
  <c r="M828" i="1" s="1"/>
  <c r="C829" i="1"/>
  <c r="M829" i="1" s="1"/>
  <c r="C830" i="1"/>
  <c r="M830" i="1" s="1"/>
  <c r="C831" i="1"/>
  <c r="M831" i="1" s="1"/>
  <c r="C832" i="1"/>
  <c r="M832" i="1" s="1"/>
  <c r="C833" i="1"/>
  <c r="M833" i="1" s="1"/>
  <c r="C834" i="1"/>
  <c r="M834" i="1" s="1"/>
  <c r="C835" i="1"/>
  <c r="M835" i="1" s="1"/>
  <c r="C836" i="1"/>
  <c r="M836" i="1" s="1"/>
  <c r="C837" i="1"/>
  <c r="M837" i="1" s="1"/>
  <c r="C838" i="1"/>
  <c r="M838" i="1" s="1"/>
  <c r="C839" i="1"/>
  <c r="M839" i="1" s="1"/>
  <c r="C840" i="1"/>
  <c r="M840" i="1" s="1"/>
  <c r="C841" i="1"/>
  <c r="M841" i="1" s="1"/>
  <c r="C842" i="1"/>
  <c r="M842" i="1" s="1"/>
  <c r="C843" i="1"/>
  <c r="M843" i="1" s="1"/>
  <c r="C844" i="1"/>
  <c r="M844" i="1" s="1"/>
  <c r="C845" i="1"/>
  <c r="M845" i="1" s="1"/>
  <c r="C846" i="1"/>
  <c r="M846" i="1" s="1"/>
  <c r="C847" i="1"/>
  <c r="M847" i="1" s="1"/>
  <c r="C848" i="1"/>
  <c r="M848" i="1" s="1"/>
  <c r="C849" i="1"/>
  <c r="M849" i="1" s="1"/>
  <c r="C850" i="1"/>
  <c r="M850" i="1" s="1"/>
  <c r="C851" i="1"/>
  <c r="M851" i="1" s="1"/>
  <c r="C853" i="1"/>
  <c r="M853" i="1" s="1"/>
  <c r="C856" i="1"/>
  <c r="M856" i="1" s="1"/>
  <c r="C857" i="1"/>
  <c r="M857" i="1" s="1"/>
  <c r="C858" i="1"/>
  <c r="M858" i="1" s="1"/>
  <c r="C859" i="1"/>
  <c r="M859" i="1" s="1"/>
  <c r="C860" i="1"/>
  <c r="M860" i="1" s="1"/>
  <c r="C861" i="1"/>
  <c r="M861" i="1" s="1"/>
  <c r="C862" i="1"/>
  <c r="M862" i="1" s="1"/>
  <c r="C863" i="1"/>
  <c r="M863" i="1" s="1"/>
  <c r="C864" i="1"/>
  <c r="M864" i="1" s="1"/>
  <c r="C865" i="1"/>
  <c r="M865" i="1" s="1"/>
  <c r="C866" i="1"/>
  <c r="M866" i="1" s="1"/>
  <c r="C868" i="1"/>
  <c r="M868" i="1" s="1"/>
  <c r="C869" i="1"/>
  <c r="M869" i="1" s="1"/>
  <c r="C870" i="1"/>
  <c r="M870" i="1" s="1"/>
  <c r="C871" i="1"/>
  <c r="M871" i="1" s="1"/>
  <c r="C872" i="1"/>
  <c r="M872" i="1" s="1"/>
  <c r="C873" i="1"/>
  <c r="M873" i="1" s="1"/>
  <c r="O874" i="1"/>
  <c r="O875" i="1"/>
  <c r="O876" i="1"/>
  <c r="O877" i="1"/>
  <c r="C883" i="1"/>
  <c r="M883" i="1" s="1"/>
  <c r="C884" i="1"/>
  <c r="M884" i="1" s="1"/>
  <c r="C886" i="1"/>
  <c r="M886" i="1" s="1"/>
  <c r="C887" i="1"/>
  <c r="M887" i="1" s="1"/>
  <c r="C889" i="1"/>
  <c r="M889" i="1" s="1"/>
  <c r="C890" i="1"/>
  <c r="M890" i="1" s="1"/>
  <c r="C892" i="1"/>
  <c r="M892" i="1" s="1"/>
  <c r="C893" i="1"/>
  <c r="M893" i="1" s="1"/>
  <c r="C894" i="1"/>
  <c r="M894" i="1" s="1"/>
  <c r="C895" i="1"/>
  <c r="M895" i="1" s="1"/>
  <c r="C896" i="1"/>
  <c r="M896" i="1" s="1"/>
  <c r="C897" i="1"/>
  <c r="M897" i="1" s="1"/>
  <c r="C898" i="1"/>
  <c r="M898" i="1" s="1"/>
  <c r="C899" i="1"/>
  <c r="M899" i="1" s="1"/>
  <c r="C900" i="1"/>
  <c r="M900" i="1" s="1"/>
  <c r="C901" i="1"/>
  <c r="M901" i="1" s="1"/>
  <c r="C902" i="1"/>
  <c r="M902" i="1" s="1"/>
  <c r="C903" i="1"/>
  <c r="M903" i="1" s="1"/>
  <c r="C904" i="1"/>
  <c r="M904" i="1" s="1"/>
  <c r="C905" i="1"/>
  <c r="M905" i="1" s="1"/>
  <c r="C906" i="1"/>
  <c r="M906" i="1" s="1"/>
  <c r="C907" i="1"/>
  <c r="M907" i="1" s="1"/>
  <c r="C908" i="1"/>
  <c r="M908" i="1" s="1"/>
  <c r="C909" i="1"/>
  <c r="M909" i="1" s="1"/>
  <c r="C910" i="1"/>
  <c r="M910" i="1" s="1"/>
  <c r="C911" i="1"/>
  <c r="M911" i="1" s="1"/>
  <c r="C912" i="1"/>
  <c r="M912" i="1" s="1"/>
  <c r="C913" i="1"/>
  <c r="M913" i="1" s="1"/>
  <c r="C914" i="1"/>
  <c r="M914" i="1" s="1"/>
  <c r="C915" i="1"/>
  <c r="M915" i="1" s="1"/>
  <c r="C916" i="1"/>
  <c r="M916" i="1" s="1"/>
  <c r="C917" i="1"/>
  <c r="M917" i="1" s="1"/>
  <c r="C918" i="1"/>
  <c r="M918" i="1" s="1"/>
  <c r="C919" i="1"/>
  <c r="M919" i="1" s="1"/>
  <c r="C920" i="1"/>
  <c r="M920" i="1" s="1"/>
  <c r="C921" i="1"/>
  <c r="M921" i="1" s="1"/>
  <c r="C922" i="1"/>
  <c r="M922" i="1" s="1"/>
  <c r="C923" i="1"/>
  <c r="M923" i="1" s="1"/>
  <c r="C924" i="1"/>
  <c r="M924" i="1" s="1"/>
  <c r="C925" i="1"/>
  <c r="M925" i="1" s="1"/>
  <c r="C926" i="1"/>
  <c r="M926" i="1" s="1"/>
  <c r="C927" i="1"/>
  <c r="M927" i="1" s="1"/>
  <c r="C928" i="1"/>
  <c r="M928" i="1" s="1"/>
  <c r="C929" i="1"/>
  <c r="M929" i="1" s="1"/>
  <c r="C930" i="1"/>
  <c r="M930" i="1" s="1"/>
  <c r="C931" i="1"/>
  <c r="M931" i="1" s="1"/>
  <c r="C932" i="1"/>
  <c r="M932" i="1" s="1"/>
  <c r="C933" i="1"/>
  <c r="M933" i="1" s="1"/>
  <c r="C934" i="1"/>
  <c r="M934" i="1" s="1"/>
  <c r="C935" i="1"/>
  <c r="M935" i="1" s="1"/>
  <c r="C936" i="1"/>
  <c r="M936" i="1" s="1"/>
  <c r="C937" i="1"/>
  <c r="M937" i="1" s="1"/>
  <c r="C938" i="1"/>
  <c r="M938" i="1" s="1"/>
  <c r="C939" i="1"/>
  <c r="M939" i="1" s="1"/>
  <c r="C940" i="1"/>
  <c r="M940" i="1" s="1"/>
  <c r="C941" i="1"/>
  <c r="M941" i="1" s="1"/>
  <c r="C942" i="1"/>
  <c r="M942" i="1" s="1"/>
  <c r="C943" i="1"/>
  <c r="M943" i="1" s="1"/>
  <c r="C944" i="1"/>
  <c r="M944" i="1" s="1"/>
  <c r="C945" i="1"/>
  <c r="M945" i="1" s="1"/>
  <c r="C946" i="1"/>
  <c r="M946" i="1" s="1"/>
  <c r="C947" i="1"/>
  <c r="M947" i="1" s="1"/>
  <c r="C948" i="1"/>
  <c r="M948" i="1" s="1"/>
  <c r="C949" i="1"/>
  <c r="M949" i="1" s="1"/>
  <c r="C950" i="1"/>
  <c r="M950" i="1" s="1"/>
  <c r="C951" i="1"/>
  <c r="M951" i="1" s="1"/>
  <c r="C952" i="1"/>
  <c r="M952" i="1" s="1"/>
  <c r="C953" i="1"/>
  <c r="M953" i="1" s="1"/>
  <c r="C954" i="1"/>
  <c r="M954" i="1" s="1"/>
  <c r="C955" i="1"/>
  <c r="M955" i="1" s="1"/>
  <c r="C956" i="1"/>
  <c r="M956" i="1" s="1"/>
  <c r="C957" i="1"/>
  <c r="M957" i="1" s="1"/>
  <c r="C958" i="1"/>
  <c r="M958" i="1" s="1"/>
  <c r="C959" i="1"/>
  <c r="M959" i="1" s="1"/>
  <c r="C960" i="1"/>
  <c r="M960" i="1" s="1"/>
  <c r="C961" i="1"/>
  <c r="M961" i="1" s="1"/>
  <c r="C962" i="1"/>
  <c r="M962" i="1" s="1"/>
  <c r="C963" i="1"/>
  <c r="M963" i="1" s="1"/>
  <c r="C964" i="1"/>
  <c r="M964" i="1" s="1"/>
  <c r="C965" i="1"/>
  <c r="M965" i="1" s="1"/>
  <c r="C966" i="1"/>
  <c r="M966" i="1" s="1"/>
  <c r="C967" i="1"/>
  <c r="M967" i="1" s="1"/>
  <c r="C968" i="1"/>
  <c r="M968" i="1" s="1"/>
  <c r="C969" i="1"/>
  <c r="M969" i="1" s="1"/>
  <c r="C970" i="1"/>
  <c r="M970" i="1" s="1"/>
  <c r="C971" i="1"/>
  <c r="M971" i="1" s="1"/>
  <c r="C972" i="1"/>
  <c r="M972" i="1" s="1"/>
  <c r="C973" i="1"/>
  <c r="M973" i="1" s="1"/>
  <c r="C974" i="1"/>
  <c r="M974" i="1" s="1"/>
  <c r="C975" i="1"/>
  <c r="M975" i="1" s="1"/>
  <c r="C976" i="1"/>
  <c r="M976" i="1" s="1"/>
  <c r="C977" i="1"/>
  <c r="M977" i="1" s="1"/>
  <c r="C978" i="1"/>
  <c r="M978" i="1" s="1"/>
  <c r="C979" i="1"/>
  <c r="M979" i="1" s="1"/>
  <c r="C980" i="1"/>
  <c r="M980" i="1" s="1"/>
  <c r="C981" i="1"/>
  <c r="M981" i="1" s="1"/>
  <c r="C982" i="1"/>
  <c r="M982" i="1" s="1"/>
  <c r="C983" i="1"/>
  <c r="M983" i="1" s="1"/>
  <c r="C984" i="1"/>
  <c r="M984" i="1" s="1"/>
  <c r="C985" i="1"/>
  <c r="M985" i="1" s="1"/>
  <c r="C986" i="1"/>
  <c r="M986" i="1" s="1"/>
  <c r="C987" i="1"/>
  <c r="M987" i="1" s="1"/>
  <c r="C988" i="1"/>
  <c r="M988" i="1" s="1"/>
  <c r="C989" i="1"/>
  <c r="M989" i="1" s="1"/>
  <c r="C990" i="1"/>
  <c r="M990" i="1" s="1"/>
  <c r="C991" i="1"/>
  <c r="M991" i="1" s="1"/>
  <c r="C992" i="1"/>
  <c r="M992" i="1" s="1"/>
  <c r="C993" i="1"/>
  <c r="M993" i="1" s="1"/>
  <c r="C994" i="1"/>
  <c r="M994" i="1" s="1"/>
  <c r="C995" i="1"/>
  <c r="M995" i="1" s="1"/>
  <c r="C996" i="1"/>
  <c r="M996" i="1" s="1"/>
  <c r="C997" i="1"/>
  <c r="M997" i="1" s="1"/>
  <c r="C998" i="1"/>
  <c r="M998" i="1" s="1"/>
  <c r="C1000" i="1"/>
  <c r="M1000" i="1" s="1"/>
  <c r="C1001" i="1"/>
  <c r="M1001" i="1" s="1"/>
  <c r="O1002" i="1"/>
  <c r="C1003" i="1"/>
  <c r="M1003" i="1" s="1"/>
  <c r="C1004" i="1"/>
  <c r="M1004" i="1" s="1"/>
  <c r="C1005" i="1"/>
  <c r="M1005" i="1" s="1"/>
  <c r="C1006" i="1"/>
  <c r="M1006" i="1" s="1"/>
  <c r="C1007" i="1"/>
  <c r="M1007" i="1" s="1"/>
  <c r="C1008" i="1"/>
  <c r="M1008" i="1" s="1"/>
  <c r="C1009" i="1"/>
  <c r="M1009" i="1" s="1"/>
  <c r="C1010" i="1"/>
  <c r="M1010" i="1" s="1"/>
  <c r="C1011" i="1"/>
  <c r="M1011" i="1" s="1"/>
  <c r="O1012" i="1"/>
  <c r="C1013" i="1"/>
  <c r="M1013" i="1" s="1"/>
  <c r="C1014" i="1"/>
  <c r="M1014" i="1" s="1"/>
  <c r="C1015" i="1"/>
  <c r="M1015" i="1" s="1"/>
  <c r="C1016" i="1"/>
  <c r="M1016" i="1" s="1"/>
  <c r="C1017" i="1"/>
  <c r="M1017" i="1" s="1"/>
  <c r="C1019" i="1"/>
  <c r="M1019" i="1" s="1"/>
  <c r="C1020" i="1"/>
  <c r="M1020" i="1" s="1"/>
  <c r="O1021" i="1"/>
  <c r="M1022" i="1"/>
  <c r="C1023" i="1"/>
  <c r="M1023" i="1" s="1"/>
  <c r="O1024" i="1"/>
  <c r="C1025" i="1"/>
  <c r="M1025" i="1" s="1"/>
  <c r="C1026" i="1"/>
  <c r="M1026" i="1" s="1"/>
  <c r="C1027" i="1"/>
  <c r="M1027" i="1" s="1"/>
  <c r="C1028" i="1"/>
  <c r="M1028" i="1" s="1"/>
  <c r="C1029" i="1"/>
  <c r="M1029" i="1" s="1"/>
  <c r="C1030" i="1"/>
  <c r="M1030" i="1" s="1"/>
  <c r="C1031" i="1"/>
  <c r="M1031" i="1" s="1"/>
  <c r="C1032" i="1"/>
  <c r="M1032" i="1" s="1"/>
  <c r="C1033" i="1"/>
  <c r="M1033" i="1" s="1"/>
  <c r="C1034" i="1"/>
  <c r="M1034" i="1" s="1"/>
  <c r="C1035" i="1"/>
  <c r="M1035" i="1" s="1"/>
  <c r="C1036" i="1"/>
  <c r="M1036" i="1" s="1"/>
  <c r="C1037" i="1"/>
  <c r="M1037" i="1" s="1"/>
  <c r="C1038" i="1"/>
  <c r="M1038" i="1" s="1"/>
  <c r="C1039" i="1"/>
  <c r="M1039" i="1" s="1"/>
  <c r="C1041" i="1"/>
  <c r="M1041" i="1" s="1"/>
  <c r="C1042" i="1"/>
  <c r="M1042" i="1" s="1"/>
  <c r="C1043" i="1"/>
  <c r="M1043" i="1" s="1"/>
  <c r="C1044" i="1"/>
  <c r="M1044" i="1" s="1"/>
  <c r="C1045" i="1"/>
  <c r="M1045" i="1" s="1"/>
  <c r="C1046" i="1"/>
  <c r="M1046" i="1" s="1"/>
  <c r="C1047" i="1"/>
  <c r="M1047" i="1" s="1"/>
  <c r="C1048" i="1"/>
  <c r="M1048" i="1" s="1"/>
  <c r="C1049" i="1"/>
  <c r="M1049" i="1" s="1"/>
  <c r="C1050" i="1"/>
  <c r="M1050" i="1" s="1"/>
  <c r="C1051" i="1"/>
  <c r="M1051" i="1" s="1"/>
  <c r="C1057" i="1"/>
  <c r="M1057" i="1" s="1"/>
  <c r="C1059" i="1"/>
  <c r="M1059" i="1" s="1"/>
  <c r="C1061" i="1"/>
  <c r="M1061" i="1" s="1"/>
  <c r="C1062" i="1"/>
  <c r="M1062" i="1" s="1"/>
  <c r="C1063" i="1"/>
  <c r="M1063" i="1" s="1"/>
  <c r="C1064" i="1"/>
  <c r="M1064" i="1" s="1"/>
  <c r="C1068" i="1"/>
  <c r="M1068" i="1" s="1"/>
  <c r="C1069" i="1"/>
  <c r="M1069" i="1" s="1"/>
  <c r="C1070" i="1"/>
  <c r="M1070" i="1" s="1"/>
  <c r="C1071" i="1"/>
  <c r="M1071" i="1" s="1"/>
  <c r="C1072" i="1"/>
  <c r="M1072" i="1" s="1"/>
  <c r="C1073" i="1"/>
  <c r="M1073" i="1" s="1"/>
  <c r="C1074" i="1"/>
  <c r="M1074" i="1" s="1"/>
  <c r="C1075" i="1"/>
  <c r="M1075" i="1" s="1"/>
  <c r="C1076" i="1"/>
  <c r="M1076" i="1" s="1"/>
  <c r="C1077" i="1"/>
  <c r="M1077" i="1" s="1"/>
  <c r="C1078" i="1"/>
  <c r="M1078" i="1" s="1"/>
  <c r="C1079" i="1"/>
  <c r="M1079" i="1" s="1"/>
  <c r="C1080" i="1"/>
  <c r="M1080" i="1" s="1"/>
  <c r="C1081" i="1"/>
  <c r="M1081" i="1" s="1"/>
  <c r="C1082" i="1"/>
  <c r="M1082" i="1" s="1"/>
  <c r="C1083" i="1"/>
  <c r="M1083" i="1" s="1"/>
  <c r="C1084" i="1"/>
  <c r="M1084" i="1" s="1"/>
  <c r="C1085" i="1"/>
  <c r="M1085" i="1" s="1"/>
  <c r="C1087" i="1"/>
  <c r="M1087" i="1" s="1"/>
  <c r="C1088" i="1"/>
  <c r="M1088" i="1" s="1"/>
  <c r="C1089" i="1"/>
  <c r="M1089" i="1" s="1"/>
  <c r="C1090" i="1"/>
  <c r="M1090" i="1" s="1"/>
  <c r="C1091" i="1"/>
  <c r="M1091" i="1" s="1"/>
  <c r="O1092" i="1"/>
  <c r="C1100" i="1"/>
  <c r="M1100" i="1" s="1"/>
  <c r="C1101" i="1"/>
  <c r="M1101" i="1" s="1"/>
  <c r="C1102" i="1"/>
  <c r="M1102" i="1" s="1"/>
  <c r="C1103" i="1"/>
  <c r="M1103" i="1" s="1"/>
  <c r="C1104" i="1"/>
  <c r="M1104" i="1" s="1"/>
  <c r="C1105" i="1"/>
  <c r="M1105" i="1" s="1"/>
  <c r="C1106" i="1"/>
  <c r="M1106" i="1" s="1"/>
  <c r="C1107" i="1"/>
  <c r="M1107" i="1" s="1"/>
  <c r="C1108" i="1"/>
  <c r="M1108" i="1" s="1"/>
  <c r="C1111" i="1"/>
  <c r="M1111" i="1" s="1"/>
  <c r="C1112" i="1"/>
  <c r="M1112" i="1" s="1"/>
  <c r="C1113" i="1"/>
  <c r="M1113" i="1" s="1"/>
  <c r="C1114" i="1"/>
  <c r="M1114" i="1" s="1"/>
  <c r="C1115" i="1"/>
  <c r="M1115" i="1" s="1"/>
  <c r="C1116" i="1"/>
  <c r="M1116" i="1" s="1"/>
  <c r="C1117" i="1"/>
  <c r="M1117" i="1" s="1"/>
  <c r="C1118" i="1"/>
  <c r="M1118" i="1" s="1"/>
  <c r="C1119" i="1"/>
  <c r="M1119" i="1" s="1"/>
  <c r="C1121" i="1"/>
  <c r="M1121" i="1" s="1"/>
  <c r="C1122" i="1"/>
  <c r="M1122" i="1" s="1"/>
  <c r="C1123" i="1"/>
  <c r="M1123" i="1" s="1"/>
  <c r="C1124" i="1"/>
  <c r="M1124" i="1" s="1"/>
  <c r="C1125" i="1"/>
  <c r="M1125" i="1" s="1"/>
  <c r="C1126" i="1"/>
  <c r="M1126" i="1" s="1"/>
  <c r="C1127" i="1"/>
  <c r="M1127" i="1" s="1"/>
  <c r="C1128" i="1"/>
  <c r="M1128" i="1" s="1"/>
  <c r="C1129" i="1"/>
  <c r="M1129" i="1" s="1"/>
  <c r="C1130" i="1"/>
  <c r="M1130" i="1" s="1"/>
  <c r="C1131" i="1"/>
  <c r="M1131" i="1" s="1"/>
  <c r="C1132" i="1"/>
  <c r="M1132" i="1" s="1"/>
  <c r="C1134" i="1"/>
  <c r="M1134" i="1" s="1"/>
  <c r="C1135" i="1"/>
  <c r="M1135" i="1" s="1"/>
  <c r="C1136" i="1"/>
  <c r="M1136" i="1" s="1"/>
  <c r="C1137" i="1"/>
  <c r="M1137" i="1" s="1"/>
  <c r="C1138" i="1"/>
  <c r="M1138" i="1" s="1"/>
  <c r="C1139" i="1"/>
  <c r="M1139" i="1" s="1"/>
  <c r="C1140" i="1"/>
  <c r="M1140" i="1" s="1"/>
  <c r="C1141" i="1"/>
  <c r="M1141" i="1" s="1"/>
  <c r="C1142" i="1"/>
  <c r="M1142" i="1" s="1"/>
  <c r="C1143" i="1"/>
  <c r="M1143" i="1" s="1"/>
  <c r="C1144" i="1"/>
  <c r="M1144" i="1" s="1"/>
  <c r="C1145" i="1"/>
  <c r="M1145" i="1" s="1"/>
  <c r="C1146" i="1"/>
  <c r="M1146" i="1" s="1"/>
  <c r="C1147" i="1"/>
  <c r="M1147" i="1" s="1"/>
  <c r="C1148" i="1"/>
  <c r="M1148" i="1" s="1"/>
  <c r="C1151" i="1"/>
  <c r="M1151" i="1" s="1"/>
  <c r="C1152" i="1"/>
  <c r="M1152" i="1" s="1"/>
  <c r="C1153" i="1"/>
  <c r="M1153" i="1" s="1"/>
  <c r="C1154" i="1"/>
  <c r="M1154" i="1" s="1"/>
  <c r="C1155" i="1"/>
  <c r="M1155" i="1" s="1"/>
  <c r="C1156" i="1"/>
  <c r="M1156" i="1" s="1"/>
  <c r="C1157" i="1"/>
  <c r="M1157" i="1" s="1"/>
  <c r="C1158" i="1"/>
  <c r="M1158" i="1" s="1"/>
  <c r="C1159" i="1"/>
  <c r="M1159" i="1" s="1"/>
  <c r="C1160" i="1"/>
  <c r="M1160" i="1" s="1"/>
  <c r="C1161" i="1"/>
  <c r="M1161" i="1" s="1"/>
  <c r="C1162" i="1"/>
  <c r="M1162" i="1" s="1"/>
  <c r="C1163" i="1"/>
  <c r="M1163" i="1" s="1"/>
  <c r="C1164" i="1"/>
  <c r="M1164" i="1" s="1"/>
  <c r="C1165" i="1"/>
  <c r="M1165" i="1" s="1"/>
  <c r="C1166" i="1"/>
  <c r="M1166" i="1" s="1"/>
  <c r="C1167" i="1"/>
  <c r="M1167" i="1" s="1"/>
  <c r="C1170" i="1"/>
  <c r="M1170" i="1" s="1"/>
  <c r="C1171" i="1"/>
  <c r="M1171" i="1" s="1"/>
  <c r="C1172" i="1"/>
  <c r="M1172" i="1" s="1"/>
  <c r="C1173" i="1"/>
  <c r="M1173" i="1" s="1"/>
  <c r="C1174" i="1"/>
  <c r="M1174" i="1" s="1"/>
  <c r="C1175" i="1"/>
  <c r="M1175" i="1" s="1"/>
  <c r="C1176" i="1"/>
  <c r="M1176" i="1" s="1"/>
  <c r="C1177" i="1"/>
  <c r="M1177" i="1" s="1"/>
  <c r="C1178" i="1"/>
  <c r="M1178" i="1" s="1"/>
  <c r="C1181" i="1"/>
  <c r="M1181" i="1" s="1"/>
  <c r="C1182" i="1"/>
  <c r="M1182" i="1" s="1"/>
  <c r="C1183" i="1"/>
  <c r="M1183" i="1" s="1"/>
  <c r="C1184" i="1"/>
  <c r="M1184" i="1" s="1"/>
  <c r="C1185" i="1"/>
  <c r="M1185" i="1" s="1"/>
  <c r="C1186" i="1"/>
  <c r="M1186" i="1" s="1"/>
  <c r="C1187" i="1"/>
  <c r="M1187" i="1" s="1"/>
  <c r="C1188" i="1"/>
  <c r="M1188" i="1" s="1"/>
  <c r="C1189" i="1"/>
  <c r="M1189" i="1" s="1"/>
  <c r="C1190" i="1"/>
  <c r="M1190" i="1" s="1"/>
  <c r="C1191" i="1"/>
  <c r="M1191" i="1" s="1"/>
  <c r="C1192" i="1"/>
  <c r="M1192" i="1" s="1"/>
  <c r="C1194" i="1"/>
  <c r="M1194" i="1" s="1"/>
  <c r="C1195" i="1"/>
  <c r="M1195" i="1" s="1"/>
  <c r="C1196" i="1"/>
  <c r="M1196" i="1" s="1"/>
  <c r="C1197" i="1"/>
  <c r="M1197" i="1" s="1"/>
  <c r="C1204" i="1"/>
  <c r="M1204" i="1" s="1"/>
  <c r="C1205" i="1"/>
  <c r="M1205" i="1" s="1"/>
  <c r="C1206" i="1"/>
  <c r="M1206" i="1" s="1"/>
  <c r="C1207" i="1"/>
  <c r="M1207" i="1" s="1"/>
  <c r="C1208" i="1"/>
  <c r="M1208" i="1" s="1"/>
  <c r="C1209" i="1"/>
  <c r="M1209" i="1" s="1"/>
  <c r="C1210" i="1"/>
  <c r="M1210" i="1" s="1"/>
  <c r="C1211" i="1"/>
  <c r="M1211" i="1" s="1"/>
  <c r="C1212" i="1"/>
  <c r="M1212" i="1" s="1"/>
  <c r="C1213" i="1"/>
  <c r="M1213" i="1" s="1"/>
  <c r="C1214" i="1"/>
  <c r="M1214" i="1" s="1"/>
  <c r="C1215" i="1"/>
  <c r="M1215" i="1" s="1"/>
  <c r="C1216" i="1"/>
  <c r="M1216" i="1" s="1"/>
  <c r="C1217" i="1"/>
  <c r="M1217" i="1" s="1"/>
  <c r="C1218" i="1"/>
  <c r="M1218" i="1" s="1"/>
  <c r="C1219" i="1"/>
  <c r="M1219" i="1" s="1"/>
  <c r="C1220" i="1"/>
  <c r="M1220" i="1" s="1"/>
  <c r="C1221" i="1"/>
  <c r="M1221" i="1" s="1"/>
  <c r="C1222" i="1"/>
  <c r="M1222" i="1" s="1"/>
  <c r="C1224" i="1"/>
  <c r="M1224" i="1" s="1"/>
  <c r="C1225" i="1"/>
  <c r="M1225" i="1" s="1"/>
  <c r="C1226" i="1"/>
  <c r="M1226" i="1" s="1"/>
  <c r="C1227" i="1"/>
  <c r="M1227" i="1" s="1"/>
  <c r="C1228" i="1"/>
  <c r="M1228" i="1" s="1"/>
  <c r="C1229" i="1"/>
  <c r="M1229" i="1" s="1"/>
  <c r="C1232" i="1"/>
  <c r="M1232" i="1" s="1"/>
  <c r="C1233" i="1"/>
  <c r="M1233" i="1" s="1"/>
  <c r="C1234" i="1"/>
  <c r="M1234" i="1" s="1"/>
  <c r="C1235" i="1"/>
  <c r="M1235" i="1" s="1"/>
  <c r="C1236" i="1"/>
  <c r="M1236" i="1" s="1"/>
  <c r="C1237" i="1"/>
  <c r="M1237" i="1" s="1"/>
  <c r="C1238" i="1"/>
  <c r="M1238" i="1" s="1"/>
  <c r="C1239" i="1"/>
  <c r="M1239" i="1" s="1"/>
  <c r="M1240" i="1"/>
  <c r="C1242" i="1"/>
  <c r="M1242" i="1" s="1"/>
  <c r="C1244" i="1"/>
  <c r="M1244" i="1" s="1"/>
  <c r="C1245" i="1"/>
  <c r="M1245" i="1" s="1"/>
  <c r="C1246" i="1"/>
  <c r="M1246" i="1" s="1"/>
  <c r="C1247" i="1"/>
  <c r="M1247" i="1" s="1"/>
  <c r="C1248" i="1"/>
  <c r="M1248" i="1" s="1"/>
  <c r="C1251" i="1"/>
  <c r="M1251" i="1" s="1"/>
  <c r="C1252" i="1"/>
  <c r="M1252" i="1" s="1"/>
  <c r="C1253" i="1"/>
  <c r="M1253" i="1" s="1"/>
  <c r="C1254" i="1"/>
  <c r="M1254" i="1" s="1"/>
  <c r="C1255" i="1"/>
  <c r="M1255" i="1" s="1"/>
  <c r="C1256" i="1"/>
  <c r="M1256" i="1" s="1"/>
  <c r="C1257" i="1"/>
  <c r="M1257" i="1" s="1"/>
  <c r="C1258" i="1"/>
  <c r="M1258" i="1" s="1"/>
  <c r="C1259" i="1"/>
  <c r="M1259" i="1" s="1"/>
  <c r="C1260" i="1"/>
  <c r="M1260" i="1" s="1"/>
  <c r="C1261" i="1"/>
  <c r="M1261" i="1" s="1"/>
  <c r="C1262" i="1"/>
  <c r="M1262" i="1" s="1"/>
  <c r="C1263" i="1"/>
  <c r="M1263" i="1" s="1"/>
  <c r="C1264" i="1"/>
  <c r="M1264" i="1" s="1"/>
  <c r="C1265" i="1"/>
  <c r="M1265" i="1" s="1"/>
  <c r="C1266" i="1"/>
  <c r="M1266" i="1" s="1"/>
  <c r="C1267" i="1"/>
  <c r="M1267" i="1" s="1"/>
  <c r="C1269" i="1"/>
  <c r="M1269" i="1" s="1"/>
  <c r="C1270" i="1"/>
  <c r="M1270" i="1" s="1"/>
  <c r="C1271" i="1"/>
  <c r="M1271" i="1" s="1"/>
  <c r="C1272" i="1"/>
  <c r="M1272" i="1" s="1"/>
  <c r="C1273" i="1"/>
  <c r="M1273" i="1" s="1"/>
  <c r="C1274" i="1"/>
  <c r="M1274" i="1" s="1"/>
  <c r="C1275" i="1"/>
  <c r="M1275" i="1" s="1"/>
  <c r="C1276" i="1"/>
  <c r="M1276" i="1" s="1"/>
  <c r="C1277" i="1"/>
  <c r="M1277" i="1" s="1"/>
  <c r="C1279" i="1"/>
  <c r="M1279" i="1" s="1"/>
  <c r="C1280" i="1"/>
  <c r="M1280" i="1" s="1"/>
  <c r="C1281" i="1"/>
  <c r="M1281" i="1" s="1"/>
  <c r="C1282" i="1"/>
  <c r="M1282" i="1" s="1"/>
  <c r="C1283" i="1"/>
  <c r="M1283" i="1" s="1"/>
  <c r="C1284" i="1"/>
  <c r="M1284" i="1" s="1"/>
  <c r="C1285" i="1"/>
  <c r="M1285" i="1" s="1"/>
  <c r="C1286" i="1"/>
  <c r="M1286" i="1" s="1"/>
  <c r="C1287" i="1"/>
  <c r="M1287" i="1" s="1"/>
  <c r="C1288" i="1"/>
  <c r="M1288" i="1" s="1"/>
  <c r="C1289" i="1"/>
  <c r="M1289" i="1" s="1"/>
  <c r="C1290" i="1"/>
  <c r="M1290" i="1" s="1"/>
  <c r="C1292" i="1"/>
  <c r="M1292" i="1" s="1"/>
  <c r="C1293" i="1"/>
  <c r="M1293" i="1" s="1"/>
  <c r="C1294" i="1"/>
  <c r="M1294" i="1" s="1"/>
  <c r="O1297" i="1"/>
  <c r="O1298" i="1"/>
  <c r="O1299" i="1"/>
  <c r="O1300" i="1"/>
  <c r="O1301" i="1"/>
  <c r="O1302" i="1"/>
  <c r="O1303" i="1"/>
  <c r="O1310" i="1"/>
  <c r="O1311" i="1"/>
  <c r="O1312" i="1"/>
  <c r="C1306" i="1"/>
  <c r="M1306" i="1" s="1"/>
  <c r="C1309" i="1"/>
  <c r="M1309" i="1" s="1"/>
  <c r="C1314" i="1"/>
  <c r="M1314" i="1" s="1"/>
  <c r="C1315" i="1"/>
  <c r="M1315" i="1" s="1"/>
  <c r="C1316" i="1"/>
  <c r="M1316" i="1" s="1"/>
  <c r="C1320" i="1"/>
  <c r="M1320" i="1" s="1"/>
  <c r="C1321" i="1"/>
  <c r="M1321" i="1" s="1"/>
  <c r="C1322" i="1"/>
  <c r="M1322" i="1" s="1"/>
  <c r="C1324" i="1"/>
  <c r="M1324" i="1" s="1"/>
  <c r="C1326" i="1"/>
  <c r="M1326" i="1" s="1"/>
  <c r="C1327" i="1"/>
  <c r="M1327" i="1" s="1"/>
  <c r="C1328" i="1"/>
  <c r="M1328" i="1" s="1"/>
  <c r="C1329" i="1"/>
  <c r="M1329" i="1" s="1"/>
  <c r="C1330" i="1"/>
  <c r="M1330" i="1" s="1"/>
  <c r="C1331" i="1"/>
  <c r="M1331" i="1" s="1"/>
  <c r="C1332" i="1"/>
  <c r="M1332" i="1" s="1"/>
  <c r="C1333" i="1"/>
  <c r="M1333" i="1" s="1"/>
  <c r="C1334" i="1"/>
  <c r="M1334" i="1" s="1"/>
  <c r="C1335" i="1"/>
  <c r="M1335" i="1" s="1"/>
  <c r="C1336" i="1"/>
  <c r="M1336" i="1" s="1"/>
  <c r="C1337" i="1"/>
  <c r="M1337" i="1" s="1"/>
  <c r="C1338" i="1"/>
  <c r="M1338" i="1" s="1"/>
  <c r="C1346" i="1"/>
  <c r="M1346" i="1" s="1"/>
  <c r="C1347" i="1"/>
  <c r="M1347" i="1" s="1"/>
  <c r="G472" i="1" l="1"/>
  <c r="H472" i="1" s="1"/>
  <c r="I472" i="1" s="1"/>
  <c r="G214" i="1"/>
  <c r="H214" i="1" s="1"/>
  <c r="I214" i="1" s="1"/>
  <c r="J214" i="1" s="1"/>
  <c r="G577" i="1"/>
  <c r="H577" i="1" s="1"/>
  <c r="I577" i="1" s="1"/>
  <c r="G765" i="1"/>
  <c r="H765" i="1" s="1"/>
  <c r="I765" i="1" s="1"/>
  <c r="J765" i="1" s="1"/>
  <c r="K765" i="1" s="1"/>
  <c r="L765" i="1" s="1"/>
  <c r="G749" i="1"/>
  <c r="H749" i="1" s="1"/>
  <c r="I749" i="1" s="1"/>
  <c r="G443" i="1"/>
  <c r="H443" i="1" s="1"/>
  <c r="I443" i="1" s="1"/>
  <c r="J443" i="1" s="1"/>
  <c r="K443" i="1" s="1"/>
  <c r="L443" i="1" s="1"/>
  <c r="G886" i="1"/>
  <c r="H886" i="1" s="1"/>
  <c r="I886" i="1" s="1"/>
  <c r="G678" i="1"/>
  <c r="H678" i="1" s="1"/>
  <c r="I678" i="1" s="1"/>
  <c r="J678" i="1" s="1"/>
  <c r="K678" i="1" s="1"/>
  <c r="L678" i="1" s="1"/>
  <c r="G1014" i="1"/>
  <c r="H1014" i="1" s="1"/>
  <c r="I1014" i="1" s="1"/>
  <c r="J1014" i="1" s="1"/>
  <c r="K1014" i="1" s="1"/>
  <c r="L1014" i="1" s="1"/>
  <c r="G1115" i="1"/>
  <c r="H1115" i="1" s="1"/>
  <c r="I1115" i="1" s="1"/>
  <c r="J1115" i="1" s="1"/>
  <c r="K1115" i="1" s="1"/>
  <c r="L1115" i="1" s="1"/>
  <c r="E196" i="1"/>
  <c r="E192" i="1"/>
  <c r="G192" i="1" s="1"/>
  <c r="H192" i="1" s="1"/>
  <c r="I192" i="1" s="1"/>
  <c r="J192" i="1" s="1"/>
  <c r="K192" i="1" s="1"/>
  <c r="L192" i="1" s="1"/>
  <c r="E188" i="1"/>
  <c r="G188" i="1" s="1"/>
  <c r="H188" i="1" s="1"/>
  <c r="I188" i="1" s="1"/>
  <c r="J188" i="1" s="1"/>
  <c r="K188" i="1" s="1"/>
  <c r="L188" i="1" s="1"/>
  <c r="E182" i="1"/>
  <c r="G182" i="1" s="1"/>
  <c r="H182" i="1" s="1"/>
  <c r="I182" i="1" s="1"/>
  <c r="J182" i="1" s="1"/>
  <c r="K182" i="1" s="1"/>
  <c r="L182" i="1" s="1"/>
  <c r="E178" i="1"/>
  <c r="G178" i="1" s="1"/>
  <c r="H178" i="1" s="1"/>
  <c r="I178" i="1" s="1"/>
  <c r="E174" i="1"/>
  <c r="G174" i="1" s="1"/>
  <c r="H174" i="1" s="1"/>
  <c r="I174" i="1" s="1"/>
  <c r="J174" i="1" s="1"/>
  <c r="K174" i="1" s="1"/>
  <c r="L174" i="1" s="1"/>
  <c r="E170" i="1"/>
  <c r="G170" i="1" s="1"/>
  <c r="H170" i="1" s="1"/>
  <c r="I170" i="1" s="1"/>
  <c r="E166" i="1"/>
  <c r="G166" i="1" s="1"/>
  <c r="H166" i="1" s="1"/>
  <c r="I166" i="1" s="1"/>
  <c r="E162" i="1"/>
  <c r="E158" i="1"/>
  <c r="G158" i="1" s="1"/>
  <c r="H158" i="1" s="1"/>
  <c r="I158" i="1" s="1"/>
  <c r="E146" i="1"/>
  <c r="E140" i="1"/>
  <c r="G140" i="1" s="1"/>
  <c r="H140" i="1" s="1"/>
  <c r="I140" i="1" s="1"/>
  <c r="E134" i="1"/>
  <c r="E130" i="1"/>
  <c r="G130" i="1" s="1"/>
  <c r="H130" i="1" s="1"/>
  <c r="I130" i="1" s="1"/>
  <c r="E124" i="1"/>
  <c r="G124" i="1" s="1"/>
  <c r="E120" i="1"/>
  <c r="G120" i="1" s="1"/>
  <c r="H120" i="1" s="1"/>
  <c r="I120" i="1" s="1"/>
  <c r="J120" i="1" s="1"/>
  <c r="E116" i="1"/>
  <c r="G116" i="1" s="1"/>
  <c r="E111" i="1"/>
  <c r="G111" i="1" s="1"/>
  <c r="H111" i="1" s="1"/>
  <c r="E107" i="1"/>
  <c r="G107" i="1" s="1"/>
  <c r="H107" i="1" s="1"/>
  <c r="E102" i="1"/>
  <c r="G102" i="1" s="1"/>
  <c r="H102" i="1" s="1"/>
  <c r="I102" i="1" s="1"/>
  <c r="J102" i="1" s="1"/>
  <c r="E98" i="1"/>
  <c r="G98" i="1" s="1"/>
  <c r="E93" i="1"/>
  <c r="G93" i="1" s="1"/>
  <c r="H93" i="1" s="1"/>
  <c r="E89" i="1"/>
  <c r="E85" i="1"/>
  <c r="G85" i="1" s="1"/>
  <c r="H85" i="1" s="1"/>
  <c r="E81" i="1"/>
  <c r="E76" i="1"/>
  <c r="G76" i="1" s="1"/>
  <c r="H76" i="1" s="1"/>
  <c r="I76" i="1" s="1"/>
  <c r="J76" i="1" s="1"/>
  <c r="K76" i="1" s="1"/>
  <c r="L76" i="1" s="1"/>
  <c r="E72" i="1"/>
  <c r="G72" i="1" s="1"/>
  <c r="H72" i="1" s="1"/>
  <c r="I72" i="1" s="1"/>
  <c r="J72" i="1" s="1"/>
  <c r="K72" i="1" s="1"/>
  <c r="L72" i="1" s="1"/>
  <c r="E68" i="1"/>
  <c r="G68" i="1" s="1"/>
  <c r="H68" i="1" s="1"/>
  <c r="I68" i="1" s="1"/>
  <c r="J68" i="1" s="1"/>
  <c r="K68" i="1" s="1"/>
  <c r="L68" i="1" s="1"/>
  <c r="E64" i="1"/>
  <c r="G64" i="1" s="1"/>
  <c r="H64" i="1" s="1"/>
  <c r="I64" i="1" s="1"/>
  <c r="E59" i="1"/>
  <c r="G59" i="1" s="1"/>
  <c r="H59" i="1" s="1"/>
  <c r="I59" i="1" s="1"/>
  <c r="E55" i="1"/>
  <c r="G55" i="1" s="1"/>
  <c r="H55" i="1" s="1"/>
  <c r="I55" i="1" s="1"/>
  <c r="E51" i="1"/>
  <c r="G51" i="1" s="1"/>
  <c r="H51" i="1" s="1"/>
  <c r="I51" i="1" s="1"/>
  <c r="E44" i="1"/>
  <c r="E40" i="1"/>
  <c r="E35" i="1"/>
  <c r="G35" i="1" s="1"/>
  <c r="H35" i="1" s="1"/>
  <c r="I35" i="1" s="1"/>
  <c r="J35" i="1" s="1"/>
  <c r="K35" i="1" s="1"/>
  <c r="L35" i="1" s="1"/>
  <c r="E199" i="1"/>
  <c r="G199" i="1" s="1"/>
  <c r="H199" i="1" s="1"/>
  <c r="I199" i="1" s="1"/>
  <c r="E195" i="1"/>
  <c r="E191" i="1"/>
  <c r="G191" i="1" s="1"/>
  <c r="H191" i="1" s="1"/>
  <c r="I191" i="1" s="1"/>
  <c r="E185" i="1"/>
  <c r="E181" i="1"/>
  <c r="G181" i="1" s="1"/>
  <c r="H181" i="1" s="1"/>
  <c r="I181" i="1" s="1"/>
  <c r="E177" i="1"/>
  <c r="E173" i="1"/>
  <c r="G173" i="1" s="1"/>
  <c r="H173" i="1" s="1"/>
  <c r="I173" i="1" s="1"/>
  <c r="J173" i="1" s="1"/>
  <c r="K173" i="1" s="1"/>
  <c r="L173" i="1" s="1"/>
  <c r="E169" i="1"/>
  <c r="E165" i="1"/>
  <c r="G165" i="1" s="1"/>
  <c r="H165" i="1" s="1"/>
  <c r="I165" i="1" s="1"/>
  <c r="J165" i="1" s="1"/>
  <c r="K165" i="1" s="1"/>
  <c r="L165" i="1" s="1"/>
  <c r="E161" i="1"/>
  <c r="E157" i="1"/>
  <c r="G157" i="1" s="1"/>
  <c r="H157" i="1" s="1"/>
  <c r="I157" i="1" s="1"/>
  <c r="J157" i="1" s="1"/>
  <c r="K157" i="1" s="1"/>
  <c r="L157" i="1" s="1"/>
  <c r="E144" i="1"/>
  <c r="G144" i="1" s="1"/>
  <c r="H144" i="1" s="1"/>
  <c r="I144" i="1" s="1"/>
  <c r="E139" i="1"/>
  <c r="G139" i="1" s="1"/>
  <c r="H139" i="1" s="1"/>
  <c r="I139" i="1" s="1"/>
  <c r="J139" i="1" s="1"/>
  <c r="K139" i="1" s="1"/>
  <c r="L139" i="1" s="1"/>
  <c r="E133" i="1"/>
  <c r="E129" i="1"/>
  <c r="G129" i="1" s="1"/>
  <c r="H129" i="1" s="1"/>
  <c r="E123" i="1"/>
  <c r="E119" i="1"/>
  <c r="G119" i="1" s="1"/>
  <c r="H119" i="1" s="1"/>
  <c r="E115" i="1"/>
  <c r="E110" i="1"/>
  <c r="G110" i="1" s="1"/>
  <c r="H110" i="1" s="1"/>
  <c r="I110" i="1" s="1"/>
  <c r="E105" i="1"/>
  <c r="E101" i="1"/>
  <c r="G101" i="1" s="1"/>
  <c r="H101" i="1" s="1"/>
  <c r="E97" i="1"/>
  <c r="E92" i="1"/>
  <c r="G92" i="1" s="1"/>
  <c r="H92" i="1" s="1"/>
  <c r="E88" i="1"/>
  <c r="G88" i="1" s="1"/>
  <c r="H88" i="1" s="1"/>
  <c r="E84" i="1"/>
  <c r="G84" i="1" s="1"/>
  <c r="H84" i="1" s="1"/>
  <c r="I84" i="1" s="1"/>
  <c r="J84" i="1" s="1"/>
  <c r="E80" i="1"/>
  <c r="G80" i="1" s="1"/>
  <c r="H80" i="1" s="1"/>
  <c r="I80" i="1" s="1"/>
  <c r="J80" i="1" s="1"/>
  <c r="K80" i="1" s="1"/>
  <c r="L80" i="1" s="1"/>
  <c r="E75" i="1"/>
  <c r="G75" i="1" s="1"/>
  <c r="H75" i="1" s="1"/>
  <c r="I75" i="1" s="1"/>
  <c r="E71" i="1"/>
  <c r="E67" i="1"/>
  <c r="G67" i="1" s="1"/>
  <c r="H67" i="1" s="1"/>
  <c r="I67" i="1" s="1"/>
  <c r="E62" i="1"/>
  <c r="G62" i="1" s="1"/>
  <c r="H62" i="1" s="1"/>
  <c r="I62" i="1" s="1"/>
  <c r="J62" i="1" s="1"/>
  <c r="K62" i="1" s="1"/>
  <c r="L62" i="1" s="1"/>
  <c r="E58" i="1"/>
  <c r="G58" i="1" s="1"/>
  <c r="H58" i="1" s="1"/>
  <c r="I58" i="1" s="1"/>
  <c r="J58" i="1" s="1"/>
  <c r="K58" i="1" s="1"/>
  <c r="L58" i="1" s="1"/>
  <c r="E54" i="1"/>
  <c r="G54" i="1" s="1"/>
  <c r="H54" i="1" s="1"/>
  <c r="I54" i="1" s="1"/>
  <c r="J54" i="1" s="1"/>
  <c r="K54" i="1" s="1"/>
  <c r="L54" i="1" s="1"/>
  <c r="E50" i="1"/>
  <c r="G50" i="1" s="1"/>
  <c r="H50" i="1" s="1"/>
  <c r="I50" i="1" s="1"/>
  <c r="J50" i="1" s="1"/>
  <c r="K50" i="1" s="1"/>
  <c r="L50" i="1" s="1"/>
  <c r="E43" i="1"/>
  <c r="G43" i="1" s="1"/>
  <c r="H43" i="1" s="1"/>
  <c r="I43" i="1" s="1"/>
  <c r="E39" i="1"/>
  <c r="G39" i="1" s="1"/>
  <c r="H39" i="1" s="1"/>
  <c r="I39" i="1" s="1"/>
  <c r="J39" i="1" s="1"/>
  <c r="K39" i="1" s="1"/>
  <c r="L39" i="1" s="1"/>
  <c r="E34" i="1"/>
  <c r="G34" i="1" s="1"/>
  <c r="H34" i="1" s="1"/>
  <c r="I34" i="1" s="1"/>
  <c r="E555" i="1"/>
  <c r="G555" i="1" s="1"/>
  <c r="H555" i="1" s="1"/>
  <c r="I555" i="1" s="1"/>
  <c r="E198" i="1"/>
  <c r="G198" i="1" s="1"/>
  <c r="H198" i="1" s="1"/>
  <c r="I198" i="1" s="1"/>
  <c r="E194" i="1"/>
  <c r="G194" i="1" s="1"/>
  <c r="H194" i="1" s="1"/>
  <c r="I194" i="1" s="1"/>
  <c r="J194" i="1" s="1"/>
  <c r="K194" i="1" s="1"/>
  <c r="L194" i="1" s="1"/>
  <c r="E190" i="1"/>
  <c r="G190" i="1" s="1"/>
  <c r="H190" i="1" s="1"/>
  <c r="I190" i="1" s="1"/>
  <c r="J190" i="1" s="1"/>
  <c r="K190" i="1" s="1"/>
  <c r="L190" i="1" s="1"/>
  <c r="E184" i="1"/>
  <c r="G184" i="1" s="1"/>
  <c r="H184" i="1" s="1"/>
  <c r="I184" i="1" s="1"/>
  <c r="J184" i="1" s="1"/>
  <c r="K184" i="1" s="1"/>
  <c r="L184" i="1" s="1"/>
  <c r="E180" i="1"/>
  <c r="E176" i="1"/>
  <c r="G176" i="1" s="1"/>
  <c r="H176" i="1" s="1"/>
  <c r="I176" i="1" s="1"/>
  <c r="J176" i="1" s="1"/>
  <c r="K176" i="1" s="1"/>
  <c r="L176" i="1" s="1"/>
  <c r="E172" i="1"/>
  <c r="G172" i="1" s="1"/>
  <c r="H172" i="1" s="1"/>
  <c r="I172" i="1" s="1"/>
  <c r="E168" i="1"/>
  <c r="G168" i="1" s="1"/>
  <c r="H168" i="1" s="1"/>
  <c r="I168" i="1" s="1"/>
  <c r="E164" i="1"/>
  <c r="G164" i="1" s="1"/>
  <c r="H164" i="1" s="1"/>
  <c r="I164" i="1" s="1"/>
  <c r="E160" i="1"/>
  <c r="G160" i="1" s="1"/>
  <c r="H160" i="1" s="1"/>
  <c r="I160" i="1" s="1"/>
  <c r="E156" i="1"/>
  <c r="G156" i="1" s="1"/>
  <c r="H156" i="1" s="1"/>
  <c r="I156" i="1" s="1"/>
  <c r="E150" i="1"/>
  <c r="G150" i="1" s="1"/>
  <c r="H150" i="1" s="1"/>
  <c r="I150" i="1" s="1"/>
  <c r="E143" i="1"/>
  <c r="G143" i="1" s="1"/>
  <c r="H143" i="1" s="1"/>
  <c r="I143" i="1" s="1"/>
  <c r="J143" i="1" s="1"/>
  <c r="K143" i="1" s="1"/>
  <c r="L143" i="1" s="1"/>
  <c r="E137" i="1"/>
  <c r="G137" i="1" s="1"/>
  <c r="H137" i="1" s="1"/>
  <c r="I137" i="1" s="1"/>
  <c r="J137" i="1" s="1"/>
  <c r="K137" i="1" s="1"/>
  <c r="L137" i="1" s="1"/>
  <c r="E132" i="1"/>
  <c r="G132" i="1" s="1"/>
  <c r="H132" i="1" s="1"/>
  <c r="I132" i="1" s="1"/>
  <c r="E126" i="1"/>
  <c r="G126" i="1" s="1"/>
  <c r="H126" i="1" s="1"/>
  <c r="E122" i="1"/>
  <c r="G122" i="1" s="1"/>
  <c r="E118" i="1"/>
  <c r="G118" i="1" s="1"/>
  <c r="H118" i="1" s="1"/>
  <c r="I118" i="1" s="1"/>
  <c r="J118" i="1" s="1"/>
  <c r="E114" i="1"/>
  <c r="G114" i="1" s="1"/>
  <c r="H114" i="1" s="1"/>
  <c r="I114" i="1" s="1"/>
  <c r="J114" i="1" s="1"/>
  <c r="E109" i="1"/>
  <c r="G109" i="1" s="1"/>
  <c r="H109" i="1" s="1"/>
  <c r="E104" i="1"/>
  <c r="G104" i="1" s="1"/>
  <c r="E100" i="1"/>
  <c r="G100" i="1" s="1"/>
  <c r="H100" i="1" s="1"/>
  <c r="I100" i="1" s="1"/>
  <c r="J100" i="1" s="1"/>
  <c r="E96" i="1"/>
  <c r="G96" i="1" s="1"/>
  <c r="H96" i="1" s="1"/>
  <c r="I96" i="1" s="1"/>
  <c r="J96" i="1" s="1"/>
  <c r="E91" i="1"/>
  <c r="G91" i="1" s="1"/>
  <c r="H91" i="1" s="1"/>
  <c r="E87" i="1"/>
  <c r="E83" i="1"/>
  <c r="G83" i="1" s="1"/>
  <c r="H83" i="1" s="1"/>
  <c r="E79" i="1"/>
  <c r="G79" i="1" s="1"/>
  <c r="H79" i="1" s="1"/>
  <c r="I79" i="1" s="1"/>
  <c r="E74" i="1"/>
  <c r="G74" i="1" s="1"/>
  <c r="H74" i="1" s="1"/>
  <c r="I74" i="1" s="1"/>
  <c r="J74" i="1" s="1"/>
  <c r="K74" i="1" s="1"/>
  <c r="L74" i="1" s="1"/>
  <c r="E70" i="1"/>
  <c r="G70" i="1" s="1"/>
  <c r="H70" i="1" s="1"/>
  <c r="I70" i="1" s="1"/>
  <c r="E66" i="1"/>
  <c r="G66" i="1" s="1"/>
  <c r="H66" i="1" s="1"/>
  <c r="I66" i="1" s="1"/>
  <c r="J66" i="1" s="1"/>
  <c r="K66" i="1" s="1"/>
  <c r="L66" i="1" s="1"/>
  <c r="E61" i="1"/>
  <c r="G61" i="1" s="1"/>
  <c r="H61" i="1" s="1"/>
  <c r="I61" i="1" s="1"/>
  <c r="E57" i="1"/>
  <c r="G57" i="1" s="1"/>
  <c r="H57" i="1" s="1"/>
  <c r="I57" i="1" s="1"/>
  <c r="E53" i="1"/>
  <c r="E47" i="1"/>
  <c r="G47" i="1" s="1"/>
  <c r="H47" i="1" s="1"/>
  <c r="I47" i="1" s="1"/>
  <c r="J47" i="1" s="1"/>
  <c r="K47" i="1" s="1"/>
  <c r="L47" i="1" s="1"/>
  <c r="E42" i="1"/>
  <c r="G42" i="1" s="1"/>
  <c r="H42" i="1" s="1"/>
  <c r="I42" i="1" s="1"/>
  <c r="E37" i="1"/>
  <c r="G37" i="1" s="1"/>
  <c r="H37" i="1" s="1"/>
  <c r="I37" i="1" s="1"/>
  <c r="J37" i="1" s="1"/>
  <c r="K37" i="1" s="1"/>
  <c r="L37" i="1" s="1"/>
  <c r="E197" i="1"/>
  <c r="G197" i="1" s="1"/>
  <c r="H197" i="1" s="1"/>
  <c r="I197" i="1" s="1"/>
  <c r="E193" i="1"/>
  <c r="G193" i="1" s="1"/>
  <c r="H193" i="1" s="1"/>
  <c r="I193" i="1" s="1"/>
  <c r="E189" i="1"/>
  <c r="G189" i="1" s="1"/>
  <c r="H189" i="1" s="1"/>
  <c r="I189" i="1" s="1"/>
  <c r="E183" i="1"/>
  <c r="G183" i="1" s="1"/>
  <c r="H183" i="1" s="1"/>
  <c r="I183" i="1" s="1"/>
  <c r="E179" i="1"/>
  <c r="G179" i="1" s="1"/>
  <c r="H179" i="1" s="1"/>
  <c r="I179" i="1" s="1"/>
  <c r="E175" i="1"/>
  <c r="G175" i="1" s="1"/>
  <c r="H175" i="1" s="1"/>
  <c r="I175" i="1" s="1"/>
  <c r="E171" i="1"/>
  <c r="G171" i="1" s="1"/>
  <c r="H171" i="1" s="1"/>
  <c r="I171" i="1" s="1"/>
  <c r="J171" i="1" s="1"/>
  <c r="K171" i="1" s="1"/>
  <c r="L171" i="1" s="1"/>
  <c r="E167" i="1"/>
  <c r="G167" i="1" s="1"/>
  <c r="H167" i="1" s="1"/>
  <c r="I167" i="1" s="1"/>
  <c r="J167" i="1" s="1"/>
  <c r="K167" i="1" s="1"/>
  <c r="L167" i="1" s="1"/>
  <c r="E163" i="1"/>
  <c r="G163" i="1" s="1"/>
  <c r="H163" i="1" s="1"/>
  <c r="I163" i="1" s="1"/>
  <c r="E159" i="1"/>
  <c r="G159" i="1" s="1"/>
  <c r="H159" i="1" s="1"/>
  <c r="I159" i="1" s="1"/>
  <c r="J159" i="1" s="1"/>
  <c r="K159" i="1" s="1"/>
  <c r="L159" i="1" s="1"/>
  <c r="E155" i="1"/>
  <c r="G155" i="1" s="1"/>
  <c r="H155" i="1" s="1"/>
  <c r="I155" i="1" s="1"/>
  <c r="J155" i="1" s="1"/>
  <c r="K155" i="1" s="1"/>
  <c r="L155" i="1" s="1"/>
  <c r="E148" i="1"/>
  <c r="G148" i="1" s="1"/>
  <c r="H148" i="1" s="1"/>
  <c r="I148" i="1" s="1"/>
  <c r="E142" i="1"/>
  <c r="G142" i="1" s="1"/>
  <c r="H142" i="1" s="1"/>
  <c r="I142" i="1" s="1"/>
  <c r="E136" i="1"/>
  <c r="G136" i="1" s="1"/>
  <c r="H136" i="1" s="1"/>
  <c r="I136" i="1" s="1"/>
  <c r="E131" i="1"/>
  <c r="G131" i="1" s="1"/>
  <c r="H131" i="1" s="1"/>
  <c r="E125" i="1"/>
  <c r="G125" i="1" s="1"/>
  <c r="H125" i="1" s="1"/>
  <c r="E121" i="1"/>
  <c r="E117" i="1"/>
  <c r="G117" i="1" s="1"/>
  <c r="H117" i="1" s="1"/>
  <c r="E112" i="1"/>
  <c r="E108" i="1"/>
  <c r="E103" i="1"/>
  <c r="E99" i="1"/>
  <c r="G99" i="1" s="1"/>
  <c r="H99" i="1" s="1"/>
  <c r="E94" i="1"/>
  <c r="G94" i="1" s="1"/>
  <c r="E90" i="1"/>
  <c r="G90" i="1" s="1"/>
  <c r="E86" i="1"/>
  <c r="E82" i="1"/>
  <c r="G82" i="1" s="1"/>
  <c r="H82" i="1" s="1"/>
  <c r="I82" i="1" s="1"/>
  <c r="J82" i="1" s="1"/>
  <c r="K82" i="1" s="1"/>
  <c r="L82" i="1" s="1"/>
  <c r="E78" i="1"/>
  <c r="G78" i="1" s="1"/>
  <c r="H78" i="1" s="1"/>
  <c r="I78" i="1" s="1"/>
  <c r="J78" i="1" s="1"/>
  <c r="K78" i="1" s="1"/>
  <c r="L78" i="1" s="1"/>
  <c r="E73" i="1"/>
  <c r="G73" i="1" s="1"/>
  <c r="H73" i="1" s="1"/>
  <c r="I73" i="1" s="1"/>
  <c r="E69" i="1"/>
  <c r="G69" i="1" s="1"/>
  <c r="H69" i="1" s="1"/>
  <c r="I69" i="1" s="1"/>
  <c r="E65" i="1"/>
  <c r="G65" i="1" s="1"/>
  <c r="H65" i="1" s="1"/>
  <c r="I65" i="1" s="1"/>
  <c r="E60" i="1"/>
  <c r="G60" i="1" s="1"/>
  <c r="H60" i="1" s="1"/>
  <c r="I60" i="1" s="1"/>
  <c r="J60" i="1" s="1"/>
  <c r="K60" i="1" s="1"/>
  <c r="L60" i="1" s="1"/>
  <c r="E56" i="1"/>
  <c r="G56" i="1" s="1"/>
  <c r="H56" i="1" s="1"/>
  <c r="I56" i="1" s="1"/>
  <c r="J56" i="1" s="1"/>
  <c r="K56" i="1" s="1"/>
  <c r="L56" i="1" s="1"/>
  <c r="E52" i="1"/>
  <c r="G52" i="1" s="1"/>
  <c r="H52" i="1" s="1"/>
  <c r="I52" i="1" s="1"/>
  <c r="J52" i="1" s="1"/>
  <c r="K52" i="1" s="1"/>
  <c r="L52" i="1" s="1"/>
  <c r="E45" i="1"/>
  <c r="G45" i="1" s="1"/>
  <c r="H45" i="1" s="1"/>
  <c r="I45" i="1" s="1"/>
  <c r="J45" i="1" s="1"/>
  <c r="K45" i="1" s="1"/>
  <c r="L45" i="1" s="1"/>
  <c r="E41" i="1"/>
  <c r="G41" i="1" s="1"/>
  <c r="H41" i="1" s="1"/>
  <c r="I41" i="1" s="1"/>
  <c r="E36" i="1"/>
  <c r="G36" i="1" s="1"/>
  <c r="H36" i="1" s="1"/>
  <c r="I36" i="1" s="1"/>
  <c r="G218" i="1"/>
  <c r="H218" i="1" s="1"/>
  <c r="G202" i="1"/>
  <c r="H202" i="1" s="1"/>
  <c r="I202" i="1" s="1"/>
  <c r="J202" i="1" s="1"/>
  <c r="K202" i="1" s="1"/>
  <c r="L202" i="1" s="1"/>
  <c r="G112" i="1"/>
  <c r="H112" i="1" s="1"/>
  <c r="I112" i="1" s="1"/>
  <c r="G108" i="1"/>
  <c r="H108" i="1" s="1"/>
  <c r="I108" i="1" s="1"/>
  <c r="G86" i="1"/>
  <c r="H86" i="1" s="1"/>
  <c r="I86" i="1" s="1"/>
  <c r="J86" i="1" s="1"/>
  <c r="G187" i="1"/>
  <c r="H187" i="1" s="1"/>
  <c r="I187" i="1" s="1"/>
  <c r="G966" i="1"/>
  <c r="H966" i="1" s="1"/>
  <c r="I966" i="1" s="1"/>
  <c r="J966" i="1" s="1"/>
  <c r="K966" i="1" s="1"/>
  <c r="L966" i="1" s="1"/>
  <c r="G950" i="1"/>
  <c r="H950" i="1" s="1"/>
  <c r="I950" i="1" s="1"/>
  <c r="J950" i="1" s="1"/>
  <c r="K950" i="1" s="1"/>
  <c r="L950" i="1" s="1"/>
  <c r="G934" i="1"/>
  <c r="H934" i="1" s="1"/>
  <c r="I934" i="1" s="1"/>
  <c r="J934" i="1" s="1"/>
  <c r="K934" i="1" s="1"/>
  <c r="L934" i="1" s="1"/>
  <c r="G918" i="1"/>
  <c r="H918" i="1" s="1"/>
  <c r="I918" i="1" s="1"/>
  <c r="J918" i="1" s="1"/>
  <c r="K918" i="1" s="1"/>
  <c r="L918" i="1" s="1"/>
  <c r="G902" i="1"/>
  <c r="H902" i="1" s="1"/>
  <c r="I902" i="1" s="1"/>
  <c r="J902" i="1" s="1"/>
  <c r="K902" i="1" s="1"/>
  <c r="L902" i="1" s="1"/>
  <c r="G186" i="1"/>
  <c r="H186" i="1" s="1"/>
  <c r="I186" i="1" s="1"/>
  <c r="J186" i="1" s="1"/>
  <c r="K186" i="1" s="1"/>
  <c r="L186" i="1" s="1"/>
  <c r="P518" i="1"/>
  <c r="M518" i="1"/>
  <c r="O518" i="1" s="1"/>
  <c r="P513" i="1"/>
  <c r="M513" i="1"/>
  <c r="O513" i="1" s="1"/>
  <c r="P517" i="1"/>
  <c r="M517" i="1"/>
  <c r="O517" i="1" s="1"/>
  <c r="P511" i="1"/>
  <c r="M511" i="1"/>
  <c r="O511" i="1" s="1"/>
  <c r="O1346" i="1"/>
  <c r="P1346" i="1"/>
  <c r="O1335" i="1"/>
  <c r="P1335" i="1"/>
  <c r="O1331" i="1"/>
  <c r="P1331" i="1"/>
  <c r="O1327" i="1"/>
  <c r="P1327" i="1"/>
  <c r="O1321" i="1"/>
  <c r="P1321" i="1"/>
  <c r="O1314" i="1"/>
  <c r="P1314" i="1"/>
  <c r="O1293" i="1"/>
  <c r="P1293" i="1"/>
  <c r="O1288" i="1"/>
  <c r="P1288" i="1"/>
  <c r="O1284" i="1"/>
  <c r="P1284" i="1"/>
  <c r="O1280" i="1"/>
  <c r="P1280" i="1"/>
  <c r="O1276" i="1"/>
  <c r="P1276" i="1"/>
  <c r="O1272" i="1"/>
  <c r="P1272" i="1"/>
  <c r="P5" i="1"/>
  <c r="O1347" i="1"/>
  <c r="P1347" i="1"/>
  <c r="O1338" i="1"/>
  <c r="P1338" i="1"/>
  <c r="O1336" i="1"/>
  <c r="P1336" i="1"/>
  <c r="O1334" i="1"/>
  <c r="P1334" i="1"/>
  <c r="O1332" i="1"/>
  <c r="P1332" i="1"/>
  <c r="O1330" i="1"/>
  <c r="P1330" i="1"/>
  <c r="O1328" i="1"/>
  <c r="P1328" i="1"/>
  <c r="O1326" i="1"/>
  <c r="P1326" i="1"/>
  <c r="O1322" i="1"/>
  <c r="P1322" i="1"/>
  <c r="O1320" i="1"/>
  <c r="P1320" i="1"/>
  <c r="O1315" i="1"/>
  <c r="P1315" i="1"/>
  <c r="O1309" i="1"/>
  <c r="P1309" i="1"/>
  <c r="O1294" i="1"/>
  <c r="P1294" i="1"/>
  <c r="O1292" i="1"/>
  <c r="P1292" i="1"/>
  <c r="O1289" i="1"/>
  <c r="P1289" i="1"/>
  <c r="O1287" i="1"/>
  <c r="P1287" i="1"/>
  <c r="O1285" i="1"/>
  <c r="P1285" i="1"/>
  <c r="O1283" i="1"/>
  <c r="P1283" i="1"/>
  <c r="O1281" i="1"/>
  <c r="P1281" i="1"/>
  <c r="O1279" i="1"/>
  <c r="P1279" i="1"/>
  <c r="O1277" i="1"/>
  <c r="P1277" i="1"/>
  <c r="O1275" i="1"/>
  <c r="P1275" i="1"/>
  <c r="O1273" i="1"/>
  <c r="P1273" i="1"/>
  <c r="O1271" i="1"/>
  <c r="P1271" i="1"/>
  <c r="O1269" i="1"/>
  <c r="P1269" i="1"/>
  <c r="O1267" i="1"/>
  <c r="P1267" i="1"/>
  <c r="O1265" i="1"/>
  <c r="P1265" i="1"/>
  <c r="O1263" i="1"/>
  <c r="P1263" i="1"/>
  <c r="O1261" i="1"/>
  <c r="P1261" i="1"/>
  <c r="O1259" i="1"/>
  <c r="P1259" i="1"/>
  <c r="O1257" i="1"/>
  <c r="P1257" i="1"/>
  <c r="O1255" i="1"/>
  <c r="P1255" i="1"/>
  <c r="O1253" i="1"/>
  <c r="P1253" i="1"/>
  <c r="O1251" i="1"/>
  <c r="P1251" i="1"/>
  <c r="O1248" i="1"/>
  <c r="P1248" i="1"/>
  <c r="O1246" i="1"/>
  <c r="P1246" i="1"/>
  <c r="O1244" i="1"/>
  <c r="P1244" i="1"/>
  <c r="O1240" i="1"/>
  <c r="P1240" i="1"/>
  <c r="O1238" i="1"/>
  <c r="P1238" i="1"/>
  <c r="O1236" i="1"/>
  <c r="P1236" i="1"/>
  <c r="O1234" i="1"/>
  <c r="P1234" i="1"/>
  <c r="O1232" i="1"/>
  <c r="P1232" i="1"/>
  <c r="O1228" i="1"/>
  <c r="P1228" i="1"/>
  <c r="O1226" i="1"/>
  <c r="P1226" i="1"/>
  <c r="O1224" i="1"/>
  <c r="P1224" i="1"/>
  <c r="O1221" i="1"/>
  <c r="P1221" i="1"/>
  <c r="O1219" i="1"/>
  <c r="P1219" i="1"/>
  <c r="O1217" i="1"/>
  <c r="P1217" i="1"/>
  <c r="O1215" i="1"/>
  <c r="P1215" i="1"/>
  <c r="O1213" i="1"/>
  <c r="P1213" i="1"/>
  <c r="O1211" i="1"/>
  <c r="P1211" i="1"/>
  <c r="O1210" i="1"/>
  <c r="P1210" i="1"/>
  <c r="O1208" i="1"/>
  <c r="P1208" i="1"/>
  <c r="O1206" i="1"/>
  <c r="P1206" i="1"/>
  <c r="O1197" i="1"/>
  <c r="P1197" i="1"/>
  <c r="O1195" i="1"/>
  <c r="P1195" i="1"/>
  <c r="O1192" i="1"/>
  <c r="P1192" i="1"/>
  <c r="O1190" i="1"/>
  <c r="P1190" i="1"/>
  <c r="O1188" i="1"/>
  <c r="P1188" i="1"/>
  <c r="O1186" i="1"/>
  <c r="P1186" i="1"/>
  <c r="O1184" i="1"/>
  <c r="P1184" i="1"/>
  <c r="O1182" i="1"/>
  <c r="P1182" i="1"/>
  <c r="O1177" i="1"/>
  <c r="P1177" i="1"/>
  <c r="O1175" i="1"/>
  <c r="P1175" i="1"/>
  <c r="O1173" i="1"/>
  <c r="P1173" i="1"/>
  <c r="O1171" i="1"/>
  <c r="P1171" i="1"/>
  <c r="O1166" i="1"/>
  <c r="P1166" i="1"/>
  <c r="O1164" i="1"/>
  <c r="P1164" i="1"/>
  <c r="O1162" i="1"/>
  <c r="P1162" i="1"/>
  <c r="O1160" i="1"/>
  <c r="P1160" i="1"/>
  <c r="O1158" i="1"/>
  <c r="P1158" i="1"/>
  <c r="O1156" i="1"/>
  <c r="P1156" i="1"/>
  <c r="O1154" i="1"/>
  <c r="P1154" i="1"/>
  <c r="O1152" i="1"/>
  <c r="P1152" i="1"/>
  <c r="O1147" i="1"/>
  <c r="P1147" i="1"/>
  <c r="O1145" i="1"/>
  <c r="P1145" i="1"/>
  <c r="O1143" i="1"/>
  <c r="P1143" i="1"/>
  <c r="O1141" i="1"/>
  <c r="P1141" i="1"/>
  <c r="O1139" i="1"/>
  <c r="P1139" i="1"/>
  <c r="O1137" i="1"/>
  <c r="P1137" i="1"/>
  <c r="O1135" i="1"/>
  <c r="P1135" i="1"/>
  <c r="O1131" i="1"/>
  <c r="P1131" i="1"/>
  <c r="O1129" i="1"/>
  <c r="P1129" i="1"/>
  <c r="O1127" i="1"/>
  <c r="P1127" i="1"/>
  <c r="O1337" i="1"/>
  <c r="P1337" i="1"/>
  <c r="O1333" i="1"/>
  <c r="P1333" i="1"/>
  <c r="O1329" i="1"/>
  <c r="P1329" i="1"/>
  <c r="O1324" i="1"/>
  <c r="P1324" i="1"/>
  <c r="O1316" i="1"/>
  <c r="P1316" i="1"/>
  <c r="O1306" i="1"/>
  <c r="P1306" i="1"/>
  <c r="O1290" i="1"/>
  <c r="P1290" i="1"/>
  <c r="O1286" i="1"/>
  <c r="P1286" i="1"/>
  <c r="O1282" i="1"/>
  <c r="P1282" i="1"/>
  <c r="O1274" i="1"/>
  <c r="P1274" i="1"/>
  <c r="O1270" i="1"/>
  <c r="P1270" i="1"/>
  <c r="O1266" i="1"/>
  <c r="P1266" i="1"/>
  <c r="O1264" i="1"/>
  <c r="P1264" i="1"/>
  <c r="O1262" i="1"/>
  <c r="P1262" i="1"/>
  <c r="O1260" i="1"/>
  <c r="P1260" i="1"/>
  <c r="O1258" i="1"/>
  <c r="P1258" i="1"/>
  <c r="O1256" i="1"/>
  <c r="P1256" i="1"/>
  <c r="O1254" i="1"/>
  <c r="P1254" i="1"/>
  <c r="O1252" i="1"/>
  <c r="P1252" i="1"/>
  <c r="O1247" i="1"/>
  <c r="P1247" i="1"/>
  <c r="O1245" i="1"/>
  <c r="P1245" i="1"/>
  <c r="O1242" i="1"/>
  <c r="P1242" i="1"/>
  <c r="O1239" i="1"/>
  <c r="P1239" i="1"/>
  <c r="O1237" i="1"/>
  <c r="P1237" i="1"/>
  <c r="O1235" i="1"/>
  <c r="P1235" i="1"/>
  <c r="O1233" i="1"/>
  <c r="P1233" i="1"/>
  <c r="O1229" i="1"/>
  <c r="P1229" i="1"/>
  <c r="O1227" i="1"/>
  <c r="P1227" i="1"/>
  <c r="O1225" i="1"/>
  <c r="P1225" i="1"/>
  <c r="O1222" i="1"/>
  <c r="P1222" i="1"/>
  <c r="O1220" i="1"/>
  <c r="P1220" i="1"/>
  <c r="O1218" i="1"/>
  <c r="P1218" i="1"/>
  <c r="O1216" i="1"/>
  <c r="P1216" i="1"/>
  <c r="O1214" i="1"/>
  <c r="P1214" i="1"/>
  <c r="O1212" i="1"/>
  <c r="P1212" i="1"/>
  <c r="O1209" i="1"/>
  <c r="P1209" i="1"/>
  <c r="O1207" i="1"/>
  <c r="P1207" i="1"/>
  <c r="O1205" i="1"/>
  <c r="P1205" i="1"/>
  <c r="O1204" i="1"/>
  <c r="P1204" i="1"/>
  <c r="O1196" i="1"/>
  <c r="P1196" i="1"/>
  <c r="O1194" i="1"/>
  <c r="P1194" i="1"/>
  <c r="O1191" i="1"/>
  <c r="P1191" i="1"/>
  <c r="O1189" i="1"/>
  <c r="P1189" i="1"/>
  <c r="O1187" i="1"/>
  <c r="P1187" i="1"/>
  <c r="O1185" i="1"/>
  <c r="P1185" i="1"/>
  <c r="O1183" i="1"/>
  <c r="P1183" i="1"/>
  <c r="O1181" i="1"/>
  <c r="P1181" i="1"/>
  <c r="O1178" i="1"/>
  <c r="P1178" i="1"/>
  <c r="O1176" i="1"/>
  <c r="P1176" i="1"/>
  <c r="O1174" i="1"/>
  <c r="P1174" i="1"/>
  <c r="O1172" i="1"/>
  <c r="P1172" i="1"/>
  <c r="O1170" i="1"/>
  <c r="P1170" i="1"/>
  <c r="O1167" i="1"/>
  <c r="P1167" i="1"/>
  <c r="O1165" i="1"/>
  <c r="P1165" i="1"/>
  <c r="O1163" i="1"/>
  <c r="P1163" i="1"/>
  <c r="O1161" i="1"/>
  <c r="P1161" i="1"/>
  <c r="O1159" i="1"/>
  <c r="P1159" i="1"/>
  <c r="O1157" i="1"/>
  <c r="P1157" i="1"/>
  <c r="O1155" i="1"/>
  <c r="P1155" i="1"/>
  <c r="O1153" i="1"/>
  <c r="P1153" i="1"/>
  <c r="O1151" i="1"/>
  <c r="P1151" i="1"/>
  <c r="O1148" i="1"/>
  <c r="P1148" i="1"/>
  <c r="O1146" i="1"/>
  <c r="P1146" i="1"/>
  <c r="O1144" i="1"/>
  <c r="P1144" i="1"/>
  <c r="O1142" i="1"/>
  <c r="P1142" i="1"/>
  <c r="O1140" i="1"/>
  <c r="P1140" i="1"/>
  <c r="O1138" i="1"/>
  <c r="P1138" i="1"/>
  <c r="O1136" i="1"/>
  <c r="P1136" i="1"/>
  <c r="O1134" i="1"/>
  <c r="P1134" i="1"/>
  <c r="O1132" i="1"/>
  <c r="P1132" i="1"/>
  <c r="O1130" i="1"/>
  <c r="P1130" i="1"/>
  <c r="O1128" i="1"/>
  <c r="P1128" i="1"/>
  <c r="O1126" i="1"/>
  <c r="P1126" i="1"/>
  <c r="O1124" i="1"/>
  <c r="P1124" i="1"/>
  <c r="O1122" i="1"/>
  <c r="P1122" i="1"/>
  <c r="O1119" i="1"/>
  <c r="P1119" i="1"/>
  <c r="O1117" i="1"/>
  <c r="P1117" i="1"/>
  <c r="O1115" i="1"/>
  <c r="P1115" i="1"/>
  <c r="O1113" i="1"/>
  <c r="P1113" i="1"/>
  <c r="O1111" i="1"/>
  <c r="P1111" i="1"/>
  <c r="O1107" i="1"/>
  <c r="P1107" i="1"/>
  <c r="O1105" i="1"/>
  <c r="P1105" i="1"/>
  <c r="O1103" i="1"/>
  <c r="P1103" i="1"/>
  <c r="O1101" i="1"/>
  <c r="P1101" i="1"/>
  <c r="O1090" i="1"/>
  <c r="P1090" i="1"/>
  <c r="O1088" i="1"/>
  <c r="P1088" i="1"/>
  <c r="O1085" i="1"/>
  <c r="P1085" i="1"/>
  <c r="O1083" i="1"/>
  <c r="P1083" i="1"/>
  <c r="O1081" i="1"/>
  <c r="P1081" i="1"/>
  <c r="O1079" i="1"/>
  <c r="P1079" i="1"/>
  <c r="O1077" i="1"/>
  <c r="P1077" i="1"/>
  <c r="O1075" i="1"/>
  <c r="P1075" i="1"/>
  <c r="O1073" i="1"/>
  <c r="P1073" i="1"/>
  <c r="O1071" i="1"/>
  <c r="P1071" i="1"/>
  <c r="O1069" i="1"/>
  <c r="P1069" i="1"/>
  <c r="O1064" i="1"/>
  <c r="P1064" i="1"/>
  <c r="O1062" i="1"/>
  <c r="P1062" i="1"/>
  <c r="O1059" i="1"/>
  <c r="P1059" i="1"/>
  <c r="O1051" i="1"/>
  <c r="P1051" i="1"/>
  <c r="O1049" i="1"/>
  <c r="P1049" i="1"/>
  <c r="O1047" i="1"/>
  <c r="P1047" i="1"/>
  <c r="O1045" i="1"/>
  <c r="P1045" i="1"/>
  <c r="O1043" i="1"/>
  <c r="P1043" i="1"/>
  <c r="O1041" i="1"/>
  <c r="P1041" i="1"/>
  <c r="O1038" i="1"/>
  <c r="P1038" i="1"/>
  <c r="O1036" i="1"/>
  <c r="P1036" i="1"/>
  <c r="O1125" i="1"/>
  <c r="P1125" i="1"/>
  <c r="O1123" i="1"/>
  <c r="P1123" i="1"/>
  <c r="O1121" i="1"/>
  <c r="P1121" i="1"/>
  <c r="O1118" i="1"/>
  <c r="P1118" i="1"/>
  <c r="O1116" i="1"/>
  <c r="P1116" i="1"/>
  <c r="O1114" i="1"/>
  <c r="P1114" i="1"/>
  <c r="O1112" i="1"/>
  <c r="P1112" i="1"/>
  <c r="O1108" i="1"/>
  <c r="P1108" i="1"/>
  <c r="O1106" i="1"/>
  <c r="P1106" i="1"/>
  <c r="O1104" i="1"/>
  <c r="P1104" i="1"/>
  <c r="O1102" i="1"/>
  <c r="P1102" i="1"/>
  <c r="O1100" i="1"/>
  <c r="P1100" i="1"/>
  <c r="O1091" i="1"/>
  <c r="P1091" i="1"/>
  <c r="O1089" i="1"/>
  <c r="P1089" i="1"/>
  <c r="O1087" i="1"/>
  <c r="P1087" i="1"/>
  <c r="O1084" i="1"/>
  <c r="P1084" i="1"/>
  <c r="O1082" i="1"/>
  <c r="P1082" i="1"/>
  <c r="O1080" i="1"/>
  <c r="P1080" i="1"/>
  <c r="O1078" i="1"/>
  <c r="P1078" i="1"/>
  <c r="O1076" i="1"/>
  <c r="P1076" i="1"/>
  <c r="O1074" i="1"/>
  <c r="P1074" i="1"/>
  <c r="O1072" i="1"/>
  <c r="P1072" i="1"/>
  <c r="O1070" i="1"/>
  <c r="P1070" i="1"/>
  <c r="O1068" i="1"/>
  <c r="P1068" i="1"/>
  <c r="O1063" i="1"/>
  <c r="P1063" i="1"/>
  <c r="O1061" i="1"/>
  <c r="P1061" i="1"/>
  <c r="O1057" i="1"/>
  <c r="P1057" i="1"/>
  <c r="O1050" i="1"/>
  <c r="P1050" i="1"/>
  <c r="O1048" i="1"/>
  <c r="P1048" i="1"/>
  <c r="O1046" i="1"/>
  <c r="P1046" i="1"/>
  <c r="O1044" i="1"/>
  <c r="P1044" i="1"/>
  <c r="O1042" i="1"/>
  <c r="P1042" i="1"/>
  <c r="O1039" i="1"/>
  <c r="P1039" i="1"/>
  <c r="O1037" i="1"/>
  <c r="P1037" i="1"/>
  <c r="O1035" i="1"/>
  <c r="P1035" i="1"/>
  <c r="O1033" i="1"/>
  <c r="P1033" i="1"/>
  <c r="O1031" i="1"/>
  <c r="P1031" i="1"/>
  <c r="O1029" i="1"/>
  <c r="P1029" i="1"/>
  <c r="O1027" i="1"/>
  <c r="P1027" i="1"/>
  <c r="O1025" i="1"/>
  <c r="P1025" i="1"/>
  <c r="O1023" i="1"/>
  <c r="P1023" i="1"/>
  <c r="O1022" i="1"/>
  <c r="P1022" i="1"/>
  <c r="O1020" i="1"/>
  <c r="P1020" i="1"/>
  <c r="O1017" i="1"/>
  <c r="P1017" i="1"/>
  <c r="O1015" i="1"/>
  <c r="P1015" i="1"/>
  <c r="O1013" i="1"/>
  <c r="P1013" i="1"/>
  <c r="O1011" i="1"/>
  <c r="P1011" i="1"/>
  <c r="O1009" i="1"/>
  <c r="P1009" i="1"/>
  <c r="O1007" i="1"/>
  <c r="P1007" i="1"/>
  <c r="O1005" i="1"/>
  <c r="P1005" i="1"/>
  <c r="O1003" i="1"/>
  <c r="P1003" i="1"/>
  <c r="O1001" i="1"/>
  <c r="P1001" i="1"/>
  <c r="O998" i="1"/>
  <c r="P998" i="1"/>
  <c r="O996" i="1"/>
  <c r="P996" i="1"/>
  <c r="O994" i="1"/>
  <c r="P994" i="1"/>
  <c r="O992" i="1"/>
  <c r="P992" i="1"/>
  <c r="O990" i="1"/>
  <c r="P990" i="1"/>
  <c r="O988" i="1"/>
  <c r="P988" i="1"/>
  <c r="O986" i="1"/>
  <c r="P986" i="1"/>
  <c r="O984" i="1"/>
  <c r="P984" i="1"/>
  <c r="O982" i="1"/>
  <c r="P982" i="1"/>
  <c r="O980" i="1"/>
  <c r="P980" i="1"/>
  <c r="O978" i="1"/>
  <c r="P978" i="1"/>
  <c r="O976" i="1"/>
  <c r="P976" i="1"/>
  <c r="O974" i="1"/>
  <c r="P974" i="1"/>
  <c r="O972" i="1"/>
  <c r="P972" i="1"/>
  <c r="O970" i="1"/>
  <c r="P970" i="1"/>
  <c r="O968" i="1"/>
  <c r="P968" i="1"/>
  <c r="O966" i="1"/>
  <c r="P966" i="1"/>
  <c r="O964" i="1"/>
  <c r="P964" i="1"/>
  <c r="O962" i="1"/>
  <c r="P962" i="1"/>
  <c r="O960" i="1"/>
  <c r="P960" i="1"/>
  <c r="O958" i="1"/>
  <c r="P958" i="1"/>
  <c r="O956" i="1"/>
  <c r="P956" i="1"/>
  <c r="O954" i="1"/>
  <c r="P954" i="1"/>
  <c r="O952" i="1"/>
  <c r="P952" i="1"/>
  <c r="O950" i="1"/>
  <c r="P950" i="1"/>
  <c r="O948" i="1"/>
  <c r="P948" i="1"/>
  <c r="O946" i="1"/>
  <c r="P946" i="1"/>
  <c r="O944" i="1"/>
  <c r="P944" i="1"/>
  <c r="O942" i="1"/>
  <c r="P942" i="1"/>
  <c r="O940" i="1"/>
  <c r="P940" i="1"/>
  <c r="O938" i="1"/>
  <c r="P938" i="1"/>
  <c r="O936" i="1"/>
  <c r="P936" i="1"/>
  <c r="O934" i="1"/>
  <c r="P934" i="1"/>
  <c r="O932" i="1"/>
  <c r="P932" i="1"/>
  <c r="O930" i="1"/>
  <c r="P930" i="1"/>
  <c r="O928" i="1"/>
  <c r="P928" i="1"/>
  <c r="O926" i="1"/>
  <c r="P926" i="1"/>
  <c r="O924" i="1"/>
  <c r="P924" i="1"/>
  <c r="O922" i="1"/>
  <c r="P922" i="1"/>
  <c r="O920" i="1"/>
  <c r="P920" i="1"/>
  <c r="O918" i="1"/>
  <c r="P918" i="1"/>
  <c r="O916" i="1"/>
  <c r="P916" i="1"/>
  <c r="O914" i="1"/>
  <c r="P914" i="1"/>
  <c r="O912" i="1"/>
  <c r="P912" i="1"/>
  <c r="O910" i="1"/>
  <c r="P910" i="1"/>
  <c r="O908" i="1"/>
  <c r="P908" i="1"/>
  <c r="O906" i="1"/>
  <c r="P906" i="1"/>
  <c r="O904" i="1"/>
  <c r="P904" i="1"/>
  <c r="O902" i="1"/>
  <c r="P902" i="1"/>
  <c r="O900" i="1"/>
  <c r="P900" i="1"/>
  <c r="O898" i="1"/>
  <c r="P898" i="1"/>
  <c r="O896" i="1"/>
  <c r="P896" i="1"/>
  <c r="O894" i="1"/>
  <c r="P894" i="1"/>
  <c r="O892" i="1"/>
  <c r="P892" i="1"/>
  <c r="O889" i="1"/>
  <c r="P889" i="1"/>
  <c r="O886" i="1"/>
  <c r="P886" i="1"/>
  <c r="O883" i="1"/>
  <c r="P883" i="1"/>
  <c r="O872" i="1"/>
  <c r="P872" i="1"/>
  <c r="O870" i="1"/>
  <c r="P870" i="1"/>
  <c r="O868" i="1"/>
  <c r="P868" i="1"/>
  <c r="O865" i="1"/>
  <c r="P865" i="1"/>
  <c r="O863" i="1"/>
  <c r="P863" i="1"/>
  <c r="O861" i="1"/>
  <c r="P861" i="1"/>
  <c r="O859" i="1"/>
  <c r="P859" i="1"/>
  <c r="O857" i="1"/>
  <c r="P857" i="1"/>
  <c r="O853" i="1"/>
  <c r="P853" i="1"/>
  <c r="O850" i="1"/>
  <c r="P850" i="1"/>
  <c r="O848" i="1"/>
  <c r="P848" i="1"/>
  <c r="O846" i="1"/>
  <c r="P846" i="1"/>
  <c r="O844" i="1"/>
  <c r="P844" i="1"/>
  <c r="O842" i="1"/>
  <c r="P842" i="1"/>
  <c r="O840" i="1"/>
  <c r="P840" i="1"/>
  <c r="O838" i="1"/>
  <c r="P838" i="1"/>
  <c r="O836" i="1"/>
  <c r="P836" i="1"/>
  <c r="O834" i="1"/>
  <c r="P834" i="1"/>
  <c r="O832" i="1"/>
  <c r="P832" i="1"/>
  <c r="O830" i="1"/>
  <c r="P830" i="1"/>
  <c r="O828" i="1"/>
  <c r="P828" i="1"/>
  <c r="O826" i="1"/>
  <c r="P826" i="1"/>
  <c r="O824" i="1"/>
  <c r="P824" i="1"/>
  <c r="O822" i="1"/>
  <c r="P822" i="1"/>
  <c r="O820" i="1"/>
  <c r="P820" i="1"/>
  <c r="O818" i="1"/>
  <c r="P818" i="1"/>
  <c r="O816" i="1"/>
  <c r="P816" i="1"/>
  <c r="O814" i="1"/>
  <c r="P814" i="1"/>
  <c r="O812" i="1"/>
  <c r="P812" i="1"/>
  <c r="O810" i="1"/>
  <c r="P810" i="1"/>
  <c r="O807" i="1"/>
  <c r="P807" i="1"/>
  <c r="O805" i="1"/>
  <c r="P805" i="1"/>
  <c r="O803" i="1"/>
  <c r="P803" i="1"/>
  <c r="O801" i="1"/>
  <c r="P801" i="1"/>
  <c r="O799" i="1"/>
  <c r="P799" i="1"/>
  <c r="O797" i="1"/>
  <c r="P797" i="1"/>
  <c r="O795" i="1"/>
  <c r="P795" i="1"/>
  <c r="O793" i="1"/>
  <c r="P793" i="1"/>
  <c r="O791" i="1"/>
  <c r="P791" i="1"/>
  <c r="O789" i="1"/>
  <c r="P789" i="1"/>
  <c r="O787" i="1"/>
  <c r="P787" i="1"/>
  <c r="O785" i="1"/>
  <c r="P785" i="1"/>
  <c r="O783" i="1"/>
  <c r="P783" i="1"/>
  <c r="O781" i="1"/>
  <c r="P781" i="1"/>
  <c r="O779" i="1"/>
  <c r="P779" i="1"/>
  <c r="O777" i="1"/>
  <c r="P777" i="1"/>
  <c r="O775" i="1"/>
  <c r="P775" i="1"/>
  <c r="O772" i="1"/>
  <c r="P772" i="1"/>
  <c r="O770" i="1"/>
  <c r="P770" i="1"/>
  <c r="O768" i="1"/>
  <c r="P768" i="1"/>
  <c r="O766" i="1"/>
  <c r="P766" i="1"/>
  <c r="O764" i="1"/>
  <c r="P764" i="1"/>
  <c r="O762" i="1"/>
  <c r="P762" i="1"/>
  <c r="O760" i="1"/>
  <c r="P760" i="1"/>
  <c r="O758" i="1"/>
  <c r="P758" i="1"/>
  <c r="O756" i="1"/>
  <c r="P756" i="1"/>
  <c r="O754" i="1"/>
  <c r="P754" i="1"/>
  <c r="O752" i="1"/>
  <c r="P752" i="1"/>
  <c r="O750" i="1"/>
  <c r="P750" i="1"/>
  <c r="O748" i="1"/>
  <c r="P748" i="1"/>
  <c r="O746" i="1"/>
  <c r="P746" i="1"/>
  <c r="O744" i="1"/>
  <c r="P744" i="1"/>
  <c r="O742" i="1"/>
  <c r="P742" i="1"/>
  <c r="O740" i="1"/>
  <c r="P740" i="1"/>
  <c r="O737" i="1"/>
  <c r="P737" i="1"/>
  <c r="O735" i="1"/>
  <c r="P735" i="1"/>
  <c r="O732" i="1"/>
  <c r="P732" i="1"/>
  <c r="O730" i="1"/>
  <c r="P730" i="1"/>
  <c r="O728" i="1"/>
  <c r="P728" i="1"/>
  <c r="O726" i="1"/>
  <c r="P726" i="1"/>
  <c r="O724" i="1"/>
  <c r="P724" i="1"/>
  <c r="O722" i="1"/>
  <c r="P722" i="1"/>
  <c r="O720" i="1"/>
  <c r="P720" i="1"/>
  <c r="O718" i="1"/>
  <c r="P718" i="1"/>
  <c r="O716" i="1"/>
  <c r="P716" i="1"/>
  <c r="O714" i="1"/>
  <c r="P714" i="1"/>
  <c r="O712" i="1"/>
  <c r="P712" i="1"/>
  <c r="O710" i="1"/>
  <c r="P710" i="1"/>
  <c r="O707" i="1"/>
  <c r="P707" i="1"/>
  <c r="O705" i="1"/>
  <c r="P705" i="1"/>
  <c r="O702" i="1"/>
  <c r="P702" i="1"/>
  <c r="O700" i="1"/>
  <c r="P700" i="1"/>
  <c r="O698" i="1"/>
  <c r="P698" i="1"/>
  <c r="O696" i="1"/>
  <c r="P696" i="1"/>
  <c r="O693" i="1"/>
  <c r="P693" i="1"/>
  <c r="O691" i="1"/>
  <c r="P691" i="1"/>
  <c r="O689" i="1"/>
  <c r="P689" i="1"/>
  <c r="O687" i="1"/>
  <c r="P687" i="1"/>
  <c r="O685" i="1"/>
  <c r="P685" i="1"/>
  <c r="O683" i="1"/>
  <c r="P683" i="1"/>
  <c r="O681" i="1"/>
  <c r="P681" i="1"/>
  <c r="O679" i="1"/>
  <c r="P679" i="1"/>
  <c r="O676" i="1"/>
  <c r="P676" i="1"/>
  <c r="O674" i="1"/>
  <c r="P674" i="1"/>
  <c r="O672" i="1"/>
  <c r="P672" i="1"/>
  <c r="O670" i="1"/>
  <c r="P670" i="1"/>
  <c r="O668" i="1"/>
  <c r="P668" i="1"/>
  <c r="O666" i="1"/>
  <c r="P666" i="1"/>
  <c r="O664" i="1"/>
  <c r="P664" i="1"/>
  <c r="O662" i="1"/>
  <c r="P662" i="1"/>
  <c r="O660" i="1"/>
  <c r="P660" i="1"/>
  <c r="O658" i="1"/>
  <c r="P658" i="1"/>
  <c r="O656" i="1"/>
  <c r="P656" i="1"/>
  <c r="O654" i="1"/>
  <c r="P654" i="1"/>
  <c r="O652" i="1"/>
  <c r="P652" i="1"/>
  <c r="O650" i="1"/>
  <c r="P650" i="1"/>
  <c r="O648" i="1"/>
  <c r="P648" i="1"/>
  <c r="O646" i="1"/>
  <c r="P646" i="1"/>
  <c r="O644" i="1"/>
  <c r="P644" i="1"/>
  <c r="O642" i="1"/>
  <c r="P642" i="1"/>
  <c r="O640" i="1"/>
  <c r="P640" i="1"/>
  <c r="O638" i="1"/>
  <c r="P638" i="1"/>
  <c r="O636" i="1"/>
  <c r="P636" i="1"/>
  <c r="O634" i="1"/>
  <c r="P634" i="1"/>
  <c r="O631" i="1"/>
  <c r="P631" i="1"/>
  <c r="O629" i="1"/>
  <c r="P629" i="1"/>
  <c r="O627" i="1"/>
  <c r="P627" i="1"/>
  <c r="O625" i="1"/>
  <c r="P625" i="1"/>
  <c r="O623" i="1"/>
  <c r="P623" i="1"/>
  <c r="O621" i="1"/>
  <c r="P621" i="1"/>
  <c r="O619" i="1"/>
  <c r="P619" i="1"/>
  <c r="O617" i="1"/>
  <c r="P617" i="1"/>
  <c r="O615" i="1"/>
  <c r="P615" i="1"/>
  <c r="O613" i="1"/>
  <c r="P613" i="1"/>
  <c r="O611" i="1"/>
  <c r="P611" i="1"/>
  <c r="O609" i="1"/>
  <c r="P609" i="1"/>
  <c r="O607" i="1"/>
  <c r="P607" i="1"/>
  <c r="O604" i="1"/>
  <c r="P604" i="1"/>
  <c r="O602" i="1"/>
  <c r="P602" i="1"/>
  <c r="O600" i="1"/>
  <c r="P600" i="1"/>
  <c r="O598" i="1"/>
  <c r="P598" i="1"/>
  <c r="O596" i="1"/>
  <c r="P596" i="1"/>
  <c r="O594" i="1"/>
  <c r="P594" i="1"/>
  <c r="O1034" i="1"/>
  <c r="P1034" i="1"/>
  <c r="O1032" i="1"/>
  <c r="P1032" i="1"/>
  <c r="O1030" i="1"/>
  <c r="P1030" i="1"/>
  <c r="O1028" i="1"/>
  <c r="P1028" i="1"/>
  <c r="O1026" i="1"/>
  <c r="P1026" i="1"/>
  <c r="O1019" i="1"/>
  <c r="P1019" i="1"/>
  <c r="O1016" i="1"/>
  <c r="P1016" i="1"/>
  <c r="O1014" i="1"/>
  <c r="P1014" i="1"/>
  <c r="O1010" i="1"/>
  <c r="P1010" i="1"/>
  <c r="O1008" i="1"/>
  <c r="P1008" i="1"/>
  <c r="O1006" i="1"/>
  <c r="P1006" i="1"/>
  <c r="O1004" i="1"/>
  <c r="P1004" i="1"/>
  <c r="O1000" i="1"/>
  <c r="P1000" i="1"/>
  <c r="O997" i="1"/>
  <c r="P997" i="1"/>
  <c r="O995" i="1"/>
  <c r="P995" i="1"/>
  <c r="O993" i="1"/>
  <c r="P993" i="1"/>
  <c r="O991" i="1"/>
  <c r="P991" i="1"/>
  <c r="O989" i="1"/>
  <c r="P989" i="1"/>
  <c r="O987" i="1"/>
  <c r="P987" i="1"/>
  <c r="O985" i="1"/>
  <c r="P985" i="1"/>
  <c r="O983" i="1"/>
  <c r="P983" i="1"/>
  <c r="O981" i="1"/>
  <c r="P981" i="1"/>
  <c r="O979" i="1"/>
  <c r="P979" i="1"/>
  <c r="O977" i="1"/>
  <c r="P977" i="1"/>
  <c r="O975" i="1"/>
  <c r="P975" i="1"/>
  <c r="O973" i="1"/>
  <c r="P973" i="1"/>
  <c r="O971" i="1"/>
  <c r="P971" i="1"/>
  <c r="O969" i="1"/>
  <c r="P969" i="1"/>
  <c r="O967" i="1"/>
  <c r="P967" i="1"/>
  <c r="O965" i="1"/>
  <c r="P965" i="1"/>
  <c r="O963" i="1"/>
  <c r="P963" i="1"/>
  <c r="O961" i="1"/>
  <c r="P961" i="1"/>
  <c r="O959" i="1"/>
  <c r="P959" i="1"/>
  <c r="O957" i="1"/>
  <c r="P957" i="1"/>
  <c r="O955" i="1"/>
  <c r="P955" i="1"/>
  <c r="O953" i="1"/>
  <c r="P953" i="1"/>
  <c r="O951" i="1"/>
  <c r="P951" i="1"/>
  <c r="O949" i="1"/>
  <c r="P949" i="1"/>
  <c r="O947" i="1"/>
  <c r="P947" i="1"/>
  <c r="O945" i="1"/>
  <c r="P945" i="1"/>
  <c r="O943" i="1"/>
  <c r="P943" i="1"/>
  <c r="O941" i="1"/>
  <c r="P941" i="1"/>
  <c r="O939" i="1"/>
  <c r="P939" i="1"/>
  <c r="O937" i="1"/>
  <c r="P937" i="1"/>
  <c r="O935" i="1"/>
  <c r="P935" i="1"/>
  <c r="O933" i="1"/>
  <c r="P933" i="1"/>
  <c r="O931" i="1"/>
  <c r="P931" i="1"/>
  <c r="O929" i="1"/>
  <c r="P929" i="1"/>
  <c r="O927" i="1"/>
  <c r="P927" i="1"/>
  <c r="O925" i="1"/>
  <c r="P925" i="1"/>
  <c r="O923" i="1"/>
  <c r="P923" i="1"/>
  <c r="O921" i="1"/>
  <c r="P921" i="1"/>
  <c r="O919" i="1"/>
  <c r="P919" i="1"/>
  <c r="O917" i="1"/>
  <c r="P917" i="1"/>
  <c r="O915" i="1"/>
  <c r="P915" i="1"/>
  <c r="O913" i="1"/>
  <c r="P913" i="1"/>
  <c r="O911" i="1"/>
  <c r="P911" i="1"/>
  <c r="O909" i="1"/>
  <c r="P909" i="1"/>
  <c r="O907" i="1"/>
  <c r="P907" i="1"/>
  <c r="O905" i="1"/>
  <c r="P905" i="1"/>
  <c r="O903" i="1"/>
  <c r="P903" i="1"/>
  <c r="O901" i="1"/>
  <c r="P901" i="1"/>
  <c r="O899" i="1"/>
  <c r="P899" i="1"/>
  <c r="O897" i="1"/>
  <c r="P897" i="1"/>
  <c r="O895" i="1"/>
  <c r="P895" i="1"/>
  <c r="O893" i="1"/>
  <c r="P893" i="1"/>
  <c r="O890" i="1"/>
  <c r="P890" i="1"/>
  <c r="O887" i="1"/>
  <c r="P887" i="1"/>
  <c r="O884" i="1"/>
  <c r="P884" i="1"/>
  <c r="O873" i="1"/>
  <c r="P873" i="1"/>
  <c r="O871" i="1"/>
  <c r="P871" i="1"/>
  <c r="O869" i="1"/>
  <c r="P869" i="1"/>
  <c r="O866" i="1"/>
  <c r="P866" i="1"/>
  <c r="O864" i="1"/>
  <c r="P864" i="1"/>
  <c r="O862" i="1"/>
  <c r="P862" i="1"/>
  <c r="O860" i="1"/>
  <c r="P860" i="1"/>
  <c r="O858" i="1"/>
  <c r="P858" i="1"/>
  <c r="O856" i="1"/>
  <c r="P856" i="1"/>
  <c r="O851" i="1"/>
  <c r="P851" i="1"/>
  <c r="O849" i="1"/>
  <c r="P849" i="1"/>
  <c r="O847" i="1"/>
  <c r="P847" i="1"/>
  <c r="O845" i="1"/>
  <c r="P845" i="1"/>
  <c r="O843" i="1"/>
  <c r="P843" i="1"/>
  <c r="O841" i="1"/>
  <c r="P841" i="1"/>
  <c r="O839" i="1"/>
  <c r="P839" i="1"/>
  <c r="O837" i="1"/>
  <c r="P837" i="1"/>
  <c r="O835" i="1"/>
  <c r="P835" i="1"/>
  <c r="O833" i="1"/>
  <c r="P833" i="1"/>
  <c r="O831" i="1"/>
  <c r="P831" i="1"/>
  <c r="O829" i="1"/>
  <c r="P829" i="1"/>
  <c r="O827" i="1"/>
  <c r="P827" i="1"/>
  <c r="O825" i="1"/>
  <c r="P825" i="1"/>
  <c r="O823" i="1"/>
  <c r="P823" i="1"/>
  <c r="O821" i="1"/>
  <c r="P821" i="1"/>
  <c r="O819" i="1"/>
  <c r="P819" i="1"/>
  <c r="O817" i="1"/>
  <c r="P817" i="1"/>
  <c r="O815" i="1"/>
  <c r="P815" i="1"/>
  <c r="O813" i="1"/>
  <c r="P813" i="1"/>
  <c r="O811" i="1"/>
  <c r="P811" i="1"/>
  <c r="O808" i="1"/>
  <c r="P808" i="1"/>
  <c r="O806" i="1"/>
  <c r="P806" i="1"/>
  <c r="O804" i="1"/>
  <c r="P804" i="1"/>
  <c r="O802" i="1"/>
  <c r="P802" i="1"/>
  <c r="O800" i="1"/>
  <c r="P800" i="1"/>
  <c r="O798" i="1"/>
  <c r="P798" i="1"/>
  <c r="O796" i="1"/>
  <c r="P796" i="1"/>
  <c r="O794" i="1"/>
  <c r="P794" i="1"/>
  <c r="O792" i="1"/>
  <c r="P792" i="1"/>
  <c r="O790" i="1"/>
  <c r="P790" i="1"/>
  <c r="O788" i="1"/>
  <c r="P788" i="1"/>
  <c r="O786" i="1"/>
  <c r="P786" i="1"/>
  <c r="O784" i="1"/>
  <c r="P784" i="1"/>
  <c r="O782" i="1"/>
  <c r="P782" i="1"/>
  <c r="O780" i="1"/>
  <c r="P780" i="1"/>
  <c r="O778" i="1"/>
  <c r="P778" i="1"/>
  <c r="O776" i="1"/>
  <c r="P776" i="1"/>
  <c r="O774" i="1"/>
  <c r="P774" i="1"/>
  <c r="O771" i="1"/>
  <c r="P771" i="1"/>
  <c r="O769" i="1"/>
  <c r="P769" i="1"/>
  <c r="O767" i="1"/>
  <c r="P767" i="1"/>
  <c r="O765" i="1"/>
  <c r="P765" i="1"/>
  <c r="O763" i="1"/>
  <c r="P763" i="1"/>
  <c r="O761" i="1"/>
  <c r="P761" i="1"/>
  <c r="O759" i="1"/>
  <c r="P759" i="1"/>
  <c r="O757" i="1"/>
  <c r="P757" i="1"/>
  <c r="O755" i="1"/>
  <c r="P755" i="1"/>
  <c r="O753" i="1"/>
  <c r="P753" i="1"/>
  <c r="O751" i="1"/>
  <c r="P751" i="1"/>
  <c r="O749" i="1"/>
  <c r="P749" i="1"/>
  <c r="O747" i="1"/>
  <c r="P747" i="1"/>
  <c r="O745" i="1"/>
  <c r="P745" i="1"/>
  <c r="O743" i="1"/>
  <c r="P743" i="1"/>
  <c r="O741" i="1"/>
  <c r="P741" i="1"/>
  <c r="O738" i="1"/>
  <c r="P738" i="1"/>
  <c r="O736" i="1"/>
  <c r="P736" i="1"/>
  <c r="O734" i="1"/>
  <c r="P734" i="1"/>
  <c r="O731" i="1"/>
  <c r="P731" i="1"/>
  <c r="O729" i="1"/>
  <c r="P729" i="1"/>
  <c r="O727" i="1"/>
  <c r="P727" i="1"/>
  <c r="O725" i="1"/>
  <c r="P725" i="1"/>
  <c r="O723" i="1"/>
  <c r="P723" i="1"/>
  <c r="O721" i="1"/>
  <c r="P721" i="1"/>
  <c r="O719" i="1"/>
  <c r="P719" i="1"/>
  <c r="O717" i="1"/>
  <c r="P717" i="1"/>
  <c r="O715" i="1"/>
  <c r="P715" i="1"/>
  <c r="O713" i="1"/>
  <c r="P713" i="1"/>
  <c r="O711" i="1"/>
  <c r="P711" i="1"/>
  <c r="O708" i="1"/>
  <c r="P708" i="1"/>
  <c r="O706" i="1"/>
  <c r="P706" i="1"/>
  <c r="O704" i="1"/>
  <c r="P704" i="1"/>
  <c r="O703" i="1"/>
  <c r="P703" i="1"/>
  <c r="O701" i="1"/>
  <c r="P701" i="1"/>
  <c r="O699" i="1"/>
  <c r="P699" i="1"/>
  <c r="O697" i="1"/>
  <c r="P697" i="1"/>
  <c r="O694" i="1"/>
  <c r="P694" i="1"/>
  <c r="O692" i="1"/>
  <c r="P692" i="1"/>
  <c r="O690" i="1"/>
  <c r="P690" i="1"/>
  <c r="O688" i="1"/>
  <c r="P688" i="1"/>
  <c r="O686" i="1"/>
  <c r="P686" i="1"/>
  <c r="O684" i="1"/>
  <c r="P684" i="1"/>
  <c r="O682" i="1"/>
  <c r="P682" i="1"/>
  <c r="O680" i="1"/>
  <c r="P680" i="1"/>
  <c r="O678" i="1"/>
  <c r="P678" i="1"/>
  <c r="O675" i="1"/>
  <c r="P675" i="1"/>
  <c r="O673" i="1"/>
  <c r="P673" i="1"/>
  <c r="O671" i="1"/>
  <c r="P671" i="1"/>
  <c r="O669" i="1"/>
  <c r="P669" i="1"/>
  <c r="O667" i="1"/>
  <c r="P667" i="1"/>
  <c r="O665" i="1"/>
  <c r="P665" i="1"/>
  <c r="O663" i="1"/>
  <c r="P663" i="1"/>
  <c r="O661" i="1"/>
  <c r="P661" i="1"/>
  <c r="O659" i="1"/>
  <c r="P659" i="1"/>
  <c r="O657" i="1"/>
  <c r="P657" i="1"/>
  <c r="O655" i="1"/>
  <c r="P655" i="1"/>
  <c r="O653" i="1"/>
  <c r="P653" i="1"/>
  <c r="O651" i="1"/>
  <c r="P651" i="1"/>
  <c r="O649" i="1"/>
  <c r="P649" i="1"/>
  <c r="O647" i="1"/>
  <c r="P647" i="1"/>
  <c r="O645" i="1"/>
  <c r="P645" i="1"/>
  <c r="O643" i="1"/>
  <c r="P643" i="1"/>
  <c r="O641" i="1"/>
  <c r="P641" i="1"/>
  <c r="O639" i="1"/>
  <c r="P639" i="1"/>
  <c r="O637" i="1"/>
  <c r="P637" i="1"/>
  <c r="O635" i="1"/>
  <c r="P635" i="1"/>
  <c r="O633" i="1"/>
  <c r="P633" i="1"/>
  <c r="O630" i="1"/>
  <c r="P630" i="1"/>
  <c r="O628" i="1"/>
  <c r="P628" i="1"/>
  <c r="O626" i="1"/>
  <c r="P626" i="1"/>
  <c r="O624" i="1"/>
  <c r="P624" i="1"/>
  <c r="O622" i="1"/>
  <c r="P622" i="1"/>
  <c r="O620" i="1"/>
  <c r="P620" i="1"/>
  <c r="O618" i="1"/>
  <c r="P618" i="1"/>
  <c r="O616" i="1"/>
  <c r="P616" i="1"/>
  <c r="O614" i="1"/>
  <c r="P614" i="1"/>
  <c r="O612" i="1"/>
  <c r="P612" i="1"/>
  <c r="O610" i="1"/>
  <c r="P610" i="1"/>
  <c r="O608" i="1"/>
  <c r="P608" i="1"/>
  <c r="O606" i="1"/>
  <c r="P606" i="1"/>
  <c r="O603" i="1"/>
  <c r="P603" i="1"/>
  <c r="O601" i="1"/>
  <c r="P601" i="1"/>
  <c r="O599" i="1"/>
  <c r="P599" i="1"/>
  <c r="O597" i="1"/>
  <c r="P597" i="1"/>
  <c r="O595" i="1"/>
  <c r="P595" i="1"/>
  <c r="O593" i="1"/>
  <c r="P593" i="1"/>
  <c r="O591" i="1"/>
  <c r="P591" i="1"/>
  <c r="O589" i="1"/>
  <c r="P589" i="1"/>
  <c r="O587" i="1"/>
  <c r="P587" i="1"/>
  <c r="O585" i="1"/>
  <c r="P585" i="1"/>
  <c r="O583" i="1"/>
  <c r="P583" i="1"/>
  <c r="O581" i="1"/>
  <c r="P581" i="1"/>
  <c r="O516" i="1"/>
  <c r="P516" i="1"/>
  <c r="O514" i="1"/>
  <c r="P514" i="1"/>
  <c r="O578" i="1"/>
  <c r="P578" i="1"/>
  <c r="O576" i="1"/>
  <c r="P576" i="1"/>
  <c r="O574" i="1"/>
  <c r="P574" i="1"/>
  <c r="O572" i="1"/>
  <c r="P572" i="1"/>
  <c r="O570" i="1"/>
  <c r="P570" i="1"/>
  <c r="O568" i="1"/>
  <c r="P568" i="1"/>
  <c r="O566" i="1"/>
  <c r="P566" i="1"/>
  <c r="O564" i="1"/>
  <c r="P564" i="1"/>
  <c r="O562" i="1"/>
  <c r="P562" i="1"/>
  <c r="O560" i="1"/>
  <c r="P560" i="1"/>
  <c r="O558" i="1"/>
  <c r="P558" i="1"/>
  <c r="O556" i="1"/>
  <c r="P556" i="1"/>
  <c r="O554" i="1"/>
  <c r="P554" i="1"/>
  <c r="O552" i="1"/>
  <c r="P552" i="1"/>
  <c r="O550" i="1"/>
  <c r="P550" i="1"/>
  <c r="O548" i="1"/>
  <c r="P548" i="1"/>
  <c r="O546" i="1"/>
  <c r="P546" i="1"/>
  <c r="O544" i="1"/>
  <c r="P544" i="1"/>
  <c r="O542" i="1"/>
  <c r="P542" i="1"/>
  <c r="O540" i="1"/>
  <c r="P540" i="1"/>
  <c r="O538" i="1"/>
  <c r="P538" i="1"/>
  <c r="O536" i="1"/>
  <c r="P536" i="1"/>
  <c r="O534" i="1"/>
  <c r="P534" i="1"/>
  <c r="O532" i="1"/>
  <c r="P532" i="1"/>
  <c r="O530" i="1"/>
  <c r="P530" i="1"/>
  <c r="O528" i="1"/>
  <c r="P528" i="1"/>
  <c r="O526" i="1"/>
  <c r="P526" i="1"/>
  <c r="O524" i="1"/>
  <c r="P524" i="1"/>
  <c r="O522" i="1"/>
  <c r="P522" i="1"/>
  <c r="O520" i="1"/>
  <c r="P520" i="1"/>
  <c r="O512" i="1"/>
  <c r="P512" i="1"/>
  <c r="O509" i="1"/>
  <c r="P509" i="1"/>
  <c r="O507" i="1"/>
  <c r="P507" i="1"/>
  <c r="O505" i="1"/>
  <c r="P505" i="1"/>
  <c r="O503" i="1"/>
  <c r="P503" i="1"/>
  <c r="O501" i="1"/>
  <c r="P501" i="1"/>
  <c r="O499" i="1"/>
  <c r="P499" i="1"/>
  <c r="O497" i="1"/>
  <c r="P497" i="1"/>
  <c r="O495" i="1"/>
  <c r="P495" i="1"/>
  <c r="O493" i="1"/>
  <c r="P493" i="1"/>
  <c r="O491" i="1"/>
  <c r="P491" i="1"/>
  <c r="O489" i="1"/>
  <c r="P489" i="1"/>
  <c r="O487" i="1"/>
  <c r="P487" i="1"/>
  <c r="O592" i="1"/>
  <c r="P592" i="1"/>
  <c r="O590" i="1"/>
  <c r="P590" i="1"/>
  <c r="O588" i="1"/>
  <c r="P588" i="1"/>
  <c r="O586" i="1"/>
  <c r="P586" i="1"/>
  <c r="O584" i="1"/>
  <c r="P584" i="1"/>
  <c r="O582" i="1"/>
  <c r="P582" i="1"/>
  <c r="O580" i="1"/>
  <c r="P580" i="1"/>
  <c r="O515" i="1"/>
  <c r="P515" i="1"/>
  <c r="O577" i="1"/>
  <c r="P577" i="1"/>
  <c r="O575" i="1"/>
  <c r="P575" i="1"/>
  <c r="O573" i="1"/>
  <c r="P573" i="1"/>
  <c r="O571" i="1"/>
  <c r="P571" i="1"/>
  <c r="O569" i="1"/>
  <c r="P569" i="1"/>
  <c r="O567" i="1"/>
  <c r="P567" i="1"/>
  <c r="O565" i="1"/>
  <c r="P565" i="1"/>
  <c r="O563" i="1"/>
  <c r="P563" i="1"/>
  <c r="O561" i="1"/>
  <c r="P561" i="1"/>
  <c r="O559" i="1"/>
  <c r="P559" i="1"/>
  <c r="O557" i="1"/>
  <c r="P557" i="1"/>
  <c r="O555" i="1"/>
  <c r="P555" i="1"/>
  <c r="O553" i="1"/>
  <c r="P553" i="1"/>
  <c r="O551" i="1"/>
  <c r="P551" i="1"/>
  <c r="O549" i="1"/>
  <c r="P549" i="1"/>
  <c r="O547" i="1"/>
  <c r="P547" i="1"/>
  <c r="O545" i="1"/>
  <c r="P545" i="1"/>
  <c r="O543" i="1"/>
  <c r="P543" i="1"/>
  <c r="O541" i="1"/>
  <c r="P541" i="1"/>
  <c r="O539" i="1"/>
  <c r="P539" i="1"/>
  <c r="O537" i="1"/>
  <c r="P537" i="1"/>
  <c r="O535" i="1"/>
  <c r="P535" i="1"/>
  <c r="O533" i="1"/>
  <c r="P533" i="1"/>
  <c r="O531" i="1"/>
  <c r="P531" i="1"/>
  <c r="O529" i="1"/>
  <c r="P529" i="1"/>
  <c r="O527" i="1"/>
  <c r="P527" i="1"/>
  <c r="O525" i="1"/>
  <c r="P525" i="1"/>
  <c r="O523" i="1"/>
  <c r="P523" i="1"/>
  <c r="O521" i="1"/>
  <c r="P521" i="1"/>
  <c r="O519" i="1"/>
  <c r="P519" i="1"/>
  <c r="O508" i="1"/>
  <c r="P508" i="1"/>
  <c r="O506" i="1"/>
  <c r="P506" i="1"/>
  <c r="O504" i="1"/>
  <c r="P504" i="1"/>
  <c r="O502" i="1"/>
  <c r="P502" i="1"/>
  <c r="O500" i="1"/>
  <c r="P500" i="1"/>
  <c r="O498" i="1"/>
  <c r="P498" i="1"/>
  <c r="O496" i="1"/>
  <c r="P496" i="1"/>
  <c r="O494" i="1"/>
  <c r="P494" i="1"/>
  <c r="O492" i="1"/>
  <c r="P492" i="1"/>
  <c r="O490" i="1"/>
  <c r="P490" i="1"/>
  <c r="O488" i="1"/>
  <c r="P488" i="1"/>
  <c r="O486" i="1"/>
  <c r="P486" i="1"/>
  <c r="O484" i="1"/>
  <c r="P484" i="1"/>
  <c r="O482" i="1"/>
  <c r="P482" i="1"/>
  <c r="O480" i="1"/>
  <c r="P480" i="1"/>
  <c r="O478" i="1"/>
  <c r="P478" i="1"/>
  <c r="O476" i="1"/>
  <c r="P476" i="1"/>
  <c r="O474" i="1"/>
  <c r="P474" i="1"/>
  <c r="O472" i="1"/>
  <c r="P472" i="1"/>
  <c r="O470" i="1"/>
  <c r="P470" i="1"/>
  <c r="O468" i="1"/>
  <c r="P468" i="1"/>
  <c r="O466" i="1"/>
  <c r="P466" i="1"/>
  <c r="O464" i="1"/>
  <c r="P464" i="1"/>
  <c r="O462" i="1"/>
  <c r="P462" i="1"/>
  <c r="O460" i="1"/>
  <c r="P460" i="1"/>
  <c r="O458" i="1"/>
  <c r="P458" i="1"/>
  <c r="O456" i="1"/>
  <c r="P456" i="1"/>
  <c r="O454" i="1"/>
  <c r="P454" i="1"/>
  <c r="O452" i="1"/>
  <c r="P452" i="1"/>
  <c r="O450" i="1"/>
  <c r="P450" i="1"/>
  <c r="O448" i="1"/>
  <c r="P448" i="1"/>
  <c r="O446" i="1"/>
  <c r="P446" i="1"/>
  <c r="O444" i="1"/>
  <c r="P444" i="1"/>
  <c r="O442" i="1"/>
  <c r="P442" i="1"/>
  <c r="O440" i="1"/>
  <c r="P440" i="1"/>
  <c r="O438" i="1"/>
  <c r="P438" i="1"/>
  <c r="O436" i="1"/>
  <c r="P436" i="1"/>
  <c r="O434" i="1"/>
  <c r="P434" i="1"/>
  <c r="O432" i="1"/>
  <c r="P432" i="1"/>
  <c r="O430" i="1"/>
  <c r="P430" i="1"/>
  <c r="O428" i="1"/>
  <c r="P428" i="1"/>
  <c r="O426" i="1"/>
  <c r="P426" i="1"/>
  <c r="O424" i="1"/>
  <c r="P424" i="1"/>
  <c r="O422" i="1"/>
  <c r="P422" i="1"/>
  <c r="O420" i="1"/>
  <c r="P420" i="1"/>
  <c r="O418" i="1"/>
  <c r="P418" i="1"/>
  <c r="O416" i="1"/>
  <c r="P416" i="1"/>
  <c r="O414" i="1"/>
  <c r="P414" i="1"/>
  <c r="O412" i="1"/>
  <c r="P412" i="1"/>
  <c r="O410" i="1"/>
  <c r="P410" i="1"/>
  <c r="O408" i="1"/>
  <c r="P408" i="1"/>
  <c r="O406" i="1"/>
  <c r="P406" i="1"/>
  <c r="O404" i="1"/>
  <c r="P404" i="1"/>
  <c r="O402" i="1"/>
  <c r="P402" i="1"/>
  <c r="O400" i="1"/>
  <c r="P400" i="1"/>
  <c r="O398" i="1"/>
  <c r="P398" i="1"/>
  <c r="O396" i="1"/>
  <c r="P396" i="1"/>
  <c r="O394" i="1"/>
  <c r="P394" i="1"/>
  <c r="O392" i="1"/>
  <c r="P392" i="1"/>
  <c r="O390" i="1"/>
  <c r="P390" i="1"/>
  <c r="O388" i="1"/>
  <c r="P388" i="1"/>
  <c r="O386" i="1"/>
  <c r="P386" i="1"/>
  <c r="O384" i="1"/>
  <c r="P384" i="1"/>
  <c r="O382" i="1"/>
  <c r="P382" i="1"/>
  <c r="O380" i="1"/>
  <c r="P380" i="1"/>
  <c r="O378" i="1"/>
  <c r="P378" i="1"/>
  <c r="O376" i="1"/>
  <c r="P376" i="1"/>
  <c r="O374" i="1"/>
  <c r="P374" i="1"/>
  <c r="O372" i="1"/>
  <c r="P372" i="1"/>
  <c r="O370" i="1"/>
  <c r="P370" i="1"/>
  <c r="O368" i="1"/>
  <c r="P368" i="1"/>
  <c r="O366" i="1"/>
  <c r="P366" i="1"/>
  <c r="O364" i="1"/>
  <c r="P364" i="1"/>
  <c r="O362" i="1"/>
  <c r="P362" i="1"/>
  <c r="O360" i="1"/>
  <c r="P360" i="1"/>
  <c r="O358" i="1"/>
  <c r="P358" i="1"/>
  <c r="O356" i="1"/>
  <c r="P356" i="1"/>
  <c r="O354" i="1"/>
  <c r="P354" i="1"/>
  <c r="O352" i="1"/>
  <c r="P352" i="1"/>
  <c r="O350" i="1"/>
  <c r="P350" i="1"/>
  <c r="O348" i="1"/>
  <c r="P348" i="1"/>
  <c r="O346" i="1"/>
  <c r="P346" i="1"/>
  <c r="O344" i="1"/>
  <c r="P344" i="1"/>
  <c r="O342" i="1"/>
  <c r="P342" i="1"/>
  <c r="O340" i="1"/>
  <c r="P340" i="1"/>
  <c r="O338" i="1"/>
  <c r="P338" i="1"/>
  <c r="O336" i="1"/>
  <c r="P336" i="1"/>
  <c r="O334" i="1"/>
  <c r="P334" i="1"/>
  <c r="O328" i="1"/>
  <c r="P328" i="1"/>
  <c r="O325" i="1"/>
  <c r="P325" i="1"/>
  <c r="O322" i="1"/>
  <c r="P322" i="1"/>
  <c r="O315" i="1"/>
  <c r="P315" i="1"/>
  <c r="O311" i="1"/>
  <c r="P311" i="1"/>
  <c r="O306" i="1"/>
  <c r="P306" i="1"/>
  <c r="O303" i="1"/>
  <c r="P303" i="1"/>
  <c r="O301" i="1"/>
  <c r="P301" i="1"/>
  <c r="O299" i="1"/>
  <c r="P299" i="1"/>
  <c r="O295" i="1"/>
  <c r="P295" i="1"/>
  <c r="O293" i="1"/>
  <c r="P293" i="1"/>
  <c r="O291" i="1"/>
  <c r="P291" i="1"/>
  <c r="O283" i="1"/>
  <c r="P283" i="1"/>
  <c r="O281" i="1"/>
  <c r="P281" i="1"/>
  <c r="O280" i="1"/>
  <c r="P280" i="1"/>
  <c r="O278" i="1"/>
  <c r="P278" i="1"/>
  <c r="O275" i="1"/>
  <c r="P275" i="1"/>
  <c r="O273" i="1"/>
  <c r="P273" i="1"/>
  <c r="O271" i="1"/>
  <c r="P271" i="1"/>
  <c r="O268" i="1"/>
  <c r="P268" i="1"/>
  <c r="O266" i="1"/>
  <c r="P266" i="1"/>
  <c r="O263" i="1"/>
  <c r="P263" i="1"/>
  <c r="O261" i="1"/>
  <c r="P261" i="1"/>
  <c r="O256" i="1"/>
  <c r="P256" i="1"/>
  <c r="O254" i="1"/>
  <c r="P254" i="1"/>
  <c r="O252" i="1"/>
  <c r="P252" i="1"/>
  <c r="O250" i="1"/>
  <c r="P250" i="1"/>
  <c r="O248" i="1"/>
  <c r="P248" i="1"/>
  <c r="O242" i="1"/>
  <c r="P242" i="1"/>
  <c r="O239" i="1"/>
  <c r="P239" i="1"/>
  <c r="O237" i="1"/>
  <c r="P237" i="1"/>
  <c r="O235" i="1"/>
  <c r="P235" i="1"/>
  <c r="O233" i="1"/>
  <c r="P233" i="1"/>
  <c r="O229" i="1"/>
  <c r="P229" i="1"/>
  <c r="O225" i="1"/>
  <c r="P225" i="1"/>
  <c r="O221" i="1"/>
  <c r="P221" i="1"/>
  <c r="O219" i="1"/>
  <c r="P219" i="1"/>
  <c r="O217" i="1"/>
  <c r="P217" i="1"/>
  <c r="O212" i="1"/>
  <c r="P212" i="1"/>
  <c r="O210" i="1"/>
  <c r="P210" i="1"/>
  <c r="O208" i="1"/>
  <c r="P208" i="1"/>
  <c r="O206" i="1"/>
  <c r="P206" i="1"/>
  <c r="O204" i="1"/>
  <c r="P204" i="1"/>
  <c r="O201" i="1"/>
  <c r="P201" i="1"/>
  <c r="O198" i="1"/>
  <c r="P198" i="1"/>
  <c r="O196" i="1"/>
  <c r="P196" i="1"/>
  <c r="O194" i="1"/>
  <c r="P194" i="1"/>
  <c r="O192" i="1"/>
  <c r="P192" i="1"/>
  <c r="O190" i="1"/>
  <c r="P190" i="1"/>
  <c r="O188" i="1"/>
  <c r="P188" i="1"/>
  <c r="O186" i="1"/>
  <c r="P186" i="1"/>
  <c r="O184" i="1"/>
  <c r="P184" i="1"/>
  <c r="O182" i="1"/>
  <c r="P182" i="1"/>
  <c r="O180" i="1"/>
  <c r="P180" i="1"/>
  <c r="O178" i="1"/>
  <c r="P178" i="1"/>
  <c r="O176" i="1"/>
  <c r="P176" i="1"/>
  <c r="O174" i="1"/>
  <c r="P174" i="1"/>
  <c r="O172" i="1"/>
  <c r="P172" i="1"/>
  <c r="O170" i="1"/>
  <c r="P170" i="1"/>
  <c r="O168" i="1"/>
  <c r="P168" i="1"/>
  <c r="O166" i="1"/>
  <c r="P166" i="1"/>
  <c r="O164" i="1"/>
  <c r="P164" i="1"/>
  <c r="O162" i="1"/>
  <c r="P162" i="1"/>
  <c r="O160" i="1"/>
  <c r="P160" i="1"/>
  <c r="O158" i="1"/>
  <c r="P158" i="1"/>
  <c r="O156" i="1"/>
  <c r="P156" i="1"/>
  <c r="O154" i="1"/>
  <c r="P154" i="1"/>
  <c r="O150" i="1"/>
  <c r="P150" i="1"/>
  <c r="O146" i="1"/>
  <c r="P146" i="1"/>
  <c r="O143" i="1"/>
  <c r="P143" i="1"/>
  <c r="O140" i="1"/>
  <c r="P140" i="1"/>
  <c r="O138" i="1"/>
  <c r="P138" i="1"/>
  <c r="O136" i="1"/>
  <c r="P136" i="1"/>
  <c r="O133" i="1"/>
  <c r="P133" i="1"/>
  <c r="O131" i="1"/>
  <c r="P131" i="1"/>
  <c r="O129" i="1"/>
  <c r="P129" i="1"/>
  <c r="O125" i="1"/>
  <c r="P125" i="1"/>
  <c r="O123" i="1"/>
  <c r="P123" i="1"/>
  <c r="O121" i="1"/>
  <c r="P121" i="1"/>
  <c r="O119" i="1"/>
  <c r="P119" i="1"/>
  <c r="O117" i="1"/>
  <c r="P117" i="1"/>
  <c r="O115" i="1"/>
  <c r="P115" i="1"/>
  <c r="O112" i="1"/>
  <c r="P112" i="1"/>
  <c r="O110" i="1"/>
  <c r="P110" i="1"/>
  <c r="O108" i="1"/>
  <c r="P108" i="1"/>
  <c r="O105" i="1"/>
  <c r="P105" i="1"/>
  <c r="O103" i="1"/>
  <c r="P103" i="1"/>
  <c r="O101" i="1"/>
  <c r="P101" i="1"/>
  <c r="O99" i="1"/>
  <c r="P99" i="1"/>
  <c r="O97" i="1"/>
  <c r="P97" i="1"/>
  <c r="O94" i="1"/>
  <c r="P94" i="1"/>
  <c r="O92" i="1"/>
  <c r="P92" i="1"/>
  <c r="O90" i="1"/>
  <c r="P90" i="1"/>
  <c r="O88" i="1"/>
  <c r="P88" i="1"/>
  <c r="O86" i="1"/>
  <c r="P86" i="1"/>
  <c r="O84" i="1"/>
  <c r="P84" i="1"/>
  <c r="O82" i="1"/>
  <c r="P82" i="1"/>
  <c r="O80" i="1"/>
  <c r="P80" i="1"/>
  <c r="O78" i="1"/>
  <c r="P78" i="1"/>
  <c r="O75" i="1"/>
  <c r="P75" i="1"/>
  <c r="O73" i="1"/>
  <c r="P73" i="1"/>
  <c r="O71" i="1"/>
  <c r="P71" i="1"/>
  <c r="O69" i="1"/>
  <c r="P69" i="1"/>
  <c r="O67" i="1"/>
  <c r="P67" i="1"/>
  <c r="O65" i="1"/>
  <c r="P65" i="1"/>
  <c r="O62" i="1"/>
  <c r="P62" i="1"/>
  <c r="O60" i="1"/>
  <c r="P60" i="1"/>
  <c r="O58" i="1"/>
  <c r="P58" i="1"/>
  <c r="O56" i="1"/>
  <c r="P56" i="1"/>
  <c r="O54" i="1"/>
  <c r="P54" i="1"/>
  <c r="O52" i="1"/>
  <c r="P52" i="1"/>
  <c r="O50" i="1"/>
  <c r="P50" i="1"/>
  <c r="O45" i="1"/>
  <c r="P45" i="1"/>
  <c r="O43" i="1"/>
  <c r="P43" i="1"/>
  <c r="O41" i="1"/>
  <c r="P41" i="1"/>
  <c r="O39" i="1"/>
  <c r="P39" i="1"/>
  <c r="O36" i="1"/>
  <c r="P36" i="1"/>
  <c r="O34" i="1"/>
  <c r="P34" i="1"/>
  <c r="P29" i="1"/>
  <c r="P27" i="1"/>
  <c r="P25" i="1"/>
  <c r="P23" i="1"/>
  <c r="P21" i="1"/>
  <c r="P19" i="1"/>
  <c r="P17" i="1"/>
  <c r="P15" i="1"/>
  <c r="P13" i="1"/>
  <c r="P11" i="1"/>
  <c r="P9" i="1"/>
  <c r="P6" i="1"/>
  <c r="O485" i="1"/>
  <c r="P485" i="1"/>
  <c r="O483" i="1"/>
  <c r="P483" i="1"/>
  <c r="O481" i="1"/>
  <c r="P481" i="1"/>
  <c r="O479" i="1"/>
  <c r="P479" i="1"/>
  <c r="O477" i="1"/>
  <c r="P477" i="1"/>
  <c r="O475" i="1"/>
  <c r="P475" i="1"/>
  <c r="O473" i="1"/>
  <c r="P473" i="1"/>
  <c r="O471" i="1"/>
  <c r="P471" i="1"/>
  <c r="O469" i="1"/>
  <c r="P469" i="1"/>
  <c r="O467" i="1"/>
  <c r="P467" i="1"/>
  <c r="O465" i="1"/>
  <c r="P465" i="1"/>
  <c r="O463" i="1"/>
  <c r="P463" i="1"/>
  <c r="O461" i="1"/>
  <c r="P461" i="1"/>
  <c r="O459" i="1"/>
  <c r="P459" i="1"/>
  <c r="O457" i="1"/>
  <c r="P457" i="1"/>
  <c r="O455" i="1"/>
  <c r="P455" i="1"/>
  <c r="O453" i="1"/>
  <c r="P453" i="1"/>
  <c r="O451" i="1"/>
  <c r="P451" i="1"/>
  <c r="O449" i="1"/>
  <c r="P449" i="1"/>
  <c r="O447" i="1"/>
  <c r="P447" i="1"/>
  <c r="O445" i="1"/>
  <c r="P445" i="1"/>
  <c r="O443" i="1"/>
  <c r="P443" i="1"/>
  <c r="O441" i="1"/>
  <c r="P441" i="1"/>
  <c r="O439" i="1"/>
  <c r="P439" i="1"/>
  <c r="O437" i="1"/>
  <c r="P437" i="1"/>
  <c r="O435" i="1"/>
  <c r="P435" i="1"/>
  <c r="O433" i="1"/>
  <c r="P433" i="1"/>
  <c r="O431" i="1"/>
  <c r="P431" i="1"/>
  <c r="O429" i="1"/>
  <c r="P429" i="1"/>
  <c r="O427" i="1"/>
  <c r="P427" i="1"/>
  <c r="O425" i="1"/>
  <c r="P425" i="1"/>
  <c r="O423" i="1"/>
  <c r="P423" i="1"/>
  <c r="O421" i="1"/>
  <c r="P421" i="1"/>
  <c r="O419" i="1"/>
  <c r="P419" i="1"/>
  <c r="O417" i="1"/>
  <c r="P417" i="1"/>
  <c r="O415" i="1"/>
  <c r="P415" i="1"/>
  <c r="O413" i="1"/>
  <c r="P413" i="1"/>
  <c r="O411" i="1"/>
  <c r="P411" i="1"/>
  <c r="O409" i="1"/>
  <c r="P409" i="1"/>
  <c r="O407" i="1"/>
  <c r="P407" i="1"/>
  <c r="O405" i="1"/>
  <c r="P405" i="1"/>
  <c r="O403" i="1"/>
  <c r="P403" i="1"/>
  <c r="O401" i="1"/>
  <c r="P401" i="1"/>
  <c r="O399" i="1"/>
  <c r="P399" i="1"/>
  <c r="O397" i="1"/>
  <c r="P397" i="1"/>
  <c r="O395" i="1"/>
  <c r="P395" i="1"/>
  <c r="O393" i="1"/>
  <c r="P393" i="1"/>
  <c r="O391" i="1"/>
  <c r="P391" i="1"/>
  <c r="O389" i="1"/>
  <c r="P389" i="1"/>
  <c r="O387" i="1"/>
  <c r="P387" i="1"/>
  <c r="O385" i="1"/>
  <c r="P385" i="1"/>
  <c r="O383" i="1"/>
  <c r="P383" i="1"/>
  <c r="O381" i="1"/>
  <c r="P381" i="1"/>
  <c r="O379" i="1"/>
  <c r="P379" i="1"/>
  <c r="O377" i="1"/>
  <c r="P377" i="1"/>
  <c r="O375" i="1"/>
  <c r="P375" i="1"/>
  <c r="O373" i="1"/>
  <c r="P373" i="1"/>
  <c r="O371" i="1"/>
  <c r="P371" i="1"/>
  <c r="O369" i="1"/>
  <c r="P369" i="1"/>
  <c r="O367" i="1"/>
  <c r="P367" i="1"/>
  <c r="O365" i="1"/>
  <c r="P365" i="1"/>
  <c r="O363" i="1"/>
  <c r="P363" i="1"/>
  <c r="O361" i="1"/>
  <c r="P361" i="1"/>
  <c r="O359" i="1"/>
  <c r="P359" i="1"/>
  <c r="O357" i="1"/>
  <c r="P357" i="1"/>
  <c r="O355" i="1"/>
  <c r="P355" i="1"/>
  <c r="O353" i="1"/>
  <c r="P353" i="1"/>
  <c r="O351" i="1"/>
  <c r="P351" i="1"/>
  <c r="O349" i="1"/>
  <c r="P349" i="1"/>
  <c r="O347" i="1"/>
  <c r="P347" i="1"/>
  <c r="O345" i="1"/>
  <c r="P345" i="1"/>
  <c r="O343" i="1"/>
  <c r="P343" i="1"/>
  <c r="O341" i="1"/>
  <c r="P341" i="1"/>
  <c r="O339" i="1"/>
  <c r="P339" i="1"/>
  <c r="O337" i="1"/>
  <c r="P337" i="1"/>
  <c r="O335" i="1"/>
  <c r="P335" i="1"/>
  <c r="O331" i="1"/>
  <c r="P331" i="1"/>
  <c r="O326" i="1"/>
  <c r="P326" i="1"/>
  <c r="O324" i="1"/>
  <c r="P324" i="1"/>
  <c r="O320" i="1"/>
  <c r="P320" i="1"/>
  <c r="O316" i="1"/>
  <c r="P316" i="1"/>
  <c r="O314" i="1"/>
  <c r="P314" i="1"/>
  <c r="O312" i="1"/>
  <c r="P312" i="1"/>
  <c r="O305" i="1"/>
  <c r="P305" i="1"/>
  <c r="O302" i="1"/>
  <c r="P302" i="1"/>
  <c r="O300" i="1"/>
  <c r="P300" i="1"/>
  <c r="O298" i="1"/>
  <c r="P298" i="1"/>
  <c r="O296" i="1"/>
  <c r="P296" i="1"/>
  <c r="O294" i="1"/>
  <c r="P294" i="1"/>
  <c r="O292" i="1"/>
  <c r="P292" i="1"/>
  <c r="O284" i="1"/>
  <c r="P284" i="1"/>
  <c r="O282" i="1"/>
  <c r="P282" i="1"/>
  <c r="O279" i="1"/>
  <c r="P279" i="1"/>
  <c r="O274" i="1"/>
  <c r="P274" i="1"/>
  <c r="O272" i="1"/>
  <c r="P272" i="1"/>
  <c r="O269" i="1"/>
  <c r="P269" i="1"/>
  <c r="O267" i="1"/>
  <c r="P267" i="1"/>
  <c r="O264" i="1"/>
  <c r="P264" i="1"/>
  <c r="O262" i="1"/>
  <c r="P262" i="1"/>
  <c r="O257" i="1"/>
  <c r="P257" i="1"/>
  <c r="O255" i="1"/>
  <c r="P255" i="1"/>
  <c r="O253" i="1"/>
  <c r="P253" i="1"/>
  <c r="O251" i="1"/>
  <c r="P251" i="1"/>
  <c r="O249" i="1"/>
  <c r="P249" i="1"/>
  <c r="O247" i="1"/>
  <c r="P247" i="1"/>
  <c r="O245" i="1"/>
  <c r="P245" i="1"/>
  <c r="O243" i="1"/>
  <c r="P243" i="1"/>
  <c r="O240" i="1"/>
  <c r="P240" i="1"/>
  <c r="O238" i="1"/>
  <c r="P238" i="1"/>
  <c r="O234" i="1"/>
  <c r="P234" i="1"/>
  <c r="O232" i="1"/>
  <c r="P232" i="1"/>
  <c r="O230" i="1"/>
  <c r="P230" i="1"/>
  <c r="O228" i="1"/>
  <c r="P228" i="1"/>
  <c r="O226" i="1"/>
  <c r="P226" i="1"/>
  <c r="O224" i="1"/>
  <c r="P224" i="1"/>
  <c r="O220" i="1"/>
  <c r="P220" i="1"/>
  <c r="O218" i="1"/>
  <c r="P218" i="1"/>
  <c r="O214" i="1"/>
  <c r="P214" i="1"/>
  <c r="O211" i="1"/>
  <c r="P211" i="1"/>
  <c r="O209" i="1"/>
  <c r="P209" i="1"/>
  <c r="O207" i="1"/>
  <c r="P207" i="1"/>
  <c r="O205" i="1"/>
  <c r="P205" i="1"/>
  <c r="O202" i="1"/>
  <c r="P202" i="1"/>
  <c r="O199" i="1"/>
  <c r="P199" i="1"/>
  <c r="O197" i="1"/>
  <c r="P197" i="1"/>
  <c r="O195" i="1"/>
  <c r="P195" i="1"/>
  <c r="O193" i="1"/>
  <c r="P193" i="1"/>
  <c r="O191" i="1"/>
  <c r="P191" i="1"/>
  <c r="O189" i="1"/>
  <c r="P189" i="1"/>
  <c r="O187" i="1"/>
  <c r="P187" i="1"/>
  <c r="O185" i="1"/>
  <c r="P185" i="1"/>
  <c r="O183" i="1"/>
  <c r="P183" i="1"/>
  <c r="O181" i="1"/>
  <c r="P181" i="1"/>
  <c r="O179" i="1"/>
  <c r="P179" i="1"/>
  <c r="O177" i="1"/>
  <c r="P177" i="1"/>
  <c r="O175" i="1"/>
  <c r="P175" i="1"/>
  <c r="O173" i="1"/>
  <c r="P173" i="1"/>
  <c r="O171" i="1"/>
  <c r="P171" i="1"/>
  <c r="O169" i="1"/>
  <c r="P169" i="1"/>
  <c r="O167" i="1"/>
  <c r="P167" i="1"/>
  <c r="O165" i="1"/>
  <c r="P165" i="1"/>
  <c r="O163" i="1"/>
  <c r="P163" i="1"/>
  <c r="O161" i="1"/>
  <c r="P161" i="1"/>
  <c r="O159" i="1"/>
  <c r="P159" i="1"/>
  <c r="O157" i="1"/>
  <c r="P157" i="1"/>
  <c r="O155" i="1"/>
  <c r="P155" i="1"/>
  <c r="O153" i="1"/>
  <c r="P153" i="1"/>
  <c r="O148" i="1"/>
  <c r="P148" i="1"/>
  <c r="O144" i="1"/>
  <c r="P144" i="1"/>
  <c r="O142" i="1"/>
  <c r="P142" i="1"/>
  <c r="O139" i="1"/>
  <c r="P139" i="1"/>
  <c r="O137" i="1"/>
  <c r="P137" i="1"/>
  <c r="O134" i="1"/>
  <c r="P134" i="1"/>
  <c r="O132" i="1"/>
  <c r="P132" i="1"/>
  <c r="O130" i="1"/>
  <c r="P130" i="1"/>
  <c r="O126" i="1"/>
  <c r="P126" i="1"/>
  <c r="O124" i="1"/>
  <c r="P124" i="1"/>
  <c r="O122" i="1"/>
  <c r="P122" i="1"/>
  <c r="O120" i="1"/>
  <c r="P120" i="1"/>
  <c r="O118" i="1"/>
  <c r="P118" i="1"/>
  <c r="O116" i="1"/>
  <c r="P116" i="1"/>
  <c r="O114" i="1"/>
  <c r="P114" i="1"/>
  <c r="O111" i="1"/>
  <c r="P111" i="1"/>
  <c r="O109" i="1"/>
  <c r="P109" i="1"/>
  <c r="O107" i="1"/>
  <c r="P107" i="1"/>
  <c r="O104" i="1"/>
  <c r="P104" i="1"/>
  <c r="O102" i="1"/>
  <c r="P102" i="1"/>
  <c r="O100" i="1"/>
  <c r="P100" i="1"/>
  <c r="O98" i="1"/>
  <c r="P98" i="1"/>
  <c r="O96" i="1"/>
  <c r="P96" i="1"/>
  <c r="O93" i="1"/>
  <c r="P93" i="1"/>
  <c r="O91" i="1"/>
  <c r="P91" i="1"/>
  <c r="O89" i="1"/>
  <c r="P89" i="1"/>
  <c r="O87" i="1"/>
  <c r="P87" i="1"/>
  <c r="O85" i="1"/>
  <c r="P85" i="1"/>
  <c r="O83" i="1"/>
  <c r="P83" i="1"/>
  <c r="O81" i="1"/>
  <c r="P81" i="1"/>
  <c r="O79" i="1"/>
  <c r="P79" i="1"/>
  <c r="O76" i="1"/>
  <c r="P76" i="1"/>
  <c r="O74" i="1"/>
  <c r="P74" i="1"/>
  <c r="O72" i="1"/>
  <c r="P72" i="1"/>
  <c r="O70" i="1"/>
  <c r="P70" i="1"/>
  <c r="O68" i="1"/>
  <c r="P68" i="1"/>
  <c r="O66" i="1"/>
  <c r="P66" i="1"/>
  <c r="O64" i="1"/>
  <c r="P64" i="1"/>
  <c r="O61" i="1"/>
  <c r="P61" i="1"/>
  <c r="O59" i="1"/>
  <c r="P59" i="1"/>
  <c r="O57" i="1"/>
  <c r="P57" i="1"/>
  <c r="O55" i="1"/>
  <c r="P55" i="1"/>
  <c r="O53" i="1"/>
  <c r="P53" i="1"/>
  <c r="O51" i="1"/>
  <c r="P51" i="1"/>
  <c r="O47" i="1"/>
  <c r="P47" i="1"/>
  <c r="O44" i="1"/>
  <c r="P44" i="1"/>
  <c r="O42" i="1"/>
  <c r="P42" i="1"/>
  <c r="O40" i="1"/>
  <c r="P40" i="1"/>
  <c r="O37" i="1"/>
  <c r="P37" i="1"/>
  <c r="O35" i="1"/>
  <c r="P35" i="1"/>
  <c r="P33" i="1"/>
  <c r="P28" i="1"/>
  <c r="P26" i="1"/>
  <c r="P24" i="1"/>
  <c r="P22" i="1"/>
  <c r="P20" i="1"/>
  <c r="P18" i="1"/>
  <c r="P16" i="1"/>
  <c r="P14" i="1"/>
  <c r="P12" i="1"/>
  <c r="P10" i="1"/>
  <c r="P7" i="1"/>
  <c r="G245" i="1"/>
  <c r="H245" i="1" s="1"/>
  <c r="G1131" i="1"/>
  <c r="H1131" i="1" s="1"/>
  <c r="I1131" i="1" s="1"/>
  <c r="J1131" i="1" s="1"/>
  <c r="K1131" i="1" s="1"/>
  <c r="L1131" i="1" s="1"/>
  <c r="G861" i="1"/>
  <c r="H861" i="1" s="1"/>
  <c r="I861" i="1" s="1"/>
  <c r="J861" i="1" s="1"/>
  <c r="K861" i="1" s="1"/>
  <c r="L861" i="1" s="1"/>
  <c r="G874" i="1"/>
  <c r="H874" i="1" s="1"/>
  <c r="I874" i="1" s="1"/>
  <c r="J874" i="1" s="1"/>
  <c r="K874" i="1" s="1"/>
  <c r="L874" i="1" s="1"/>
  <c r="G797" i="1"/>
  <c r="H797" i="1" s="1"/>
  <c r="I797" i="1" s="1"/>
  <c r="J797" i="1" s="1"/>
  <c r="K797" i="1" s="1"/>
  <c r="L797" i="1" s="1"/>
  <c r="G781" i="1"/>
  <c r="H781" i="1" s="1"/>
  <c r="I781" i="1" s="1"/>
  <c r="J781" i="1" s="1"/>
  <c r="K781" i="1" s="1"/>
  <c r="L781" i="1" s="1"/>
  <c r="G663" i="1"/>
  <c r="H663" i="1" s="1"/>
  <c r="I663" i="1" s="1"/>
  <c r="J663" i="1" s="1"/>
  <c r="K663" i="1" s="1"/>
  <c r="L663" i="1" s="1"/>
  <c r="G647" i="1"/>
  <c r="H647" i="1" s="1"/>
  <c r="I647" i="1" s="1"/>
  <c r="J647" i="1" s="1"/>
  <c r="K647" i="1" s="1"/>
  <c r="L647" i="1" s="1"/>
  <c r="G589" i="1"/>
  <c r="H589" i="1" s="1"/>
  <c r="I589" i="1" s="1"/>
  <c r="J589" i="1" s="1"/>
  <c r="K589" i="1" s="1"/>
  <c r="L589" i="1" s="1"/>
  <c r="G548" i="1"/>
  <c r="H548" i="1" s="1"/>
  <c r="I548" i="1" s="1"/>
  <c r="J548" i="1" s="1"/>
  <c r="K548" i="1" s="1"/>
  <c r="L548" i="1" s="1"/>
  <c r="G532" i="1"/>
  <c r="H532" i="1" s="1"/>
  <c r="I532" i="1" s="1"/>
  <c r="J532" i="1" s="1"/>
  <c r="K532" i="1" s="1"/>
  <c r="L532" i="1" s="1"/>
  <c r="G512" i="1"/>
  <c r="H512" i="1" s="1"/>
  <c r="I512" i="1" s="1"/>
  <c r="J512" i="1" s="1"/>
  <c r="K512" i="1" s="1"/>
  <c r="L512" i="1" s="1"/>
  <c r="G343" i="1"/>
  <c r="H343" i="1" s="1"/>
  <c r="I343" i="1" s="1"/>
  <c r="J343" i="1" s="1"/>
  <c r="K343" i="1" s="1"/>
  <c r="L343" i="1" s="1"/>
  <c r="G325" i="1"/>
  <c r="H325" i="1" s="1"/>
  <c r="I325" i="1" s="1"/>
  <c r="J325" i="1" s="1"/>
  <c r="K325" i="1" s="1"/>
  <c r="L325" i="1" s="1"/>
  <c r="G308" i="1"/>
  <c r="H308" i="1" s="1"/>
  <c r="I308" i="1" s="1"/>
  <c r="J308" i="1" s="1"/>
  <c r="K308" i="1" s="1"/>
  <c r="L308" i="1" s="1"/>
  <c r="G257" i="1"/>
  <c r="H257" i="1" s="1"/>
  <c r="G249" i="1"/>
  <c r="H249" i="1" s="1"/>
  <c r="G234" i="1"/>
  <c r="H234" i="1" s="1"/>
  <c r="G808" i="1"/>
  <c r="H808" i="1" s="1"/>
  <c r="I808" i="1" s="1"/>
  <c r="G1164" i="1"/>
  <c r="H1164" i="1" s="1"/>
  <c r="I1164" i="1" s="1"/>
  <c r="J1164" i="1" s="1"/>
  <c r="K1164" i="1" s="1"/>
  <c r="L1164" i="1" s="1"/>
  <c r="G1238" i="1"/>
  <c r="H1238" i="1" s="1"/>
  <c r="I1238" i="1" s="1"/>
  <c r="F1303" i="1"/>
  <c r="G1303" i="1" s="1"/>
  <c r="H1303" i="1" s="1"/>
  <c r="G1235" i="1"/>
  <c r="H1235" i="1" s="1"/>
  <c r="I1235" i="1" s="1"/>
  <c r="J1235" i="1" s="1"/>
  <c r="K1235" i="1" s="1"/>
  <c r="L1235" i="1" s="1"/>
  <c r="F1300" i="1"/>
  <c r="G1300" i="1" s="1"/>
  <c r="H1300" i="1" s="1"/>
  <c r="G1233" i="1"/>
  <c r="H1233" i="1" s="1"/>
  <c r="I1233" i="1" s="1"/>
  <c r="J1233" i="1" s="1"/>
  <c r="K1233" i="1" s="1"/>
  <c r="L1233" i="1" s="1"/>
  <c r="F1298" i="1"/>
  <c r="G1298" i="1" s="1"/>
  <c r="H1298" i="1" s="1"/>
  <c r="G1194" i="1"/>
  <c r="H1194" i="1" s="1"/>
  <c r="I1194" i="1" s="1"/>
  <c r="J1194" i="1" s="1"/>
  <c r="K1194" i="1" s="1"/>
  <c r="L1194" i="1" s="1"/>
  <c r="F1292" i="1"/>
  <c r="G1292" i="1" s="1"/>
  <c r="H1292" i="1" s="1"/>
  <c r="G1191" i="1"/>
  <c r="H1191" i="1" s="1"/>
  <c r="I1191" i="1" s="1"/>
  <c r="F1289" i="1"/>
  <c r="G1289" i="1" s="1"/>
  <c r="H1289" i="1" s="1"/>
  <c r="G1189" i="1"/>
  <c r="H1189" i="1" s="1"/>
  <c r="I1189" i="1" s="1"/>
  <c r="F1287" i="1"/>
  <c r="G1287" i="1" s="1"/>
  <c r="H1287" i="1" s="1"/>
  <c r="G1187" i="1"/>
  <c r="H1187" i="1" s="1"/>
  <c r="I1187" i="1" s="1"/>
  <c r="F1285" i="1"/>
  <c r="G1285" i="1" s="1"/>
  <c r="H1285" i="1" s="1"/>
  <c r="G1185" i="1"/>
  <c r="H1185" i="1" s="1"/>
  <c r="I1185" i="1" s="1"/>
  <c r="F1283" i="1"/>
  <c r="G1283" i="1" s="1"/>
  <c r="H1283" i="1" s="1"/>
  <c r="G1183" i="1"/>
  <c r="H1183" i="1" s="1"/>
  <c r="I1183" i="1" s="1"/>
  <c r="F1281" i="1"/>
  <c r="G1281" i="1" s="1"/>
  <c r="H1281" i="1" s="1"/>
  <c r="G1181" i="1"/>
  <c r="H1181" i="1" s="1"/>
  <c r="I1181" i="1" s="1"/>
  <c r="F1279" i="1"/>
  <c r="G1279" i="1" s="1"/>
  <c r="H1279" i="1" s="1"/>
  <c r="G1177" i="1"/>
  <c r="H1177" i="1" s="1"/>
  <c r="I1177" i="1" s="1"/>
  <c r="F1276" i="1"/>
  <c r="G1276" i="1" s="1"/>
  <c r="H1276" i="1" s="1"/>
  <c r="G1175" i="1"/>
  <c r="H1175" i="1" s="1"/>
  <c r="I1175" i="1" s="1"/>
  <c r="F1274" i="1"/>
  <c r="G1274" i="1" s="1"/>
  <c r="H1274" i="1" s="1"/>
  <c r="G1173" i="1"/>
  <c r="H1173" i="1" s="1"/>
  <c r="I1173" i="1" s="1"/>
  <c r="F1272" i="1"/>
  <c r="G1272" i="1" s="1"/>
  <c r="H1272" i="1" s="1"/>
  <c r="G1171" i="1"/>
  <c r="H1171" i="1" s="1"/>
  <c r="I1171" i="1" s="1"/>
  <c r="F1270" i="1"/>
  <c r="G1270" i="1" s="1"/>
  <c r="H1270" i="1" s="1"/>
  <c r="G1166" i="1"/>
  <c r="H1166" i="1" s="1"/>
  <c r="I1166" i="1" s="1"/>
  <c r="J1166" i="1" s="1"/>
  <c r="K1166" i="1" s="1"/>
  <c r="L1166" i="1" s="1"/>
  <c r="F1266" i="1"/>
  <c r="G1266" i="1" s="1"/>
  <c r="H1266" i="1" s="1"/>
  <c r="G1163" i="1"/>
  <c r="H1163" i="1" s="1"/>
  <c r="I1163" i="1" s="1"/>
  <c r="F1263" i="1"/>
  <c r="G1263" i="1" s="1"/>
  <c r="H1263" i="1" s="1"/>
  <c r="I1263" i="1" s="1"/>
  <c r="G1161" i="1"/>
  <c r="H1161" i="1" s="1"/>
  <c r="I1161" i="1" s="1"/>
  <c r="F1261" i="1"/>
  <c r="G1261" i="1" s="1"/>
  <c r="H1261" i="1" s="1"/>
  <c r="I1261" i="1" s="1"/>
  <c r="J1261" i="1" s="1"/>
  <c r="K1261" i="1" s="1"/>
  <c r="L1261" i="1" s="1"/>
  <c r="G1159" i="1"/>
  <c r="H1159" i="1" s="1"/>
  <c r="I1159" i="1" s="1"/>
  <c r="F1259" i="1"/>
  <c r="G1259" i="1" s="1"/>
  <c r="H1259" i="1" s="1"/>
  <c r="I1259" i="1" s="1"/>
  <c r="J1259" i="1" s="1"/>
  <c r="K1259" i="1" s="1"/>
  <c r="L1259" i="1" s="1"/>
  <c r="G1157" i="1"/>
  <c r="H1157" i="1" s="1"/>
  <c r="I1157" i="1" s="1"/>
  <c r="F1257" i="1"/>
  <c r="G1257" i="1" s="1"/>
  <c r="H1257" i="1" s="1"/>
  <c r="I1257" i="1" s="1"/>
  <c r="J1257" i="1" s="1"/>
  <c r="K1257" i="1" s="1"/>
  <c r="L1257" i="1" s="1"/>
  <c r="G1155" i="1"/>
  <c r="H1155" i="1" s="1"/>
  <c r="I1155" i="1" s="1"/>
  <c r="F1255" i="1"/>
  <c r="G1255" i="1" s="1"/>
  <c r="H1255" i="1" s="1"/>
  <c r="I1255" i="1" s="1"/>
  <c r="J1255" i="1" s="1"/>
  <c r="K1255" i="1" s="1"/>
  <c r="L1255" i="1" s="1"/>
  <c r="G1153" i="1"/>
  <c r="H1153" i="1" s="1"/>
  <c r="I1153" i="1" s="1"/>
  <c r="F1253" i="1"/>
  <c r="G1253" i="1" s="1"/>
  <c r="H1253" i="1" s="1"/>
  <c r="I1253" i="1" s="1"/>
  <c r="J1253" i="1" s="1"/>
  <c r="K1253" i="1" s="1"/>
  <c r="L1253" i="1" s="1"/>
  <c r="G1151" i="1"/>
  <c r="H1151" i="1" s="1"/>
  <c r="I1151" i="1" s="1"/>
  <c r="F1251" i="1"/>
  <c r="G1251" i="1" s="1"/>
  <c r="H1251" i="1" s="1"/>
  <c r="I1251" i="1" s="1"/>
  <c r="J1251" i="1" s="1"/>
  <c r="K1251" i="1" s="1"/>
  <c r="L1251" i="1" s="1"/>
  <c r="G1148" i="1"/>
  <c r="H1148" i="1" s="1"/>
  <c r="I1148" i="1" s="1"/>
  <c r="G1146" i="1"/>
  <c r="H1146" i="1" s="1"/>
  <c r="I1146" i="1" s="1"/>
  <c r="G1144" i="1"/>
  <c r="H1144" i="1" s="1"/>
  <c r="I1144" i="1" s="1"/>
  <c r="G1142" i="1"/>
  <c r="H1142" i="1" s="1"/>
  <c r="I1142" i="1" s="1"/>
  <c r="G1140" i="1"/>
  <c r="H1140" i="1" s="1"/>
  <c r="I1140" i="1" s="1"/>
  <c r="G1138" i="1"/>
  <c r="H1138" i="1" s="1"/>
  <c r="I1138" i="1" s="1"/>
  <c r="G1136" i="1"/>
  <c r="H1136" i="1" s="1"/>
  <c r="I1136" i="1" s="1"/>
  <c r="G1134" i="1"/>
  <c r="H1134" i="1" s="1"/>
  <c r="I1134" i="1" s="1"/>
  <c r="G1132" i="1"/>
  <c r="H1132" i="1" s="1"/>
  <c r="I1132" i="1" s="1"/>
  <c r="G1129" i="1"/>
  <c r="H1129" i="1" s="1"/>
  <c r="I1129" i="1" s="1"/>
  <c r="J1129" i="1" s="1"/>
  <c r="K1129" i="1" s="1"/>
  <c r="L1129" i="1" s="1"/>
  <c r="G1127" i="1"/>
  <c r="H1127" i="1" s="1"/>
  <c r="I1127" i="1" s="1"/>
  <c r="J1127" i="1" s="1"/>
  <c r="K1127" i="1" s="1"/>
  <c r="L1127" i="1" s="1"/>
  <c r="G1125" i="1"/>
  <c r="H1125" i="1" s="1"/>
  <c r="I1125" i="1" s="1"/>
  <c r="J1125" i="1" s="1"/>
  <c r="K1125" i="1" s="1"/>
  <c r="L1125" i="1" s="1"/>
  <c r="G1123" i="1"/>
  <c r="H1123" i="1" s="1"/>
  <c r="I1123" i="1" s="1"/>
  <c r="J1123" i="1" s="1"/>
  <c r="K1123" i="1" s="1"/>
  <c r="L1123" i="1" s="1"/>
  <c r="G1121" i="1"/>
  <c r="H1121" i="1" s="1"/>
  <c r="I1121" i="1" s="1"/>
  <c r="J1121" i="1" s="1"/>
  <c r="K1121" i="1" s="1"/>
  <c r="L1121" i="1" s="1"/>
  <c r="G1118" i="1"/>
  <c r="H1118" i="1" s="1"/>
  <c r="I1118" i="1" s="1"/>
  <c r="G1116" i="1"/>
  <c r="H1116" i="1" s="1"/>
  <c r="I1116" i="1" s="1"/>
  <c r="G1113" i="1"/>
  <c r="H1113" i="1" s="1"/>
  <c r="I1113" i="1" s="1"/>
  <c r="J1113" i="1" s="1"/>
  <c r="K1113" i="1" s="1"/>
  <c r="L1113" i="1" s="1"/>
  <c r="G1111" i="1"/>
  <c r="H1111" i="1" s="1"/>
  <c r="I1111" i="1" s="1"/>
  <c r="J1111" i="1" s="1"/>
  <c r="K1111" i="1" s="1"/>
  <c r="L1111" i="1" s="1"/>
  <c r="G1107" i="1"/>
  <c r="H1107" i="1" s="1"/>
  <c r="I1107" i="1" s="1"/>
  <c r="G1103" i="1"/>
  <c r="H1103" i="1" s="1"/>
  <c r="I1103" i="1" s="1"/>
  <c r="G1101" i="1"/>
  <c r="H1101" i="1" s="1"/>
  <c r="I1101" i="1" s="1"/>
  <c r="G1094" i="1"/>
  <c r="H1094" i="1" s="1"/>
  <c r="I1094" i="1" s="1"/>
  <c r="G1092" i="1"/>
  <c r="H1092" i="1" s="1"/>
  <c r="I1092" i="1" s="1"/>
  <c r="G1090" i="1"/>
  <c r="H1090" i="1" s="1"/>
  <c r="I1090" i="1" s="1"/>
  <c r="G1088" i="1"/>
  <c r="H1088" i="1" s="1"/>
  <c r="I1088" i="1" s="1"/>
  <c r="G1081" i="1"/>
  <c r="H1081" i="1" s="1"/>
  <c r="I1081" i="1" s="1"/>
  <c r="G1079" i="1"/>
  <c r="H1079" i="1" s="1"/>
  <c r="I1079" i="1" s="1"/>
  <c r="G1077" i="1"/>
  <c r="H1077" i="1" s="1"/>
  <c r="I1077" i="1" s="1"/>
  <c r="G1075" i="1"/>
  <c r="H1075" i="1" s="1"/>
  <c r="I1075" i="1" s="1"/>
  <c r="G1073" i="1"/>
  <c r="H1073" i="1" s="1"/>
  <c r="I1073" i="1" s="1"/>
  <c r="G1071" i="1"/>
  <c r="H1071" i="1" s="1"/>
  <c r="I1071" i="1" s="1"/>
  <c r="G1069" i="1"/>
  <c r="H1069" i="1" s="1"/>
  <c r="I1069" i="1" s="1"/>
  <c r="G1062" i="1"/>
  <c r="H1062" i="1" s="1"/>
  <c r="I1062" i="1" s="1"/>
  <c r="G1060" i="1"/>
  <c r="H1060" i="1" s="1"/>
  <c r="I1060" i="1" s="1"/>
  <c r="G1058" i="1"/>
  <c r="H1058" i="1" s="1"/>
  <c r="I1058" i="1" s="1"/>
  <c r="G1054" i="1"/>
  <c r="H1054" i="1" s="1"/>
  <c r="I1054" i="1" s="1"/>
  <c r="G1051" i="1"/>
  <c r="H1051" i="1" s="1"/>
  <c r="I1051" i="1" s="1"/>
  <c r="G1049" i="1"/>
  <c r="H1049" i="1" s="1"/>
  <c r="I1049" i="1" s="1"/>
  <c r="G1047" i="1"/>
  <c r="H1047" i="1" s="1"/>
  <c r="I1047" i="1" s="1"/>
  <c r="G1045" i="1"/>
  <c r="H1045" i="1" s="1"/>
  <c r="I1045" i="1" s="1"/>
  <c r="G1043" i="1"/>
  <c r="H1043" i="1" s="1"/>
  <c r="I1043" i="1" s="1"/>
  <c r="G1041" i="1"/>
  <c r="H1041" i="1" s="1"/>
  <c r="I1041" i="1" s="1"/>
  <c r="G1038" i="1"/>
  <c r="H1038" i="1" s="1"/>
  <c r="I1038" i="1" s="1"/>
  <c r="G1036" i="1"/>
  <c r="H1036" i="1" s="1"/>
  <c r="I1036" i="1" s="1"/>
  <c r="G1034" i="1"/>
  <c r="H1034" i="1" s="1"/>
  <c r="I1034" i="1" s="1"/>
  <c r="G1032" i="1"/>
  <c r="H1032" i="1" s="1"/>
  <c r="I1032" i="1" s="1"/>
  <c r="G1030" i="1"/>
  <c r="H1030" i="1" s="1"/>
  <c r="I1030" i="1" s="1"/>
  <c r="G1028" i="1"/>
  <c r="H1028" i="1" s="1"/>
  <c r="I1028" i="1" s="1"/>
  <c r="G1026" i="1"/>
  <c r="H1026" i="1" s="1"/>
  <c r="I1026" i="1" s="1"/>
  <c r="G1024" i="1"/>
  <c r="H1024" i="1" s="1"/>
  <c r="I1024" i="1" s="1"/>
  <c r="G1021" i="1"/>
  <c r="H1021" i="1" s="1"/>
  <c r="I1021" i="1" s="1"/>
  <c r="G1019" i="1"/>
  <c r="H1019" i="1" s="1"/>
  <c r="I1019" i="1" s="1"/>
  <c r="J1019" i="1" s="1"/>
  <c r="K1019" i="1" s="1"/>
  <c r="L1019" i="1" s="1"/>
  <c r="G1016" i="1"/>
  <c r="H1016" i="1" s="1"/>
  <c r="I1016" i="1" s="1"/>
  <c r="J1016" i="1" s="1"/>
  <c r="K1016" i="1" s="1"/>
  <c r="L1016" i="1" s="1"/>
  <c r="G1013" i="1"/>
  <c r="H1013" i="1" s="1"/>
  <c r="I1013" i="1" s="1"/>
  <c r="G1011" i="1"/>
  <c r="H1011" i="1" s="1"/>
  <c r="I1011" i="1" s="1"/>
  <c r="G1009" i="1"/>
  <c r="H1009" i="1" s="1"/>
  <c r="I1009" i="1" s="1"/>
  <c r="G1007" i="1"/>
  <c r="H1007" i="1" s="1"/>
  <c r="I1007" i="1" s="1"/>
  <c r="G1005" i="1"/>
  <c r="H1005" i="1" s="1"/>
  <c r="I1005" i="1" s="1"/>
  <c r="G1003" i="1"/>
  <c r="H1003" i="1" s="1"/>
  <c r="I1003" i="1" s="1"/>
  <c r="G1001" i="1"/>
  <c r="H1001" i="1" s="1"/>
  <c r="I1001" i="1" s="1"/>
  <c r="G974" i="1"/>
  <c r="H974" i="1" s="1"/>
  <c r="I974" i="1" s="1"/>
  <c r="J974" i="1" s="1"/>
  <c r="K974" i="1" s="1"/>
  <c r="L974" i="1" s="1"/>
  <c r="G972" i="1"/>
  <c r="H972" i="1" s="1"/>
  <c r="I972" i="1" s="1"/>
  <c r="J972" i="1" s="1"/>
  <c r="K972" i="1" s="1"/>
  <c r="L972" i="1" s="1"/>
  <c r="G970" i="1"/>
  <c r="H970" i="1" s="1"/>
  <c r="I970" i="1" s="1"/>
  <c r="J970" i="1" s="1"/>
  <c r="K970" i="1" s="1"/>
  <c r="L970" i="1" s="1"/>
  <c r="G968" i="1"/>
  <c r="H968" i="1" s="1"/>
  <c r="I968" i="1" s="1"/>
  <c r="J968" i="1" s="1"/>
  <c r="K968" i="1" s="1"/>
  <c r="L968" i="1" s="1"/>
  <c r="G965" i="1"/>
  <c r="H965" i="1" s="1"/>
  <c r="I965" i="1" s="1"/>
  <c r="G963" i="1"/>
  <c r="H963" i="1" s="1"/>
  <c r="I963" i="1" s="1"/>
  <c r="G961" i="1"/>
  <c r="H961" i="1" s="1"/>
  <c r="I961" i="1" s="1"/>
  <c r="G959" i="1"/>
  <c r="H959" i="1" s="1"/>
  <c r="I959" i="1" s="1"/>
  <c r="G957" i="1"/>
  <c r="H957" i="1" s="1"/>
  <c r="I957" i="1" s="1"/>
  <c r="G955" i="1"/>
  <c r="H955" i="1" s="1"/>
  <c r="I955" i="1" s="1"/>
  <c r="G953" i="1"/>
  <c r="H953" i="1" s="1"/>
  <c r="I953" i="1" s="1"/>
  <c r="G951" i="1"/>
  <c r="H951" i="1" s="1"/>
  <c r="I951" i="1" s="1"/>
  <c r="G948" i="1"/>
  <c r="H948" i="1" s="1"/>
  <c r="I948" i="1" s="1"/>
  <c r="J948" i="1" s="1"/>
  <c r="K948" i="1" s="1"/>
  <c r="L948" i="1" s="1"/>
  <c r="G946" i="1"/>
  <c r="H946" i="1" s="1"/>
  <c r="I946" i="1" s="1"/>
  <c r="J946" i="1" s="1"/>
  <c r="K946" i="1" s="1"/>
  <c r="L946" i="1" s="1"/>
  <c r="G944" i="1"/>
  <c r="H944" i="1" s="1"/>
  <c r="I944" i="1" s="1"/>
  <c r="J944" i="1" s="1"/>
  <c r="K944" i="1" s="1"/>
  <c r="L944" i="1" s="1"/>
  <c r="G942" i="1"/>
  <c r="H942" i="1" s="1"/>
  <c r="I942" i="1" s="1"/>
  <c r="J942" i="1" s="1"/>
  <c r="K942" i="1" s="1"/>
  <c r="L942" i="1" s="1"/>
  <c r="G940" i="1"/>
  <c r="H940" i="1" s="1"/>
  <c r="I940" i="1" s="1"/>
  <c r="J940" i="1" s="1"/>
  <c r="K940" i="1" s="1"/>
  <c r="L940" i="1" s="1"/>
  <c r="G938" i="1"/>
  <c r="H938" i="1" s="1"/>
  <c r="I938" i="1" s="1"/>
  <c r="J938" i="1" s="1"/>
  <c r="K938" i="1" s="1"/>
  <c r="L938" i="1" s="1"/>
  <c r="G936" i="1"/>
  <c r="H936" i="1" s="1"/>
  <c r="I936" i="1" s="1"/>
  <c r="J936" i="1" s="1"/>
  <c r="K936" i="1" s="1"/>
  <c r="L936" i="1" s="1"/>
  <c r="G933" i="1"/>
  <c r="H933" i="1" s="1"/>
  <c r="I933" i="1" s="1"/>
  <c r="G931" i="1"/>
  <c r="H931" i="1" s="1"/>
  <c r="I931" i="1" s="1"/>
  <c r="G929" i="1"/>
  <c r="H929" i="1" s="1"/>
  <c r="I929" i="1" s="1"/>
  <c r="G927" i="1"/>
  <c r="H927" i="1" s="1"/>
  <c r="I927" i="1" s="1"/>
  <c r="G925" i="1"/>
  <c r="H925" i="1" s="1"/>
  <c r="I925" i="1" s="1"/>
  <c r="G923" i="1"/>
  <c r="H923" i="1" s="1"/>
  <c r="I923" i="1" s="1"/>
  <c r="G921" i="1"/>
  <c r="H921" i="1" s="1"/>
  <c r="I921" i="1" s="1"/>
  <c r="G919" i="1"/>
  <c r="H919" i="1" s="1"/>
  <c r="I919" i="1" s="1"/>
  <c r="G916" i="1"/>
  <c r="H916" i="1" s="1"/>
  <c r="I916" i="1" s="1"/>
  <c r="J916" i="1" s="1"/>
  <c r="K916" i="1" s="1"/>
  <c r="L916" i="1" s="1"/>
  <c r="G914" i="1"/>
  <c r="H914" i="1" s="1"/>
  <c r="I914" i="1" s="1"/>
  <c r="J914" i="1" s="1"/>
  <c r="K914" i="1" s="1"/>
  <c r="L914" i="1" s="1"/>
  <c r="G912" i="1"/>
  <c r="H912" i="1" s="1"/>
  <c r="I912" i="1" s="1"/>
  <c r="J912" i="1" s="1"/>
  <c r="K912" i="1" s="1"/>
  <c r="L912" i="1" s="1"/>
  <c r="G910" i="1"/>
  <c r="H910" i="1" s="1"/>
  <c r="I910" i="1" s="1"/>
  <c r="J910" i="1" s="1"/>
  <c r="K910" i="1" s="1"/>
  <c r="L910" i="1" s="1"/>
  <c r="G908" i="1"/>
  <c r="H908" i="1" s="1"/>
  <c r="I908" i="1" s="1"/>
  <c r="J908" i="1" s="1"/>
  <c r="K908" i="1" s="1"/>
  <c r="L908" i="1" s="1"/>
  <c r="G906" i="1"/>
  <c r="H906" i="1" s="1"/>
  <c r="I906" i="1" s="1"/>
  <c r="J906" i="1" s="1"/>
  <c r="K906" i="1" s="1"/>
  <c r="L906" i="1" s="1"/>
  <c r="G904" i="1"/>
  <c r="H904" i="1" s="1"/>
  <c r="I904" i="1" s="1"/>
  <c r="J904" i="1" s="1"/>
  <c r="K904" i="1" s="1"/>
  <c r="L904" i="1" s="1"/>
  <c r="G901" i="1"/>
  <c r="H901" i="1" s="1"/>
  <c r="I901" i="1" s="1"/>
  <c r="G899" i="1"/>
  <c r="H899" i="1" s="1"/>
  <c r="I899" i="1" s="1"/>
  <c r="G897" i="1"/>
  <c r="H897" i="1" s="1"/>
  <c r="I897" i="1" s="1"/>
  <c r="G895" i="1"/>
  <c r="H895" i="1" s="1"/>
  <c r="I895" i="1" s="1"/>
  <c r="G893" i="1"/>
  <c r="H893" i="1" s="1"/>
  <c r="I893" i="1" s="1"/>
  <c r="G890" i="1"/>
  <c r="H890" i="1" s="1"/>
  <c r="I890" i="1" s="1"/>
  <c r="J890" i="1" s="1"/>
  <c r="K890" i="1" s="1"/>
  <c r="L890" i="1" s="1"/>
  <c r="G887" i="1"/>
  <c r="H887" i="1" s="1"/>
  <c r="I887" i="1" s="1"/>
  <c r="G883" i="1"/>
  <c r="H883" i="1" s="1"/>
  <c r="I883" i="1" s="1"/>
  <c r="G876" i="1"/>
  <c r="H876" i="1" s="1"/>
  <c r="I876" i="1" s="1"/>
  <c r="J876" i="1" s="1"/>
  <c r="K876" i="1" s="1"/>
  <c r="L876" i="1" s="1"/>
  <c r="G873" i="1"/>
  <c r="H873" i="1" s="1"/>
  <c r="I873" i="1" s="1"/>
  <c r="G871" i="1"/>
  <c r="H871" i="1" s="1"/>
  <c r="I871" i="1" s="1"/>
  <c r="G865" i="1"/>
  <c r="H865" i="1" s="1"/>
  <c r="I865" i="1" s="1"/>
  <c r="J865" i="1" s="1"/>
  <c r="K865" i="1" s="1"/>
  <c r="L865" i="1" s="1"/>
  <c r="G863" i="1"/>
  <c r="H863" i="1" s="1"/>
  <c r="I863" i="1" s="1"/>
  <c r="J863" i="1" s="1"/>
  <c r="K863" i="1" s="1"/>
  <c r="L863" i="1" s="1"/>
  <c r="G860" i="1"/>
  <c r="H860" i="1" s="1"/>
  <c r="I860" i="1" s="1"/>
  <c r="G858" i="1"/>
  <c r="H858" i="1" s="1"/>
  <c r="I858" i="1" s="1"/>
  <c r="G856" i="1"/>
  <c r="H856" i="1" s="1"/>
  <c r="I856" i="1" s="1"/>
  <c r="G843" i="1"/>
  <c r="H843" i="1" s="1"/>
  <c r="I843" i="1" s="1"/>
  <c r="J843" i="1" s="1"/>
  <c r="K843" i="1" s="1"/>
  <c r="L843" i="1" s="1"/>
  <c r="G841" i="1"/>
  <c r="H841" i="1" s="1"/>
  <c r="I841" i="1" s="1"/>
  <c r="J841" i="1" s="1"/>
  <c r="K841" i="1" s="1"/>
  <c r="L841" i="1" s="1"/>
  <c r="G839" i="1"/>
  <c r="H839" i="1" s="1"/>
  <c r="I839" i="1" s="1"/>
  <c r="J839" i="1" s="1"/>
  <c r="K839" i="1" s="1"/>
  <c r="L839" i="1" s="1"/>
  <c r="G837" i="1"/>
  <c r="H837" i="1" s="1"/>
  <c r="I837" i="1" s="1"/>
  <c r="J837" i="1" s="1"/>
  <c r="K837" i="1" s="1"/>
  <c r="L837" i="1" s="1"/>
  <c r="G835" i="1"/>
  <c r="H835" i="1" s="1"/>
  <c r="I835" i="1" s="1"/>
  <c r="J835" i="1" s="1"/>
  <c r="K835" i="1" s="1"/>
  <c r="L835" i="1" s="1"/>
  <c r="G833" i="1"/>
  <c r="H833" i="1" s="1"/>
  <c r="I833" i="1" s="1"/>
  <c r="J833" i="1" s="1"/>
  <c r="K833" i="1" s="1"/>
  <c r="L833" i="1" s="1"/>
  <c r="G831" i="1"/>
  <c r="H831" i="1" s="1"/>
  <c r="I831" i="1" s="1"/>
  <c r="J831" i="1" s="1"/>
  <c r="K831" i="1" s="1"/>
  <c r="L831" i="1" s="1"/>
  <c r="G828" i="1"/>
  <c r="H828" i="1" s="1"/>
  <c r="I828" i="1" s="1"/>
  <c r="G826" i="1"/>
  <c r="H826" i="1" s="1"/>
  <c r="I826" i="1" s="1"/>
  <c r="G824" i="1"/>
  <c r="H824" i="1" s="1"/>
  <c r="I824" i="1" s="1"/>
  <c r="G822" i="1"/>
  <c r="H822" i="1" s="1"/>
  <c r="I822" i="1" s="1"/>
  <c r="G820" i="1"/>
  <c r="H820" i="1" s="1"/>
  <c r="I820" i="1" s="1"/>
  <c r="G818" i="1"/>
  <c r="H818" i="1" s="1"/>
  <c r="I818" i="1" s="1"/>
  <c r="G816" i="1"/>
  <c r="H816" i="1" s="1"/>
  <c r="I816" i="1" s="1"/>
  <c r="G814" i="1"/>
  <c r="H814" i="1" s="1"/>
  <c r="I814" i="1" s="1"/>
  <c r="G812" i="1"/>
  <c r="H812" i="1" s="1"/>
  <c r="I812" i="1" s="1"/>
  <c r="G810" i="1"/>
  <c r="H810" i="1" s="1"/>
  <c r="I810" i="1" s="1"/>
  <c r="G807" i="1"/>
  <c r="H807" i="1" s="1"/>
  <c r="I807" i="1" s="1"/>
  <c r="J807" i="1" s="1"/>
  <c r="K807" i="1" s="1"/>
  <c r="L807" i="1" s="1"/>
  <c r="G805" i="1"/>
  <c r="H805" i="1" s="1"/>
  <c r="I805" i="1" s="1"/>
  <c r="J805" i="1" s="1"/>
  <c r="K805" i="1" s="1"/>
  <c r="L805" i="1" s="1"/>
  <c r="G1236" i="1"/>
  <c r="H1236" i="1" s="1"/>
  <c r="I1236" i="1" s="1"/>
  <c r="F1301" i="1"/>
  <c r="G1301" i="1" s="1"/>
  <c r="H1301" i="1" s="1"/>
  <c r="G1234" i="1"/>
  <c r="H1234" i="1" s="1"/>
  <c r="I1234" i="1" s="1"/>
  <c r="F1299" i="1"/>
  <c r="G1299" i="1" s="1"/>
  <c r="H1299" i="1" s="1"/>
  <c r="G1232" i="1"/>
  <c r="H1232" i="1" s="1"/>
  <c r="I1232" i="1" s="1"/>
  <c r="F1297" i="1"/>
  <c r="G1297" i="1" s="1"/>
  <c r="H1297" i="1" s="1"/>
  <c r="G1195" i="1"/>
  <c r="H1195" i="1" s="1"/>
  <c r="I1195" i="1" s="1"/>
  <c r="F1293" i="1"/>
  <c r="G1293" i="1" s="1"/>
  <c r="H1293" i="1" s="1"/>
  <c r="G1192" i="1"/>
  <c r="H1192" i="1" s="1"/>
  <c r="I1192" i="1" s="1"/>
  <c r="J1192" i="1" s="1"/>
  <c r="K1192" i="1" s="1"/>
  <c r="L1192" i="1" s="1"/>
  <c r="F1290" i="1"/>
  <c r="G1290" i="1" s="1"/>
  <c r="H1290" i="1" s="1"/>
  <c r="G1190" i="1"/>
  <c r="H1190" i="1" s="1"/>
  <c r="I1190" i="1" s="1"/>
  <c r="J1190" i="1" s="1"/>
  <c r="K1190" i="1" s="1"/>
  <c r="L1190" i="1" s="1"/>
  <c r="F1288" i="1"/>
  <c r="G1288" i="1" s="1"/>
  <c r="H1288" i="1" s="1"/>
  <c r="G1188" i="1"/>
  <c r="H1188" i="1" s="1"/>
  <c r="I1188" i="1" s="1"/>
  <c r="J1188" i="1" s="1"/>
  <c r="K1188" i="1" s="1"/>
  <c r="L1188" i="1" s="1"/>
  <c r="F1286" i="1"/>
  <c r="G1286" i="1" s="1"/>
  <c r="H1286" i="1" s="1"/>
  <c r="G1186" i="1"/>
  <c r="H1186" i="1" s="1"/>
  <c r="I1186" i="1" s="1"/>
  <c r="J1186" i="1" s="1"/>
  <c r="K1186" i="1" s="1"/>
  <c r="L1186" i="1" s="1"/>
  <c r="F1284" i="1"/>
  <c r="G1284" i="1" s="1"/>
  <c r="H1284" i="1" s="1"/>
  <c r="G1184" i="1"/>
  <c r="H1184" i="1" s="1"/>
  <c r="I1184" i="1" s="1"/>
  <c r="J1184" i="1" s="1"/>
  <c r="K1184" i="1" s="1"/>
  <c r="L1184" i="1" s="1"/>
  <c r="F1282" i="1"/>
  <c r="G1282" i="1" s="1"/>
  <c r="H1282" i="1" s="1"/>
  <c r="G1182" i="1"/>
  <c r="H1182" i="1" s="1"/>
  <c r="I1182" i="1" s="1"/>
  <c r="J1182" i="1" s="1"/>
  <c r="K1182" i="1" s="1"/>
  <c r="L1182" i="1" s="1"/>
  <c r="F1280" i="1"/>
  <c r="G1280" i="1" s="1"/>
  <c r="H1280" i="1" s="1"/>
  <c r="G1178" i="1"/>
  <c r="H1178" i="1" s="1"/>
  <c r="I1178" i="1" s="1"/>
  <c r="J1178" i="1" s="1"/>
  <c r="K1178" i="1" s="1"/>
  <c r="L1178" i="1" s="1"/>
  <c r="F1277" i="1"/>
  <c r="G1277" i="1" s="1"/>
  <c r="H1277" i="1" s="1"/>
  <c r="G1176" i="1"/>
  <c r="H1176" i="1" s="1"/>
  <c r="I1176" i="1" s="1"/>
  <c r="J1176" i="1" s="1"/>
  <c r="K1176" i="1" s="1"/>
  <c r="L1176" i="1" s="1"/>
  <c r="F1275" i="1"/>
  <c r="G1275" i="1" s="1"/>
  <c r="H1275" i="1" s="1"/>
  <c r="G1174" i="1"/>
  <c r="H1174" i="1" s="1"/>
  <c r="I1174" i="1" s="1"/>
  <c r="J1174" i="1" s="1"/>
  <c r="K1174" i="1" s="1"/>
  <c r="L1174" i="1" s="1"/>
  <c r="F1273" i="1"/>
  <c r="G1273" i="1" s="1"/>
  <c r="H1273" i="1" s="1"/>
  <c r="G1172" i="1"/>
  <c r="H1172" i="1" s="1"/>
  <c r="I1172" i="1" s="1"/>
  <c r="J1172" i="1" s="1"/>
  <c r="K1172" i="1" s="1"/>
  <c r="L1172" i="1" s="1"/>
  <c r="F1271" i="1"/>
  <c r="G1271" i="1" s="1"/>
  <c r="H1271" i="1" s="1"/>
  <c r="G1170" i="1"/>
  <c r="H1170" i="1" s="1"/>
  <c r="I1170" i="1" s="1"/>
  <c r="J1170" i="1" s="1"/>
  <c r="K1170" i="1" s="1"/>
  <c r="L1170" i="1" s="1"/>
  <c r="F1269" i="1"/>
  <c r="G1269" i="1" s="1"/>
  <c r="H1269" i="1" s="1"/>
  <c r="G1167" i="1"/>
  <c r="H1167" i="1" s="1"/>
  <c r="I1167" i="1" s="1"/>
  <c r="F1267" i="1"/>
  <c r="G1267" i="1" s="1"/>
  <c r="H1267" i="1" s="1"/>
  <c r="I1267" i="1" s="1"/>
  <c r="G1165" i="1"/>
  <c r="H1165" i="1" s="1"/>
  <c r="I1165" i="1" s="1"/>
  <c r="F1265" i="1"/>
  <c r="G1265" i="1" s="1"/>
  <c r="H1265" i="1" s="1"/>
  <c r="I1265" i="1" s="1"/>
  <c r="G1162" i="1"/>
  <c r="H1162" i="1" s="1"/>
  <c r="I1162" i="1" s="1"/>
  <c r="J1162" i="1" s="1"/>
  <c r="K1162" i="1" s="1"/>
  <c r="L1162" i="1" s="1"/>
  <c r="F1262" i="1"/>
  <c r="G1262" i="1" s="1"/>
  <c r="H1262" i="1" s="1"/>
  <c r="I1262" i="1" s="1"/>
  <c r="G1160" i="1"/>
  <c r="H1160" i="1" s="1"/>
  <c r="I1160" i="1" s="1"/>
  <c r="J1160" i="1" s="1"/>
  <c r="K1160" i="1" s="1"/>
  <c r="L1160" i="1" s="1"/>
  <c r="F1260" i="1"/>
  <c r="G1260" i="1" s="1"/>
  <c r="H1260" i="1" s="1"/>
  <c r="I1260" i="1" s="1"/>
  <c r="G1158" i="1"/>
  <c r="H1158" i="1" s="1"/>
  <c r="I1158" i="1" s="1"/>
  <c r="J1158" i="1" s="1"/>
  <c r="K1158" i="1" s="1"/>
  <c r="L1158" i="1" s="1"/>
  <c r="F1258" i="1"/>
  <c r="G1258" i="1" s="1"/>
  <c r="H1258" i="1" s="1"/>
  <c r="I1258" i="1" s="1"/>
  <c r="G1156" i="1"/>
  <c r="H1156" i="1" s="1"/>
  <c r="I1156" i="1" s="1"/>
  <c r="J1156" i="1" s="1"/>
  <c r="K1156" i="1" s="1"/>
  <c r="L1156" i="1" s="1"/>
  <c r="F1256" i="1"/>
  <c r="G1256" i="1" s="1"/>
  <c r="H1256" i="1" s="1"/>
  <c r="I1256" i="1" s="1"/>
  <c r="G1154" i="1"/>
  <c r="H1154" i="1" s="1"/>
  <c r="I1154" i="1" s="1"/>
  <c r="J1154" i="1" s="1"/>
  <c r="K1154" i="1" s="1"/>
  <c r="L1154" i="1" s="1"/>
  <c r="F1254" i="1"/>
  <c r="G1254" i="1" s="1"/>
  <c r="H1254" i="1" s="1"/>
  <c r="I1254" i="1" s="1"/>
  <c r="G1152" i="1"/>
  <c r="H1152" i="1" s="1"/>
  <c r="I1152" i="1" s="1"/>
  <c r="J1152" i="1" s="1"/>
  <c r="K1152" i="1" s="1"/>
  <c r="L1152" i="1" s="1"/>
  <c r="F1252" i="1"/>
  <c r="G1252" i="1" s="1"/>
  <c r="H1252" i="1" s="1"/>
  <c r="I1252" i="1" s="1"/>
  <c r="G1237" i="1"/>
  <c r="H1237" i="1" s="1"/>
  <c r="I1237" i="1" s="1"/>
  <c r="J1237" i="1" s="1"/>
  <c r="K1237" i="1" s="1"/>
  <c r="L1237" i="1" s="1"/>
  <c r="G1196" i="1"/>
  <c r="H1196" i="1" s="1"/>
  <c r="I1196" i="1" s="1"/>
  <c r="J1196" i="1" s="1"/>
  <c r="K1196" i="1" s="1"/>
  <c r="L1196" i="1" s="1"/>
  <c r="G1147" i="1"/>
  <c r="H1147" i="1" s="1"/>
  <c r="I1147" i="1" s="1"/>
  <c r="J1147" i="1" s="1"/>
  <c r="K1147" i="1" s="1"/>
  <c r="L1147" i="1" s="1"/>
  <c r="G1145" i="1"/>
  <c r="H1145" i="1" s="1"/>
  <c r="I1145" i="1" s="1"/>
  <c r="J1145" i="1" s="1"/>
  <c r="K1145" i="1" s="1"/>
  <c r="L1145" i="1" s="1"/>
  <c r="G1143" i="1"/>
  <c r="H1143" i="1" s="1"/>
  <c r="I1143" i="1" s="1"/>
  <c r="J1143" i="1" s="1"/>
  <c r="K1143" i="1" s="1"/>
  <c r="L1143" i="1" s="1"/>
  <c r="G1141" i="1"/>
  <c r="H1141" i="1" s="1"/>
  <c r="I1141" i="1" s="1"/>
  <c r="J1141" i="1" s="1"/>
  <c r="K1141" i="1" s="1"/>
  <c r="L1141" i="1" s="1"/>
  <c r="G1139" i="1"/>
  <c r="H1139" i="1" s="1"/>
  <c r="I1139" i="1" s="1"/>
  <c r="J1139" i="1" s="1"/>
  <c r="K1139" i="1" s="1"/>
  <c r="L1139" i="1" s="1"/>
  <c r="G1137" i="1"/>
  <c r="H1137" i="1" s="1"/>
  <c r="I1137" i="1" s="1"/>
  <c r="J1137" i="1" s="1"/>
  <c r="K1137" i="1" s="1"/>
  <c r="L1137" i="1" s="1"/>
  <c r="G1135" i="1"/>
  <c r="H1135" i="1" s="1"/>
  <c r="I1135" i="1" s="1"/>
  <c r="J1135" i="1" s="1"/>
  <c r="K1135" i="1" s="1"/>
  <c r="L1135" i="1" s="1"/>
  <c r="G1133" i="1"/>
  <c r="H1133" i="1" s="1"/>
  <c r="I1133" i="1" s="1"/>
  <c r="J1133" i="1" s="1"/>
  <c r="K1133" i="1" s="1"/>
  <c r="L1133" i="1" s="1"/>
  <c r="G1130" i="1"/>
  <c r="H1130" i="1" s="1"/>
  <c r="I1130" i="1" s="1"/>
  <c r="G1128" i="1"/>
  <c r="H1128" i="1" s="1"/>
  <c r="I1128" i="1" s="1"/>
  <c r="G1126" i="1"/>
  <c r="H1126" i="1" s="1"/>
  <c r="I1126" i="1" s="1"/>
  <c r="G1124" i="1"/>
  <c r="H1124" i="1" s="1"/>
  <c r="I1124" i="1" s="1"/>
  <c r="G1122" i="1"/>
  <c r="H1122" i="1" s="1"/>
  <c r="I1122" i="1" s="1"/>
  <c r="G1119" i="1"/>
  <c r="H1119" i="1" s="1"/>
  <c r="I1119" i="1" s="1"/>
  <c r="J1119" i="1" s="1"/>
  <c r="K1119" i="1" s="1"/>
  <c r="L1119" i="1" s="1"/>
  <c r="G1117" i="1"/>
  <c r="H1117" i="1" s="1"/>
  <c r="I1117" i="1" s="1"/>
  <c r="J1117" i="1" s="1"/>
  <c r="K1117" i="1" s="1"/>
  <c r="L1117" i="1" s="1"/>
  <c r="G1114" i="1"/>
  <c r="H1114" i="1" s="1"/>
  <c r="I1114" i="1" s="1"/>
  <c r="G1112" i="1"/>
  <c r="H1112" i="1" s="1"/>
  <c r="I1112" i="1" s="1"/>
  <c r="G1108" i="1"/>
  <c r="H1108" i="1" s="1"/>
  <c r="I1108" i="1" s="1"/>
  <c r="G1104" i="1"/>
  <c r="H1104" i="1" s="1"/>
  <c r="I1104" i="1" s="1"/>
  <c r="G1102" i="1"/>
  <c r="H1102" i="1" s="1"/>
  <c r="I1102" i="1" s="1"/>
  <c r="G1100" i="1"/>
  <c r="H1100" i="1" s="1"/>
  <c r="I1100" i="1" s="1"/>
  <c r="G1093" i="1"/>
  <c r="H1093" i="1" s="1"/>
  <c r="I1093" i="1" s="1"/>
  <c r="G1091" i="1"/>
  <c r="H1091" i="1" s="1"/>
  <c r="I1091" i="1" s="1"/>
  <c r="G1089" i="1"/>
  <c r="H1089" i="1" s="1"/>
  <c r="I1089" i="1" s="1"/>
  <c r="G1087" i="1"/>
  <c r="H1087" i="1" s="1"/>
  <c r="I1087" i="1" s="1"/>
  <c r="G1082" i="1"/>
  <c r="H1082" i="1" s="1"/>
  <c r="I1082" i="1" s="1"/>
  <c r="G1080" i="1"/>
  <c r="H1080" i="1" s="1"/>
  <c r="I1080" i="1" s="1"/>
  <c r="G1078" i="1"/>
  <c r="H1078" i="1" s="1"/>
  <c r="I1078" i="1" s="1"/>
  <c r="G1076" i="1"/>
  <c r="H1076" i="1" s="1"/>
  <c r="I1076" i="1" s="1"/>
  <c r="G1074" i="1"/>
  <c r="H1074" i="1" s="1"/>
  <c r="I1074" i="1" s="1"/>
  <c r="G1072" i="1"/>
  <c r="H1072" i="1" s="1"/>
  <c r="I1072" i="1" s="1"/>
  <c r="G1070" i="1"/>
  <c r="H1070" i="1" s="1"/>
  <c r="I1070" i="1" s="1"/>
  <c r="G1068" i="1"/>
  <c r="H1068" i="1" s="1"/>
  <c r="I1068" i="1" s="1"/>
  <c r="G1063" i="1"/>
  <c r="H1063" i="1" s="1"/>
  <c r="I1063" i="1" s="1"/>
  <c r="G1061" i="1"/>
  <c r="H1061" i="1" s="1"/>
  <c r="I1061" i="1" s="1"/>
  <c r="G1059" i="1"/>
  <c r="H1059" i="1" s="1"/>
  <c r="I1059" i="1" s="1"/>
  <c r="G1057" i="1"/>
  <c r="H1057" i="1" s="1"/>
  <c r="I1057" i="1" s="1"/>
  <c r="G1053" i="1"/>
  <c r="H1053" i="1" s="1"/>
  <c r="I1053" i="1" s="1"/>
  <c r="G1050" i="1"/>
  <c r="H1050" i="1" s="1"/>
  <c r="I1050" i="1" s="1"/>
  <c r="G1048" i="1"/>
  <c r="H1048" i="1" s="1"/>
  <c r="I1048" i="1" s="1"/>
  <c r="G1046" i="1"/>
  <c r="H1046" i="1" s="1"/>
  <c r="I1046" i="1" s="1"/>
  <c r="G1044" i="1"/>
  <c r="H1044" i="1" s="1"/>
  <c r="I1044" i="1" s="1"/>
  <c r="G1042" i="1"/>
  <c r="H1042" i="1" s="1"/>
  <c r="I1042" i="1" s="1"/>
  <c r="G1039" i="1"/>
  <c r="H1039" i="1" s="1"/>
  <c r="I1039" i="1" s="1"/>
  <c r="G1037" i="1"/>
  <c r="H1037" i="1" s="1"/>
  <c r="I1037" i="1" s="1"/>
  <c r="G1035" i="1"/>
  <c r="H1035" i="1" s="1"/>
  <c r="I1035" i="1" s="1"/>
  <c r="G1033" i="1"/>
  <c r="H1033" i="1" s="1"/>
  <c r="I1033" i="1" s="1"/>
  <c r="G1031" i="1"/>
  <c r="H1031" i="1" s="1"/>
  <c r="I1031" i="1" s="1"/>
  <c r="G1029" i="1"/>
  <c r="H1029" i="1" s="1"/>
  <c r="I1029" i="1" s="1"/>
  <c r="G1027" i="1"/>
  <c r="H1027" i="1" s="1"/>
  <c r="I1027" i="1" s="1"/>
  <c r="G1025" i="1"/>
  <c r="H1025" i="1" s="1"/>
  <c r="I1025" i="1" s="1"/>
  <c r="G1023" i="1"/>
  <c r="H1023" i="1" s="1"/>
  <c r="I1023" i="1" s="1"/>
  <c r="G1022" i="1"/>
  <c r="H1022" i="1" s="1"/>
  <c r="I1022" i="1" s="1"/>
  <c r="G1020" i="1"/>
  <c r="H1020" i="1" s="1"/>
  <c r="I1020" i="1" s="1"/>
  <c r="G1017" i="1"/>
  <c r="H1017" i="1" s="1"/>
  <c r="I1017" i="1" s="1"/>
  <c r="G1015" i="1"/>
  <c r="H1015" i="1" s="1"/>
  <c r="I1015" i="1" s="1"/>
  <c r="G1012" i="1"/>
  <c r="H1012" i="1" s="1"/>
  <c r="I1012" i="1" s="1"/>
  <c r="J1012" i="1" s="1"/>
  <c r="K1012" i="1" s="1"/>
  <c r="L1012" i="1" s="1"/>
  <c r="G1010" i="1"/>
  <c r="H1010" i="1" s="1"/>
  <c r="I1010" i="1" s="1"/>
  <c r="J1010" i="1" s="1"/>
  <c r="K1010" i="1" s="1"/>
  <c r="L1010" i="1" s="1"/>
  <c r="G1008" i="1"/>
  <c r="H1008" i="1" s="1"/>
  <c r="I1008" i="1" s="1"/>
  <c r="J1008" i="1" s="1"/>
  <c r="K1008" i="1" s="1"/>
  <c r="L1008" i="1" s="1"/>
  <c r="G1006" i="1"/>
  <c r="H1006" i="1" s="1"/>
  <c r="I1006" i="1" s="1"/>
  <c r="J1006" i="1" s="1"/>
  <c r="K1006" i="1" s="1"/>
  <c r="L1006" i="1" s="1"/>
  <c r="G1004" i="1"/>
  <c r="H1004" i="1" s="1"/>
  <c r="I1004" i="1" s="1"/>
  <c r="J1004" i="1" s="1"/>
  <c r="K1004" i="1" s="1"/>
  <c r="L1004" i="1" s="1"/>
  <c r="G1002" i="1"/>
  <c r="H1002" i="1" s="1"/>
  <c r="I1002" i="1" s="1"/>
  <c r="J1002" i="1" s="1"/>
  <c r="K1002" i="1" s="1"/>
  <c r="L1002" i="1" s="1"/>
  <c r="G1000" i="1"/>
  <c r="H1000" i="1" s="1"/>
  <c r="I1000" i="1" s="1"/>
  <c r="J1000" i="1" s="1"/>
  <c r="K1000" i="1" s="1"/>
  <c r="L1000" i="1" s="1"/>
  <c r="G973" i="1"/>
  <c r="H973" i="1" s="1"/>
  <c r="I973" i="1" s="1"/>
  <c r="G971" i="1"/>
  <c r="H971" i="1" s="1"/>
  <c r="I971" i="1" s="1"/>
  <c r="G969" i="1"/>
  <c r="H969" i="1" s="1"/>
  <c r="I969" i="1" s="1"/>
  <c r="G967" i="1"/>
  <c r="H967" i="1" s="1"/>
  <c r="I967" i="1" s="1"/>
  <c r="G964" i="1"/>
  <c r="H964" i="1" s="1"/>
  <c r="I964" i="1" s="1"/>
  <c r="J964" i="1" s="1"/>
  <c r="K964" i="1" s="1"/>
  <c r="L964" i="1" s="1"/>
  <c r="G962" i="1"/>
  <c r="H962" i="1" s="1"/>
  <c r="I962" i="1" s="1"/>
  <c r="J962" i="1" s="1"/>
  <c r="K962" i="1" s="1"/>
  <c r="L962" i="1" s="1"/>
  <c r="G960" i="1"/>
  <c r="H960" i="1" s="1"/>
  <c r="I960" i="1" s="1"/>
  <c r="J960" i="1" s="1"/>
  <c r="K960" i="1" s="1"/>
  <c r="L960" i="1" s="1"/>
  <c r="G958" i="1"/>
  <c r="H958" i="1" s="1"/>
  <c r="I958" i="1" s="1"/>
  <c r="J958" i="1" s="1"/>
  <c r="K958" i="1" s="1"/>
  <c r="L958" i="1" s="1"/>
  <c r="G956" i="1"/>
  <c r="H956" i="1" s="1"/>
  <c r="I956" i="1" s="1"/>
  <c r="J956" i="1" s="1"/>
  <c r="K956" i="1" s="1"/>
  <c r="L956" i="1" s="1"/>
  <c r="G954" i="1"/>
  <c r="H954" i="1" s="1"/>
  <c r="I954" i="1" s="1"/>
  <c r="J954" i="1" s="1"/>
  <c r="K954" i="1" s="1"/>
  <c r="L954" i="1" s="1"/>
  <c r="G952" i="1"/>
  <c r="H952" i="1" s="1"/>
  <c r="I952" i="1" s="1"/>
  <c r="J952" i="1" s="1"/>
  <c r="K952" i="1" s="1"/>
  <c r="L952" i="1" s="1"/>
  <c r="G949" i="1"/>
  <c r="H949" i="1" s="1"/>
  <c r="I949" i="1" s="1"/>
  <c r="G947" i="1"/>
  <c r="H947" i="1" s="1"/>
  <c r="I947" i="1" s="1"/>
  <c r="G945" i="1"/>
  <c r="H945" i="1" s="1"/>
  <c r="I945" i="1" s="1"/>
  <c r="G943" i="1"/>
  <c r="H943" i="1" s="1"/>
  <c r="I943" i="1" s="1"/>
  <c r="G941" i="1"/>
  <c r="H941" i="1" s="1"/>
  <c r="I941" i="1" s="1"/>
  <c r="G939" i="1"/>
  <c r="H939" i="1" s="1"/>
  <c r="I939" i="1" s="1"/>
  <c r="G937" i="1"/>
  <c r="H937" i="1" s="1"/>
  <c r="I937" i="1" s="1"/>
  <c r="G935" i="1"/>
  <c r="H935" i="1" s="1"/>
  <c r="I935" i="1" s="1"/>
  <c r="G932" i="1"/>
  <c r="H932" i="1" s="1"/>
  <c r="I932" i="1" s="1"/>
  <c r="J932" i="1" s="1"/>
  <c r="K932" i="1" s="1"/>
  <c r="L932" i="1" s="1"/>
  <c r="G930" i="1"/>
  <c r="H930" i="1" s="1"/>
  <c r="I930" i="1" s="1"/>
  <c r="J930" i="1" s="1"/>
  <c r="K930" i="1" s="1"/>
  <c r="L930" i="1" s="1"/>
  <c r="G928" i="1"/>
  <c r="H928" i="1" s="1"/>
  <c r="I928" i="1" s="1"/>
  <c r="J928" i="1" s="1"/>
  <c r="K928" i="1" s="1"/>
  <c r="L928" i="1" s="1"/>
  <c r="G926" i="1"/>
  <c r="H926" i="1" s="1"/>
  <c r="I926" i="1" s="1"/>
  <c r="J926" i="1" s="1"/>
  <c r="K926" i="1" s="1"/>
  <c r="L926" i="1" s="1"/>
  <c r="G924" i="1"/>
  <c r="H924" i="1" s="1"/>
  <c r="I924" i="1" s="1"/>
  <c r="J924" i="1" s="1"/>
  <c r="K924" i="1" s="1"/>
  <c r="L924" i="1" s="1"/>
  <c r="G922" i="1"/>
  <c r="H922" i="1" s="1"/>
  <c r="I922" i="1" s="1"/>
  <c r="J922" i="1" s="1"/>
  <c r="K922" i="1" s="1"/>
  <c r="L922" i="1" s="1"/>
  <c r="G920" i="1"/>
  <c r="H920" i="1" s="1"/>
  <c r="I920" i="1" s="1"/>
  <c r="J920" i="1" s="1"/>
  <c r="K920" i="1" s="1"/>
  <c r="L920" i="1" s="1"/>
  <c r="G917" i="1"/>
  <c r="H917" i="1" s="1"/>
  <c r="I917" i="1" s="1"/>
  <c r="G915" i="1"/>
  <c r="H915" i="1" s="1"/>
  <c r="I915" i="1" s="1"/>
  <c r="G913" i="1"/>
  <c r="H913" i="1" s="1"/>
  <c r="I913" i="1" s="1"/>
  <c r="G911" i="1"/>
  <c r="H911" i="1" s="1"/>
  <c r="I911" i="1" s="1"/>
  <c r="G909" i="1"/>
  <c r="H909" i="1" s="1"/>
  <c r="I909" i="1" s="1"/>
  <c r="G907" i="1"/>
  <c r="H907" i="1" s="1"/>
  <c r="I907" i="1" s="1"/>
  <c r="G905" i="1"/>
  <c r="H905" i="1" s="1"/>
  <c r="I905" i="1" s="1"/>
  <c r="G903" i="1"/>
  <c r="H903" i="1" s="1"/>
  <c r="I903" i="1" s="1"/>
  <c r="G900" i="1"/>
  <c r="H900" i="1" s="1"/>
  <c r="I900" i="1" s="1"/>
  <c r="J900" i="1" s="1"/>
  <c r="K900" i="1" s="1"/>
  <c r="L900" i="1" s="1"/>
  <c r="G898" i="1"/>
  <c r="H898" i="1" s="1"/>
  <c r="I898" i="1" s="1"/>
  <c r="J898" i="1" s="1"/>
  <c r="K898" i="1" s="1"/>
  <c r="L898" i="1" s="1"/>
  <c r="G896" i="1"/>
  <c r="H896" i="1" s="1"/>
  <c r="I896" i="1" s="1"/>
  <c r="J896" i="1" s="1"/>
  <c r="K896" i="1" s="1"/>
  <c r="L896" i="1" s="1"/>
  <c r="G894" i="1"/>
  <c r="H894" i="1" s="1"/>
  <c r="I894" i="1" s="1"/>
  <c r="J894" i="1" s="1"/>
  <c r="K894" i="1" s="1"/>
  <c r="L894" i="1" s="1"/>
  <c r="G892" i="1"/>
  <c r="H892" i="1" s="1"/>
  <c r="I892" i="1" s="1"/>
  <c r="J892" i="1" s="1"/>
  <c r="K892" i="1" s="1"/>
  <c r="L892" i="1" s="1"/>
  <c r="G884" i="1"/>
  <c r="H884" i="1" s="1"/>
  <c r="I884" i="1" s="1"/>
  <c r="J884" i="1" s="1"/>
  <c r="K884" i="1" s="1"/>
  <c r="L884" i="1" s="1"/>
  <c r="G877" i="1"/>
  <c r="H877" i="1" s="1"/>
  <c r="I877" i="1" s="1"/>
  <c r="G875" i="1"/>
  <c r="H875" i="1" s="1"/>
  <c r="I875" i="1" s="1"/>
  <c r="G872" i="1"/>
  <c r="H872" i="1" s="1"/>
  <c r="I872" i="1" s="1"/>
  <c r="J872" i="1" s="1"/>
  <c r="K872" i="1" s="1"/>
  <c r="L872" i="1" s="1"/>
  <c r="G866" i="1"/>
  <c r="H866" i="1" s="1"/>
  <c r="I866" i="1" s="1"/>
  <c r="G864" i="1"/>
  <c r="H864" i="1" s="1"/>
  <c r="I864" i="1" s="1"/>
  <c r="G862" i="1"/>
  <c r="H862" i="1" s="1"/>
  <c r="I862" i="1" s="1"/>
  <c r="G859" i="1"/>
  <c r="H859" i="1" s="1"/>
  <c r="I859" i="1" s="1"/>
  <c r="J859" i="1" s="1"/>
  <c r="K859" i="1" s="1"/>
  <c r="L859" i="1" s="1"/>
  <c r="G857" i="1"/>
  <c r="H857" i="1" s="1"/>
  <c r="I857" i="1" s="1"/>
  <c r="J857" i="1" s="1"/>
  <c r="K857" i="1" s="1"/>
  <c r="L857" i="1" s="1"/>
  <c r="G850" i="1"/>
  <c r="H850" i="1" s="1"/>
  <c r="I850" i="1" s="1"/>
  <c r="G848" i="1"/>
  <c r="H848" i="1" s="1"/>
  <c r="I848" i="1" s="1"/>
  <c r="G846" i="1"/>
  <c r="H846" i="1" s="1"/>
  <c r="I846" i="1" s="1"/>
  <c r="G844" i="1"/>
  <c r="H844" i="1" s="1"/>
  <c r="I844" i="1" s="1"/>
  <c r="G842" i="1"/>
  <c r="H842" i="1" s="1"/>
  <c r="I842" i="1" s="1"/>
  <c r="G840" i="1"/>
  <c r="H840" i="1" s="1"/>
  <c r="I840" i="1" s="1"/>
  <c r="G838" i="1"/>
  <c r="H838" i="1" s="1"/>
  <c r="I838" i="1" s="1"/>
  <c r="G836" i="1"/>
  <c r="H836" i="1" s="1"/>
  <c r="I836" i="1" s="1"/>
  <c r="G834" i="1"/>
  <c r="H834" i="1" s="1"/>
  <c r="I834" i="1" s="1"/>
  <c r="G832" i="1"/>
  <c r="H832" i="1" s="1"/>
  <c r="I832" i="1" s="1"/>
  <c r="G830" i="1"/>
  <c r="H830" i="1" s="1"/>
  <c r="I830" i="1" s="1"/>
  <c r="G803" i="1"/>
  <c r="H803" i="1" s="1"/>
  <c r="I803" i="1" s="1"/>
  <c r="J803" i="1" s="1"/>
  <c r="K803" i="1" s="1"/>
  <c r="L803" i="1" s="1"/>
  <c r="G801" i="1"/>
  <c r="H801" i="1" s="1"/>
  <c r="I801" i="1" s="1"/>
  <c r="J801" i="1" s="1"/>
  <c r="K801" i="1" s="1"/>
  <c r="L801" i="1" s="1"/>
  <c r="G799" i="1"/>
  <c r="H799" i="1" s="1"/>
  <c r="I799" i="1" s="1"/>
  <c r="J799" i="1" s="1"/>
  <c r="K799" i="1" s="1"/>
  <c r="L799" i="1" s="1"/>
  <c r="G796" i="1"/>
  <c r="H796" i="1" s="1"/>
  <c r="I796" i="1" s="1"/>
  <c r="G794" i="1"/>
  <c r="H794" i="1" s="1"/>
  <c r="I794" i="1" s="1"/>
  <c r="G792" i="1"/>
  <c r="H792" i="1" s="1"/>
  <c r="I792" i="1" s="1"/>
  <c r="G790" i="1"/>
  <c r="H790" i="1" s="1"/>
  <c r="I790" i="1" s="1"/>
  <c r="G788" i="1"/>
  <c r="H788" i="1" s="1"/>
  <c r="I788" i="1" s="1"/>
  <c r="G786" i="1"/>
  <c r="H786" i="1" s="1"/>
  <c r="I786" i="1" s="1"/>
  <c r="G784" i="1"/>
  <c r="H784" i="1" s="1"/>
  <c r="I784" i="1" s="1"/>
  <c r="G782" i="1"/>
  <c r="H782" i="1" s="1"/>
  <c r="I782" i="1" s="1"/>
  <c r="G780" i="1"/>
  <c r="H780" i="1" s="1"/>
  <c r="I780" i="1" s="1"/>
  <c r="G778" i="1"/>
  <c r="H778" i="1" s="1"/>
  <c r="I778" i="1" s="1"/>
  <c r="G776" i="1"/>
  <c r="H776" i="1" s="1"/>
  <c r="I776" i="1" s="1"/>
  <c r="G774" i="1"/>
  <c r="H774" i="1" s="1"/>
  <c r="I774" i="1" s="1"/>
  <c r="G771" i="1"/>
  <c r="H771" i="1" s="1"/>
  <c r="I771" i="1" s="1"/>
  <c r="J771" i="1" s="1"/>
  <c r="K771" i="1" s="1"/>
  <c r="L771" i="1" s="1"/>
  <c r="G769" i="1"/>
  <c r="H769" i="1" s="1"/>
  <c r="I769" i="1" s="1"/>
  <c r="J769" i="1" s="1"/>
  <c r="K769" i="1" s="1"/>
  <c r="L769" i="1" s="1"/>
  <c r="G767" i="1"/>
  <c r="H767" i="1" s="1"/>
  <c r="I767" i="1" s="1"/>
  <c r="J767" i="1" s="1"/>
  <c r="K767" i="1" s="1"/>
  <c r="L767" i="1" s="1"/>
  <c r="G764" i="1"/>
  <c r="H764" i="1" s="1"/>
  <c r="I764" i="1" s="1"/>
  <c r="G762" i="1"/>
  <c r="H762" i="1" s="1"/>
  <c r="I762" i="1" s="1"/>
  <c r="G760" i="1"/>
  <c r="H760" i="1" s="1"/>
  <c r="I760" i="1" s="1"/>
  <c r="G758" i="1"/>
  <c r="H758" i="1" s="1"/>
  <c r="I758" i="1" s="1"/>
  <c r="G756" i="1"/>
  <c r="H756" i="1" s="1"/>
  <c r="I756" i="1" s="1"/>
  <c r="G754" i="1"/>
  <c r="H754" i="1" s="1"/>
  <c r="I754" i="1" s="1"/>
  <c r="G752" i="1"/>
  <c r="H752" i="1" s="1"/>
  <c r="I752" i="1" s="1"/>
  <c r="G750" i="1"/>
  <c r="H750" i="1" s="1"/>
  <c r="I750" i="1" s="1"/>
  <c r="G748" i="1"/>
  <c r="H748" i="1" s="1"/>
  <c r="I748" i="1" s="1"/>
  <c r="G746" i="1"/>
  <c r="H746" i="1" s="1"/>
  <c r="I746" i="1" s="1"/>
  <c r="G744" i="1"/>
  <c r="H744" i="1" s="1"/>
  <c r="I744" i="1" s="1"/>
  <c r="G742" i="1"/>
  <c r="H742" i="1" s="1"/>
  <c r="I742" i="1" s="1"/>
  <c r="G740" i="1"/>
  <c r="H740" i="1" s="1"/>
  <c r="I740" i="1" s="1"/>
  <c r="G737" i="1"/>
  <c r="H737" i="1" s="1"/>
  <c r="I737" i="1" s="1"/>
  <c r="J737" i="1" s="1"/>
  <c r="K737" i="1" s="1"/>
  <c r="L737" i="1" s="1"/>
  <c r="G735" i="1"/>
  <c r="H735" i="1" s="1"/>
  <c r="I735" i="1" s="1"/>
  <c r="J735" i="1" s="1"/>
  <c r="K735" i="1" s="1"/>
  <c r="L735" i="1" s="1"/>
  <c r="G726" i="1"/>
  <c r="H726" i="1" s="1"/>
  <c r="I726" i="1" s="1"/>
  <c r="G724" i="1"/>
  <c r="H724" i="1" s="1"/>
  <c r="I724" i="1" s="1"/>
  <c r="G722" i="1"/>
  <c r="H722" i="1" s="1"/>
  <c r="I722" i="1" s="1"/>
  <c r="G720" i="1"/>
  <c r="H720" i="1" s="1"/>
  <c r="I720" i="1" s="1"/>
  <c r="G718" i="1"/>
  <c r="H718" i="1" s="1"/>
  <c r="I718" i="1" s="1"/>
  <c r="G716" i="1"/>
  <c r="H716" i="1" s="1"/>
  <c r="I716" i="1" s="1"/>
  <c r="G714" i="1"/>
  <c r="H714" i="1" s="1"/>
  <c r="I714" i="1" s="1"/>
  <c r="G712" i="1"/>
  <c r="H712" i="1" s="1"/>
  <c r="I712" i="1" s="1"/>
  <c r="G710" i="1"/>
  <c r="H710" i="1" s="1"/>
  <c r="I710" i="1" s="1"/>
  <c r="G707" i="1"/>
  <c r="H707" i="1" s="1"/>
  <c r="I707" i="1" s="1"/>
  <c r="J707" i="1" s="1"/>
  <c r="K707" i="1" s="1"/>
  <c r="L707" i="1" s="1"/>
  <c r="G705" i="1"/>
  <c r="H705" i="1" s="1"/>
  <c r="I705" i="1" s="1"/>
  <c r="J705" i="1" s="1"/>
  <c r="K705" i="1" s="1"/>
  <c r="L705" i="1" s="1"/>
  <c r="G702" i="1"/>
  <c r="H702" i="1" s="1"/>
  <c r="I702" i="1" s="1"/>
  <c r="J702" i="1" s="1"/>
  <c r="K702" i="1" s="1"/>
  <c r="L702" i="1" s="1"/>
  <c r="G700" i="1"/>
  <c r="H700" i="1" s="1"/>
  <c r="I700" i="1" s="1"/>
  <c r="J700" i="1" s="1"/>
  <c r="K700" i="1" s="1"/>
  <c r="L700" i="1" s="1"/>
  <c r="G698" i="1"/>
  <c r="H698" i="1" s="1"/>
  <c r="I698" i="1" s="1"/>
  <c r="J698" i="1" s="1"/>
  <c r="K698" i="1" s="1"/>
  <c r="L698" i="1" s="1"/>
  <c r="G696" i="1"/>
  <c r="H696" i="1" s="1"/>
  <c r="I696" i="1" s="1"/>
  <c r="J696" i="1" s="1"/>
  <c r="K696" i="1" s="1"/>
  <c r="L696" i="1" s="1"/>
  <c r="G675" i="1"/>
  <c r="H675" i="1" s="1"/>
  <c r="I675" i="1" s="1"/>
  <c r="G673" i="1"/>
  <c r="H673" i="1" s="1"/>
  <c r="I673" i="1" s="1"/>
  <c r="G671" i="1"/>
  <c r="H671" i="1" s="1"/>
  <c r="I671" i="1" s="1"/>
  <c r="G669" i="1"/>
  <c r="H669" i="1" s="1"/>
  <c r="I669" i="1" s="1"/>
  <c r="G666" i="1"/>
  <c r="H666" i="1" s="1"/>
  <c r="I666" i="1" s="1"/>
  <c r="G664" i="1"/>
  <c r="H664" i="1" s="1"/>
  <c r="I664" i="1" s="1"/>
  <c r="G645" i="1"/>
  <c r="H645" i="1" s="1"/>
  <c r="I645" i="1" s="1"/>
  <c r="J645" i="1" s="1"/>
  <c r="K645" i="1" s="1"/>
  <c r="L645" i="1" s="1"/>
  <c r="G643" i="1"/>
  <c r="H643" i="1" s="1"/>
  <c r="I643" i="1" s="1"/>
  <c r="J643" i="1" s="1"/>
  <c r="K643" i="1" s="1"/>
  <c r="L643" i="1" s="1"/>
  <c r="G641" i="1"/>
  <c r="H641" i="1" s="1"/>
  <c r="I641" i="1" s="1"/>
  <c r="J641" i="1" s="1"/>
  <c r="K641" i="1" s="1"/>
  <c r="L641" i="1" s="1"/>
  <c r="G639" i="1"/>
  <c r="H639" i="1" s="1"/>
  <c r="I639" i="1" s="1"/>
  <c r="J639" i="1" s="1"/>
  <c r="K639" i="1" s="1"/>
  <c r="L639" i="1" s="1"/>
  <c r="G637" i="1"/>
  <c r="H637" i="1" s="1"/>
  <c r="I637" i="1" s="1"/>
  <c r="J637" i="1" s="1"/>
  <c r="K637" i="1" s="1"/>
  <c r="L637" i="1" s="1"/>
  <c r="G635" i="1"/>
  <c r="H635" i="1" s="1"/>
  <c r="I635" i="1" s="1"/>
  <c r="J635" i="1" s="1"/>
  <c r="K635" i="1" s="1"/>
  <c r="L635" i="1" s="1"/>
  <c r="G633" i="1"/>
  <c r="H633" i="1" s="1"/>
  <c r="I633" i="1" s="1"/>
  <c r="J633" i="1" s="1"/>
  <c r="K633" i="1" s="1"/>
  <c r="L633" i="1" s="1"/>
  <c r="G630" i="1"/>
  <c r="H630" i="1" s="1"/>
  <c r="I630" i="1" s="1"/>
  <c r="G611" i="1"/>
  <c r="H611" i="1" s="1"/>
  <c r="I611" i="1" s="1"/>
  <c r="J611" i="1" s="1"/>
  <c r="K611" i="1" s="1"/>
  <c r="L611" i="1" s="1"/>
  <c r="G609" i="1"/>
  <c r="H609" i="1" s="1"/>
  <c r="I609" i="1" s="1"/>
  <c r="J609" i="1" s="1"/>
  <c r="K609" i="1" s="1"/>
  <c r="L609" i="1" s="1"/>
  <c r="G607" i="1"/>
  <c r="H607" i="1" s="1"/>
  <c r="I607" i="1" s="1"/>
  <c r="J607" i="1" s="1"/>
  <c r="K607" i="1" s="1"/>
  <c r="L607" i="1" s="1"/>
  <c r="G604" i="1"/>
  <c r="H604" i="1" s="1"/>
  <c r="I604" i="1" s="1"/>
  <c r="G602" i="1"/>
  <c r="H602" i="1" s="1"/>
  <c r="I602" i="1" s="1"/>
  <c r="G600" i="1"/>
  <c r="H600" i="1" s="1"/>
  <c r="I600" i="1" s="1"/>
  <c r="G598" i="1"/>
  <c r="H598" i="1" s="1"/>
  <c r="I598" i="1" s="1"/>
  <c r="G596" i="1"/>
  <c r="H596" i="1" s="1"/>
  <c r="I596" i="1" s="1"/>
  <c r="G594" i="1"/>
  <c r="H594" i="1" s="1"/>
  <c r="I594" i="1" s="1"/>
  <c r="G592" i="1"/>
  <c r="H592" i="1" s="1"/>
  <c r="I592" i="1" s="1"/>
  <c r="G590" i="1"/>
  <c r="H590" i="1" s="1"/>
  <c r="I590" i="1" s="1"/>
  <c r="G516" i="1"/>
  <c r="H516" i="1" s="1"/>
  <c r="I516" i="1" s="1"/>
  <c r="G514" i="1"/>
  <c r="H514" i="1" s="1"/>
  <c r="I514" i="1" s="1"/>
  <c r="G578" i="1"/>
  <c r="H578" i="1" s="1"/>
  <c r="I578" i="1" s="1"/>
  <c r="G576" i="1"/>
  <c r="H576" i="1" s="1"/>
  <c r="I576" i="1" s="1"/>
  <c r="G574" i="1"/>
  <c r="H574" i="1" s="1"/>
  <c r="I574" i="1" s="1"/>
  <c r="G572" i="1"/>
  <c r="H572" i="1" s="1"/>
  <c r="I572" i="1" s="1"/>
  <c r="G570" i="1"/>
  <c r="H570" i="1" s="1"/>
  <c r="I570" i="1" s="1"/>
  <c r="G568" i="1"/>
  <c r="H568" i="1" s="1"/>
  <c r="I568" i="1" s="1"/>
  <c r="G566" i="1"/>
  <c r="H566" i="1" s="1"/>
  <c r="I566" i="1" s="1"/>
  <c r="G564" i="1"/>
  <c r="H564" i="1" s="1"/>
  <c r="I564" i="1" s="1"/>
  <c r="J564" i="1" s="1"/>
  <c r="G562" i="1"/>
  <c r="H562" i="1" s="1"/>
  <c r="I562" i="1" s="1"/>
  <c r="J562" i="1" s="1"/>
  <c r="G560" i="1"/>
  <c r="H560" i="1" s="1"/>
  <c r="I560" i="1" s="1"/>
  <c r="J560" i="1" s="1"/>
  <c r="G558" i="1"/>
  <c r="H558" i="1" s="1"/>
  <c r="I558" i="1" s="1"/>
  <c r="J558" i="1" s="1"/>
  <c r="G556" i="1"/>
  <c r="H556" i="1" s="1"/>
  <c r="I556" i="1" s="1"/>
  <c r="J556" i="1" s="1"/>
  <c r="G554" i="1"/>
  <c r="H554" i="1" s="1"/>
  <c r="G552" i="1"/>
  <c r="H552" i="1" s="1"/>
  <c r="I552" i="1" s="1"/>
  <c r="J552" i="1" s="1"/>
  <c r="K552" i="1" s="1"/>
  <c r="L552" i="1" s="1"/>
  <c r="G550" i="1"/>
  <c r="H550" i="1" s="1"/>
  <c r="I550" i="1" s="1"/>
  <c r="J550" i="1" s="1"/>
  <c r="K550" i="1" s="1"/>
  <c r="L550" i="1" s="1"/>
  <c r="G530" i="1"/>
  <c r="H530" i="1" s="1"/>
  <c r="I530" i="1" s="1"/>
  <c r="J530" i="1" s="1"/>
  <c r="K530" i="1" s="1"/>
  <c r="L530" i="1" s="1"/>
  <c r="G528" i="1"/>
  <c r="H528" i="1" s="1"/>
  <c r="I528" i="1" s="1"/>
  <c r="J528" i="1" s="1"/>
  <c r="K528" i="1" s="1"/>
  <c r="L528" i="1" s="1"/>
  <c r="G526" i="1"/>
  <c r="H526" i="1" s="1"/>
  <c r="I526" i="1" s="1"/>
  <c r="J526" i="1" s="1"/>
  <c r="K526" i="1" s="1"/>
  <c r="L526" i="1" s="1"/>
  <c r="G524" i="1"/>
  <c r="H524" i="1" s="1"/>
  <c r="I524" i="1" s="1"/>
  <c r="J524" i="1" s="1"/>
  <c r="K524" i="1" s="1"/>
  <c r="L524" i="1" s="1"/>
  <c r="G522" i="1"/>
  <c r="H522" i="1" s="1"/>
  <c r="I522" i="1" s="1"/>
  <c r="J522" i="1" s="1"/>
  <c r="K522" i="1" s="1"/>
  <c r="L522" i="1" s="1"/>
  <c r="G520" i="1"/>
  <c r="H520" i="1" s="1"/>
  <c r="I520" i="1" s="1"/>
  <c r="J520" i="1" s="1"/>
  <c r="K520" i="1" s="1"/>
  <c r="L520" i="1" s="1"/>
  <c r="G518" i="1"/>
  <c r="H518" i="1" s="1"/>
  <c r="I518" i="1" s="1"/>
  <c r="J518" i="1" s="1"/>
  <c r="K518" i="1" s="1"/>
  <c r="L518" i="1" s="1"/>
  <c r="G498" i="1"/>
  <c r="H498" i="1" s="1"/>
  <c r="I498" i="1" s="1"/>
  <c r="J498" i="1" s="1"/>
  <c r="K498" i="1" s="1"/>
  <c r="L498" i="1" s="1"/>
  <c r="G496" i="1"/>
  <c r="H496" i="1" s="1"/>
  <c r="I496" i="1" s="1"/>
  <c r="J496" i="1" s="1"/>
  <c r="K496" i="1" s="1"/>
  <c r="L496" i="1" s="1"/>
  <c r="G494" i="1"/>
  <c r="H494" i="1" s="1"/>
  <c r="I494" i="1" s="1"/>
  <c r="J494" i="1" s="1"/>
  <c r="K494" i="1" s="1"/>
  <c r="L494" i="1" s="1"/>
  <c r="G492" i="1"/>
  <c r="H492" i="1" s="1"/>
  <c r="I492" i="1" s="1"/>
  <c r="J492" i="1" s="1"/>
  <c r="K492" i="1" s="1"/>
  <c r="L492" i="1" s="1"/>
  <c r="G490" i="1"/>
  <c r="H490" i="1" s="1"/>
  <c r="I490" i="1" s="1"/>
  <c r="J490" i="1" s="1"/>
  <c r="K490" i="1" s="1"/>
  <c r="L490" i="1" s="1"/>
  <c r="G487" i="1"/>
  <c r="H487" i="1" s="1"/>
  <c r="I487" i="1" s="1"/>
  <c r="G485" i="1"/>
  <c r="H485" i="1" s="1"/>
  <c r="I485" i="1" s="1"/>
  <c r="G483" i="1"/>
  <c r="H483" i="1" s="1"/>
  <c r="I483" i="1" s="1"/>
  <c r="G481" i="1"/>
  <c r="H481" i="1" s="1"/>
  <c r="I481" i="1" s="1"/>
  <c r="G479" i="1"/>
  <c r="H479" i="1" s="1"/>
  <c r="I479" i="1" s="1"/>
  <c r="G477" i="1"/>
  <c r="H477" i="1" s="1"/>
  <c r="I477" i="1" s="1"/>
  <c r="G475" i="1"/>
  <c r="H475" i="1" s="1"/>
  <c r="I475" i="1" s="1"/>
  <c r="G473" i="1"/>
  <c r="H473" i="1" s="1"/>
  <c r="I473" i="1" s="1"/>
  <c r="G470" i="1"/>
  <c r="H470" i="1" s="1"/>
  <c r="I470" i="1" s="1"/>
  <c r="J470" i="1" s="1"/>
  <c r="K470" i="1" s="1"/>
  <c r="L470" i="1" s="1"/>
  <c r="G468" i="1"/>
  <c r="H468" i="1" s="1"/>
  <c r="I468" i="1" s="1"/>
  <c r="J468" i="1" s="1"/>
  <c r="K468" i="1" s="1"/>
  <c r="L468" i="1" s="1"/>
  <c r="G466" i="1"/>
  <c r="H466" i="1" s="1"/>
  <c r="I466" i="1" s="1"/>
  <c r="J466" i="1" s="1"/>
  <c r="K466" i="1" s="1"/>
  <c r="L466" i="1" s="1"/>
  <c r="G464" i="1"/>
  <c r="H464" i="1" s="1"/>
  <c r="I464" i="1" s="1"/>
  <c r="J464" i="1" s="1"/>
  <c r="K464" i="1" s="1"/>
  <c r="L464" i="1" s="1"/>
  <c r="G462" i="1"/>
  <c r="H462" i="1" s="1"/>
  <c r="I462" i="1" s="1"/>
  <c r="J462" i="1" s="1"/>
  <c r="K462" i="1" s="1"/>
  <c r="L462" i="1" s="1"/>
  <c r="G460" i="1"/>
  <c r="H460" i="1" s="1"/>
  <c r="I460" i="1" s="1"/>
  <c r="J460" i="1" s="1"/>
  <c r="K460" i="1" s="1"/>
  <c r="L460" i="1" s="1"/>
  <c r="G456" i="1"/>
  <c r="H456" i="1" s="1"/>
  <c r="I456" i="1" s="1"/>
  <c r="G454" i="1"/>
  <c r="H454" i="1" s="1"/>
  <c r="I454" i="1" s="1"/>
  <c r="G452" i="1"/>
  <c r="H452" i="1" s="1"/>
  <c r="I452" i="1" s="1"/>
  <c r="G448" i="1"/>
  <c r="H448" i="1" s="1"/>
  <c r="I448" i="1" s="1"/>
  <c r="G446" i="1"/>
  <c r="H446" i="1" s="1"/>
  <c r="I446" i="1" s="1"/>
  <c r="G444" i="1"/>
  <c r="H444" i="1" s="1"/>
  <c r="I444" i="1" s="1"/>
  <c r="G441" i="1"/>
  <c r="H441" i="1" s="1"/>
  <c r="I441" i="1" s="1"/>
  <c r="J441" i="1" s="1"/>
  <c r="K441" i="1" s="1"/>
  <c r="L441" i="1" s="1"/>
  <c r="G439" i="1"/>
  <c r="H439" i="1" s="1"/>
  <c r="I439" i="1" s="1"/>
  <c r="J439" i="1" s="1"/>
  <c r="K439" i="1" s="1"/>
  <c r="L439" i="1" s="1"/>
  <c r="G437" i="1"/>
  <c r="H437" i="1" s="1"/>
  <c r="I437" i="1" s="1"/>
  <c r="J437" i="1" s="1"/>
  <c r="K437" i="1" s="1"/>
  <c r="L437" i="1" s="1"/>
  <c r="G435" i="1"/>
  <c r="H435" i="1" s="1"/>
  <c r="I435" i="1" s="1"/>
  <c r="J435" i="1" s="1"/>
  <c r="K435" i="1" s="1"/>
  <c r="L435" i="1" s="1"/>
  <c r="G433" i="1"/>
  <c r="H433" i="1" s="1"/>
  <c r="I433" i="1" s="1"/>
  <c r="J433" i="1" s="1"/>
  <c r="K433" i="1" s="1"/>
  <c r="L433" i="1" s="1"/>
  <c r="G431" i="1"/>
  <c r="H431" i="1" s="1"/>
  <c r="I431" i="1" s="1"/>
  <c r="J431" i="1" s="1"/>
  <c r="K431" i="1" s="1"/>
  <c r="L431" i="1" s="1"/>
  <c r="G429" i="1"/>
  <c r="H429" i="1" s="1"/>
  <c r="I429" i="1" s="1"/>
  <c r="J429" i="1" s="1"/>
  <c r="K429" i="1" s="1"/>
  <c r="L429" i="1" s="1"/>
  <c r="G426" i="1"/>
  <c r="H426" i="1" s="1"/>
  <c r="I426" i="1" s="1"/>
  <c r="G424" i="1"/>
  <c r="H424" i="1" s="1"/>
  <c r="I424" i="1" s="1"/>
  <c r="G422" i="1"/>
  <c r="H422" i="1" s="1"/>
  <c r="I422" i="1" s="1"/>
  <c r="G420" i="1"/>
  <c r="H420" i="1" s="1"/>
  <c r="I420" i="1" s="1"/>
  <c r="G418" i="1"/>
  <c r="H418" i="1" s="1"/>
  <c r="I418" i="1" s="1"/>
  <c r="G416" i="1"/>
  <c r="H416" i="1" s="1"/>
  <c r="I416" i="1" s="1"/>
  <c r="G414" i="1"/>
  <c r="H414" i="1" s="1"/>
  <c r="I414" i="1" s="1"/>
  <c r="G411" i="1"/>
  <c r="H411" i="1" s="1"/>
  <c r="G409" i="1"/>
  <c r="H409" i="1" s="1"/>
  <c r="G407" i="1"/>
  <c r="H407" i="1" s="1"/>
  <c r="G404" i="1"/>
  <c r="H404" i="1" s="1"/>
  <c r="G402" i="1"/>
  <c r="H402" i="1" s="1"/>
  <c r="G400" i="1"/>
  <c r="H400" i="1" s="1"/>
  <c r="G398" i="1"/>
  <c r="H398" i="1" s="1"/>
  <c r="G395" i="1"/>
  <c r="H395" i="1" s="1"/>
  <c r="G393" i="1"/>
  <c r="H393" i="1" s="1"/>
  <c r="G391" i="1"/>
  <c r="H391" i="1" s="1"/>
  <c r="G388" i="1"/>
  <c r="H388" i="1" s="1"/>
  <c r="G386" i="1"/>
  <c r="H386" i="1" s="1"/>
  <c r="G384" i="1"/>
  <c r="H384" i="1" s="1"/>
  <c r="I384" i="1" s="1"/>
  <c r="G382" i="1"/>
  <c r="H382" i="1" s="1"/>
  <c r="I382" i="1" s="1"/>
  <c r="G380" i="1"/>
  <c r="H380" i="1" s="1"/>
  <c r="I380" i="1" s="1"/>
  <c r="G378" i="1"/>
  <c r="H378" i="1" s="1"/>
  <c r="I378" i="1" s="1"/>
  <c r="G376" i="1"/>
  <c r="H376" i="1" s="1"/>
  <c r="I376" i="1" s="1"/>
  <c r="G373" i="1"/>
  <c r="H373" i="1" s="1"/>
  <c r="I373" i="1" s="1"/>
  <c r="J373" i="1" s="1"/>
  <c r="K373" i="1" s="1"/>
  <c r="L373" i="1" s="1"/>
  <c r="G371" i="1"/>
  <c r="H371" i="1" s="1"/>
  <c r="I371" i="1" s="1"/>
  <c r="J371" i="1" s="1"/>
  <c r="K371" i="1" s="1"/>
  <c r="L371" i="1" s="1"/>
  <c r="G369" i="1"/>
  <c r="H369" i="1" s="1"/>
  <c r="I369" i="1" s="1"/>
  <c r="J369" i="1" s="1"/>
  <c r="K369" i="1" s="1"/>
  <c r="L369" i="1" s="1"/>
  <c r="G367" i="1"/>
  <c r="H367" i="1" s="1"/>
  <c r="I367" i="1" s="1"/>
  <c r="J367" i="1" s="1"/>
  <c r="K367" i="1" s="1"/>
  <c r="L367" i="1" s="1"/>
  <c r="G365" i="1"/>
  <c r="H365" i="1" s="1"/>
  <c r="I365" i="1" s="1"/>
  <c r="J365" i="1" s="1"/>
  <c r="K365" i="1" s="1"/>
  <c r="L365" i="1" s="1"/>
  <c r="G363" i="1"/>
  <c r="H363" i="1" s="1"/>
  <c r="I363" i="1" s="1"/>
  <c r="J363" i="1" s="1"/>
  <c r="K363" i="1" s="1"/>
  <c r="L363" i="1" s="1"/>
  <c r="G361" i="1"/>
  <c r="H361" i="1" s="1"/>
  <c r="I361" i="1" s="1"/>
  <c r="J361" i="1" s="1"/>
  <c r="K361" i="1" s="1"/>
  <c r="L361" i="1" s="1"/>
  <c r="G358" i="1"/>
  <c r="H358" i="1" s="1"/>
  <c r="I358" i="1" s="1"/>
  <c r="G356" i="1"/>
  <c r="H356" i="1" s="1"/>
  <c r="I356" i="1" s="1"/>
  <c r="G354" i="1"/>
  <c r="H354" i="1" s="1"/>
  <c r="I354" i="1" s="1"/>
  <c r="G352" i="1"/>
  <c r="H352" i="1" s="1"/>
  <c r="I352" i="1" s="1"/>
  <c r="G350" i="1"/>
  <c r="H350" i="1" s="1"/>
  <c r="I350" i="1" s="1"/>
  <c r="G348" i="1"/>
  <c r="H348" i="1" s="1"/>
  <c r="I348" i="1" s="1"/>
  <c r="G346" i="1"/>
  <c r="H346" i="1" s="1"/>
  <c r="I346" i="1" s="1"/>
  <c r="G344" i="1"/>
  <c r="H344" i="1" s="1"/>
  <c r="I344" i="1" s="1"/>
  <c r="G341" i="1"/>
  <c r="H341" i="1" s="1"/>
  <c r="I341" i="1" s="1"/>
  <c r="J341" i="1" s="1"/>
  <c r="K341" i="1" s="1"/>
  <c r="L341" i="1" s="1"/>
  <c r="G339" i="1"/>
  <c r="H339" i="1" s="1"/>
  <c r="I339" i="1" s="1"/>
  <c r="J339" i="1" s="1"/>
  <c r="K339" i="1" s="1"/>
  <c r="L339" i="1" s="1"/>
  <c r="G337" i="1"/>
  <c r="H337" i="1" s="1"/>
  <c r="I337" i="1" s="1"/>
  <c r="J337" i="1" s="1"/>
  <c r="K337" i="1" s="1"/>
  <c r="L337" i="1" s="1"/>
  <c r="G335" i="1"/>
  <c r="H335" i="1" s="1"/>
  <c r="I335" i="1" s="1"/>
  <c r="J335" i="1" s="1"/>
  <c r="K335" i="1" s="1"/>
  <c r="L335" i="1" s="1"/>
  <c r="G326" i="1"/>
  <c r="H326" i="1" s="1"/>
  <c r="I326" i="1" s="1"/>
  <c r="G324" i="1"/>
  <c r="H324" i="1" s="1"/>
  <c r="I324" i="1" s="1"/>
  <c r="G320" i="1"/>
  <c r="H320" i="1" s="1"/>
  <c r="I320" i="1" s="1"/>
  <c r="G315" i="1"/>
  <c r="H315" i="1" s="1"/>
  <c r="I315" i="1" s="1"/>
  <c r="G313" i="1"/>
  <c r="H313" i="1" s="1"/>
  <c r="I313" i="1" s="1"/>
  <c r="G311" i="1"/>
  <c r="H311" i="1" s="1"/>
  <c r="I311" i="1" s="1"/>
  <c r="G307" i="1"/>
  <c r="H307" i="1" s="1"/>
  <c r="I307" i="1" s="1"/>
  <c r="G305" i="1"/>
  <c r="H305" i="1" s="1"/>
  <c r="I305" i="1" s="1"/>
  <c r="G289" i="1"/>
  <c r="H289" i="1" s="1"/>
  <c r="I289" i="1" s="1"/>
  <c r="J289" i="1" s="1"/>
  <c r="K289" i="1" s="1"/>
  <c r="L289" i="1" s="1"/>
  <c r="G285" i="1"/>
  <c r="H285" i="1" s="1"/>
  <c r="I285" i="1" s="1"/>
  <c r="G283" i="1"/>
  <c r="H283" i="1" s="1"/>
  <c r="I283" i="1" s="1"/>
  <c r="G281" i="1"/>
  <c r="H281" i="1" s="1"/>
  <c r="I281" i="1" s="1"/>
  <c r="G280" i="1"/>
  <c r="H280" i="1" s="1"/>
  <c r="I280" i="1" s="1"/>
  <c r="G278" i="1"/>
  <c r="H278" i="1" s="1"/>
  <c r="I278" i="1" s="1"/>
  <c r="G274" i="1"/>
  <c r="H274" i="1" s="1"/>
  <c r="I274" i="1" s="1"/>
  <c r="G272" i="1"/>
  <c r="H272" i="1" s="1"/>
  <c r="I272" i="1" s="1"/>
  <c r="G269" i="1"/>
  <c r="H269" i="1" s="1"/>
  <c r="I269" i="1" s="1"/>
  <c r="G267" i="1"/>
  <c r="H267" i="1" s="1"/>
  <c r="I267" i="1" s="1"/>
  <c r="G256" i="1"/>
  <c r="H256" i="1" s="1"/>
  <c r="I256" i="1" s="1"/>
  <c r="G254" i="1"/>
  <c r="H254" i="1" s="1"/>
  <c r="I254" i="1" s="1"/>
  <c r="G252" i="1"/>
  <c r="H252" i="1" s="1"/>
  <c r="I252" i="1" s="1"/>
  <c r="G250" i="1"/>
  <c r="H250" i="1" s="1"/>
  <c r="I250" i="1" s="1"/>
  <c r="G247" i="1"/>
  <c r="H247" i="1" s="1"/>
  <c r="G240" i="1"/>
  <c r="H240" i="1" s="1"/>
  <c r="G238" i="1"/>
  <c r="H238" i="1" s="1"/>
  <c r="G236" i="1"/>
  <c r="H236" i="1" s="1"/>
  <c r="G224" i="1"/>
  <c r="H224" i="1" s="1"/>
  <c r="G222" i="1"/>
  <c r="H222" i="1" s="1"/>
  <c r="G220" i="1"/>
  <c r="H220" i="1" s="1"/>
  <c r="G217" i="1"/>
  <c r="H217" i="1" s="1"/>
  <c r="I217" i="1" s="1"/>
  <c r="G811" i="1"/>
  <c r="H811" i="1" s="1"/>
  <c r="I811" i="1" s="1"/>
  <c r="J811" i="1" s="1"/>
  <c r="K811" i="1" s="1"/>
  <c r="L811" i="1" s="1"/>
  <c r="G806" i="1"/>
  <c r="H806" i="1" s="1"/>
  <c r="I806" i="1" s="1"/>
  <c r="G804" i="1"/>
  <c r="H804" i="1" s="1"/>
  <c r="I804" i="1" s="1"/>
  <c r="G802" i="1"/>
  <c r="H802" i="1" s="1"/>
  <c r="I802" i="1" s="1"/>
  <c r="G800" i="1"/>
  <c r="H800" i="1" s="1"/>
  <c r="I800" i="1" s="1"/>
  <c r="G798" i="1"/>
  <c r="H798" i="1" s="1"/>
  <c r="I798" i="1" s="1"/>
  <c r="G779" i="1"/>
  <c r="H779" i="1" s="1"/>
  <c r="I779" i="1" s="1"/>
  <c r="J779" i="1" s="1"/>
  <c r="K779" i="1" s="1"/>
  <c r="L779" i="1" s="1"/>
  <c r="G777" i="1"/>
  <c r="H777" i="1" s="1"/>
  <c r="I777" i="1" s="1"/>
  <c r="J777" i="1" s="1"/>
  <c r="K777" i="1" s="1"/>
  <c r="L777" i="1" s="1"/>
  <c r="G775" i="1"/>
  <c r="H775" i="1" s="1"/>
  <c r="I775" i="1" s="1"/>
  <c r="J775" i="1" s="1"/>
  <c r="K775" i="1" s="1"/>
  <c r="L775" i="1" s="1"/>
  <c r="G772" i="1"/>
  <c r="H772" i="1" s="1"/>
  <c r="I772" i="1" s="1"/>
  <c r="G770" i="1"/>
  <c r="H770" i="1" s="1"/>
  <c r="I770" i="1" s="1"/>
  <c r="G768" i="1"/>
  <c r="H768" i="1" s="1"/>
  <c r="I768" i="1" s="1"/>
  <c r="G766" i="1"/>
  <c r="H766" i="1" s="1"/>
  <c r="I766" i="1" s="1"/>
  <c r="G747" i="1"/>
  <c r="H747" i="1" s="1"/>
  <c r="I747" i="1" s="1"/>
  <c r="J747" i="1" s="1"/>
  <c r="K747" i="1" s="1"/>
  <c r="L747" i="1" s="1"/>
  <c r="G745" i="1"/>
  <c r="H745" i="1" s="1"/>
  <c r="I745" i="1" s="1"/>
  <c r="J745" i="1" s="1"/>
  <c r="K745" i="1" s="1"/>
  <c r="L745" i="1" s="1"/>
  <c r="G743" i="1"/>
  <c r="H743" i="1" s="1"/>
  <c r="I743" i="1" s="1"/>
  <c r="J743" i="1" s="1"/>
  <c r="K743" i="1" s="1"/>
  <c r="L743" i="1" s="1"/>
  <c r="G741" i="1"/>
  <c r="H741" i="1" s="1"/>
  <c r="I741" i="1" s="1"/>
  <c r="J741" i="1" s="1"/>
  <c r="K741" i="1" s="1"/>
  <c r="L741" i="1" s="1"/>
  <c r="G738" i="1"/>
  <c r="H738" i="1" s="1"/>
  <c r="I738" i="1" s="1"/>
  <c r="G736" i="1"/>
  <c r="H736" i="1" s="1"/>
  <c r="I736" i="1" s="1"/>
  <c r="G734" i="1"/>
  <c r="H734" i="1" s="1"/>
  <c r="I734" i="1" s="1"/>
  <c r="G715" i="1"/>
  <c r="H715" i="1" s="1"/>
  <c r="I715" i="1" s="1"/>
  <c r="J715" i="1" s="1"/>
  <c r="K715" i="1" s="1"/>
  <c r="L715" i="1" s="1"/>
  <c r="G713" i="1"/>
  <c r="H713" i="1" s="1"/>
  <c r="I713" i="1" s="1"/>
  <c r="J713" i="1" s="1"/>
  <c r="K713" i="1" s="1"/>
  <c r="L713" i="1" s="1"/>
  <c r="G711" i="1"/>
  <c r="H711" i="1" s="1"/>
  <c r="I711" i="1" s="1"/>
  <c r="J711" i="1" s="1"/>
  <c r="K711" i="1" s="1"/>
  <c r="L711" i="1" s="1"/>
  <c r="G708" i="1"/>
  <c r="H708" i="1" s="1"/>
  <c r="I708" i="1" s="1"/>
  <c r="G706" i="1"/>
  <c r="H706" i="1" s="1"/>
  <c r="I706" i="1" s="1"/>
  <c r="G704" i="1"/>
  <c r="H704" i="1" s="1"/>
  <c r="I704" i="1" s="1"/>
  <c r="G703" i="1"/>
  <c r="H703" i="1" s="1"/>
  <c r="I703" i="1" s="1"/>
  <c r="G701" i="1"/>
  <c r="H701" i="1" s="1"/>
  <c r="I701" i="1" s="1"/>
  <c r="G699" i="1"/>
  <c r="H699" i="1" s="1"/>
  <c r="I699" i="1" s="1"/>
  <c r="G697" i="1"/>
  <c r="H697" i="1" s="1"/>
  <c r="I697" i="1" s="1"/>
  <c r="G693" i="1"/>
  <c r="H693" i="1" s="1"/>
  <c r="I693" i="1" s="1"/>
  <c r="G691" i="1"/>
  <c r="H691" i="1" s="1"/>
  <c r="I691" i="1" s="1"/>
  <c r="G689" i="1"/>
  <c r="H689" i="1" s="1"/>
  <c r="I689" i="1" s="1"/>
  <c r="G687" i="1"/>
  <c r="H687" i="1" s="1"/>
  <c r="I687" i="1" s="1"/>
  <c r="G685" i="1"/>
  <c r="H685" i="1" s="1"/>
  <c r="I685" i="1" s="1"/>
  <c r="G683" i="1"/>
  <c r="H683" i="1" s="1"/>
  <c r="I683" i="1" s="1"/>
  <c r="G681" i="1"/>
  <c r="H681" i="1" s="1"/>
  <c r="I681" i="1" s="1"/>
  <c r="G679" i="1"/>
  <c r="H679" i="1" s="1"/>
  <c r="I679" i="1" s="1"/>
  <c r="G676" i="1"/>
  <c r="H676" i="1" s="1"/>
  <c r="I676" i="1" s="1"/>
  <c r="J676" i="1" s="1"/>
  <c r="K676" i="1" s="1"/>
  <c r="L676" i="1" s="1"/>
  <c r="G674" i="1"/>
  <c r="H674" i="1" s="1"/>
  <c r="I674" i="1" s="1"/>
  <c r="J674" i="1" s="1"/>
  <c r="K674" i="1" s="1"/>
  <c r="L674" i="1" s="1"/>
  <c r="G672" i="1"/>
  <c r="H672" i="1" s="1"/>
  <c r="I672" i="1" s="1"/>
  <c r="J672" i="1" s="1"/>
  <c r="K672" i="1" s="1"/>
  <c r="L672" i="1" s="1"/>
  <c r="G670" i="1"/>
  <c r="H670" i="1" s="1"/>
  <c r="I670" i="1" s="1"/>
  <c r="J670" i="1" s="1"/>
  <c r="K670" i="1" s="1"/>
  <c r="L670" i="1" s="1"/>
  <c r="G668" i="1"/>
  <c r="H668" i="1" s="1"/>
  <c r="I668" i="1" s="1"/>
  <c r="J668" i="1" s="1"/>
  <c r="K668" i="1" s="1"/>
  <c r="L668" i="1" s="1"/>
  <c r="G667" i="1"/>
  <c r="H667" i="1" s="1"/>
  <c r="I667" i="1" s="1"/>
  <c r="J667" i="1" s="1"/>
  <c r="K667" i="1" s="1"/>
  <c r="L667" i="1" s="1"/>
  <c r="G665" i="1"/>
  <c r="H665" i="1" s="1"/>
  <c r="I665" i="1" s="1"/>
  <c r="J665" i="1" s="1"/>
  <c r="K665" i="1" s="1"/>
  <c r="L665" i="1" s="1"/>
  <c r="G662" i="1"/>
  <c r="H662" i="1" s="1"/>
  <c r="I662" i="1" s="1"/>
  <c r="G660" i="1"/>
  <c r="H660" i="1" s="1"/>
  <c r="I660" i="1" s="1"/>
  <c r="G658" i="1"/>
  <c r="H658" i="1" s="1"/>
  <c r="I658" i="1" s="1"/>
  <c r="G656" i="1"/>
  <c r="H656" i="1" s="1"/>
  <c r="I656" i="1" s="1"/>
  <c r="G654" i="1"/>
  <c r="H654" i="1" s="1"/>
  <c r="I654" i="1" s="1"/>
  <c r="G652" i="1"/>
  <c r="H652" i="1" s="1"/>
  <c r="I652" i="1" s="1"/>
  <c r="G650" i="1"/>
  <c r="H650" i="1" s="1"/>
  <c r="I650" i="1" s="1"/>
  <c r="G648" i="1"/>
  <c r="H648" i="1" s="1"/>
  <c r="I648" i="1" s="1"/>
  <c r="G646" i="1"/>
  <c r="H646" i="1" s="1"/>
  <c r="I646" i="1" s="1"/>
  <c r="G644" i="1"/>
  <c r="H644" i="1" s="1"/>
  <c r="I644" i="1" s="1"/>
  <c r="G642" i="1"/>
  <c r="H642" i="1" s="1"/>
  <c r="I642" i="1" s="1"/>
  <c r="G640" i="1"/>
  <c r="H640" i="1" s="1"/>
  <c r="I640" i="1" s="1"/>
  <c r="G638" i="1"/>
  <c r="H638" i="1" s="1"/>
  <c r="I638" i="1" s="1"/>
  <c r="G636" i="1"/>
  <c r="H636" i="1" s="1"/>
  <c r="I636" i="1" s="1"/>
  <c r="G634" i="1"/>
  <c r="H634" i="1" s="1"/>
  <c r="I634" i="1" s="1"/>
  <c r="G631" i="1"/>
  <c r="H631" i="1" s="1"/>
  <c r="I631" i="1" s="1"/>
  <c r="J631" i="1" s="1"/>
  <c r="K631" i="1" s="1"/>
  <c r="L631" i="1" s="1"/>
  <c r="G628" i="1"/>
  <c r="H628" i="1" s="1"/>
  <c r="I628" i="1" s="1"/>
  <c r="G626" i="1"/>
  <c r="H626" i="1" s="1"/>
  <c r="I626" i="1" s="1"/>
  <c r="G624" i="1"/>
  <c r="H624" i="1" s="1"/>
  <c r="I624" i="1" s="1"/>
  <c r="G622" i="1"/>
  <c r="H622" i="1" s="1"/>
  <c r="I622" i="1" s="1"/>
  <c r="G620" i="1"/>
  <c r="H620" i="1" s="1"/>
  <c r="I620" i="1" s="1"/>
  <c r="G618" i="1"/>
  <c r="H618" i="1" s="1"/>
  <c r="I618" i="1" s="1"/>
  <c r="G616" i="1"/>
  <c r="H616" i="1" s="1"/>
  <c r="I616" i="1" s="1"/>
  <c r="G614" i="1"/>
  <c r="H614" i="1" s="1"/>
  <c r="I614" i="1" s="1"/>
  <c r="G612" i="1"/>
  <c r="H612" i="1" s="1"/>
  <c r="I612" i="1" s="1"/>
  <c r="G610" i="1"/>
  <c r="H610" i="1" s="1"/>
  <c r="I610" i="1" s="1"/>
  <c r="G608" i="1"/>
  <c r="H608" i="1" s="1"/>
  <c r="I608" i="1" s="1"/>
  <c r="G606" i="1"/>
  <c r="H606" i="1" s="1"/>
  <c r="I606" i="1" s="1"/>
  <c r="G603" i="1"/>
  <c r="H603" i="1" s="1"/>
  <c r="I603" i="1" s="1"/>
  <c r="J603" i="1" s="1"/>
  <c r="K603" i="1" s="1"/>
  <c r="L603" i="1" s="1"/>
  <c r="G601" i="1"/>
  <c r="H601" i="1" s="1"/>
  <c r="I601" i="1" s="1"/>
  <c r="J601" i="1" s="1"/>
  <c r="K601" i="1" s="1"/>
  <c r="L601" i="1" s="1"/>
  <c r="G599" i="1"/>
  <c r="H599" i="1" s="1"/>
  <c r="I599" i="1" s="1"/>
  <c r="J599" i="1" s="1"/>
  <c r="K599" i="1" s="1"/>
  <c r="L599" i="1" s="1"/>
  <c r="G597" i="1"/>
  <c r="H597" i="1" s="1"/>
  <c r="I597" i="1" s="1"/>
  <c r="J597" i="1" s="1"/>
  <c r="K597" i="1" s="1"/>
  <c r="L597" i="1" s="1"/>
  <c r="G595" i="1"/>
  <c r="H595" i="1" s="1"/>
  <c r="I595" i="1" s="1"/>
  <c r="J595" i="1" s="1"/>
  <c r="K595" i="1" s="1"/>
  <c r="L595" i="1" s="1"/>
  <c r="G593" i="1"/>
  <c r="H593" i="1" s="1"/>
  <c r="I593" i="1" s="1"/>
  <c r="J593" i="1" s="1"/>
  <c r="K593" i="1" s="1"/>
  <c r="L593" i="1" s="1"/>
  <c r="G591" i="1"/>
  <c r="H591" i="1" s="1"/>
  <c r="I591" i="1" s="1"/>
  <c r="J591" i="1" s="1"/>
  <c r="K591" i="1" s="1"/>
  <c r="L591" i="1" s="1"/>
  <c r="G588" i="1"/>
  <c r="H588" i="1" s="1"/>
  <c r="I588" i="1" s="1"/>
  <c r="G586" i="1"/>
  <c r="H586" i="1" s="1"/>
  <c r="I586" i="1" s="1"/>
  <c r="G584" i="1"/>
  <c r="H584" i="1" s="1"/>
  <c r="I584" i="1" s="1"/>
  <c r="G582" i="1"/>
  <c r="H582" i="1" s="1"/>
  <c r="I582" i="1" s="1"/>
  <c r="G580" i="1"/>
  <c r="H580" i="1" s="1"/>
  <c r="I580" i="1" s="1"/>
  <c r="G575" i="1"/>
  <c r="H575" i="1" s="1"/>
  <c r="I575" i="1" s="1"/>
  <c r="J575" i="1" s="1"/>
  <c r="K575" i="1" s="1"/>
  <c r="L575" i="1" s="1"/>
  <c r="G573" i="1"/>
  <c r="H573" i="1" s="1"/>
  <c r="I573" i="1" s="1"/>
  <c r="J573" i="1" s="1"/>
  <c r="K573" i="1" s="1"/>
  <c r="L573" i="1" s="1"/>
  <c r="G571" i="1"/>
  <c r="H571" i="1" s="1"/>
  <c r="I571" i="1" s="1"/>
  <c r="J571" i="1" s="1"/>
  <c r="K571" i="1" s="1"/>
  <c r="L571" i="1" s="1"/>
  <c r="G569" i="1"/>
  <c r="H569" i="1" s="1"/>
  <c r="I569" i="1" s="1"/>
  <c r="G567" i="1"/>
  <c r="H567" i="1" s="1"/>
  <c r="I567" i="1" s="1"/>
  <c r="G565" i="1"/>
  <c r="H565" i="1" s="1"/>
  <c r="I565" i="1" s="1"/>
  <c r="G563" i="1"/>
  <c r="H563" i="1" s="1"/>
  <c r="I563" i="1" s="1"/>
  <c r="G561" i="1"/>
  <c r="H561" i="1" s="1"/>
  <c r="I561" i="1" s="1"/>
  <c r="G559" i="1"/>
  <c r="H559" i="1" s="1"/>
  <c r="I559" i="1" s="1"/>
  <c r="G557" i="1"/>
  <c r="H557" i="1" s="1"/>
  <c r="I557" i="1" s="1"/>
  <c r="G553" i="1"/>
  <c r="H553" i="1" s="1"/>
  <c r="G551" i="1"/>
  <c r="H551" i="1" s="1"/>
  <c r="I551" i="1" s="1"/>
  <c r="G549" i="1"/>
  <c r="H549" i="1" s="1"/>
  <c r="I549" i="1" s="1"/>
  <c r="G546" i="1"/>
  <c r="H546" i="1" s="1"/>
  <c r="I546" i="1" s="1"/>
  <c r="J546" i="1" s="1"/>
  <c r="K546" i="1" s="1"/>
  <c r="L546" i="1" s="1"/>
  <c r="G544" i="1"/>
  <c r="H544" i="1" s="1"/>
  <c r="I544" i="1" s="1"/>
  <c r="J544" i="1" s="1"/>
  <c r="K544" i="1" s="1"/>
  <c r="L544" i="1" s="1"/>
  <c r="G542" i="1"/>
  <c r="H542" i="1" s="1"/>
  <c r="I542" i="1" s="1"/>
  <c r="J542" i="1" s="1"/>
  <c r="K542" i="1" s="1"/>
  <c r="L542" i="1" s="1"/>
  <c r="G540" i="1"/>
  <c r="H540" i="1" s="1"/>
  <c r="I540" i="1" s="1"/>
  <c r="J540" i="1" s="1"/>
  <c r="K540" i="1" s="1"/>
  <c r="L540" i="1" s="1"/>
  <c r="G538" i="1"/>
  <c r="H538" i="1" s="1"/>
  <c r="I538" i="1" s="1"/>
  <c r="J538" i="1" s="1"/>
  <c r="K538" i="1" s="1"/>
  <c r="L538" i="1" s="1"/>
  <c r="G536" i="1"/>
  <c r="H536" i="1" s="1"/>
  <c r="I536" i="1" s="1"/>
  <c r="J536" i="1" s="1"/>
  <c r="K536" i="1" s="1"/>
  <c r="L536" i="1" s="1"/>
  <c r="G534" i="1"/>
  <c r="H534" i="1" s="1"/>
  <c r="I534" i="1" s="1"/>
  <c r="J534" i="1" s="1"/>
  <c r="K534" i="1" s="1"/>
  <c r="L534" i="1" s="1"/>
  <c r="G531" i="1"/>
  <c r="H531" i="1" s="1"/>
  <c r="I531" i="1" s="1"/>
  <c r="G529" i="1"/>
  <c r="H529" i="1" s="1"/>
  <c r="I529" i="1" s="1"/>
  <c r="G527" i="1"/>
  <c r="H527" i="1" s="1"/>
  <c r="I527" i="1" s="1"/>
  <c r="G525" i="1"/>
  <c r="H525" i="1" s="1"/>
  <c r="I525" i="1" s="1"/>
  <c r="G523" i="1"/>
  <c r="H523" i="1" s="1"/>
  <c r="I523" i="1" s="1"/>
  <c r="G521" i="1"/>
  <c r="H521" i="1" s="1"/>
  <c r="I521" i="1" s="1"/>
  <c r="G519" i="1"/>
  <c r="H519" i="1" s="1"/>
  <c r="I519" i="1" s="1"/>
  <c r="G517" i="1"/>
  <c r="H517" i="1" s="1"/>
  <c r="I517" i="1" s="1"/>
  <c r="G486" i="1"/>
  <c r="H486" i="1" s="1"/>
  <c r="I486" i="1" s="1"/>
  <c r="J486" i="1" s="1"/>
  <c r="K486" i="1" s="1"/>
  <c r="L486" i="1" s="1"/>
  <c r="G484" i="1"/>
  <c r="H484" i="1" s="1"/>
  <c r="I484" i="1" s="1"/>
  <c r="J484" i="1" s="1"/>
  <c r="K484" i="1" s="1"/>
  <c r="L484" i="1" s="1"/>
  <c r="G482" i="1"/>
  <c r="H482" i="1" s="1"/>
  <c r="I482" i="1" s="1"/>
  <c r="J482" i="1" s="1"/>
  <c r="K482" i="1" s="1"/>
  <c r="L482" i="1" s="1"/>
  <c r="G480" i="1"/>
  <c r="H480" i="1" s="1"/>
  <c r="I480" i="1" s="1"/>
  <c r="J480" i="1" s="1"/>
  <c r="K480" i="1" s="1"/>
  <c r="L480" i="1" s="1"/>
  <c r="G478" i="1"/>
  <c r="H478" i="1" s="1"/>
  <c r="I478" i="1" s="1"/>
  <c r="J478" i="1" s="1"/>
  <c r="K478" i="1" s="1"/>
  <c r="L478" i="1" s="1"/>
  <c r="G476" i="1"/>
  <c r="H476" i="1" s="1"/>
  <c r="I476" i="1" s="1"/>
  <c r="J476" i="1" s="1"/>
  <c r="K476" i="1" s="1"/>
  <c r="L476" i="1" s="1"/>
  <c r="G474" i="1"/>
  <c r="H474" i="1" s="1"/>
  <c r="I474" i="1" s="1"/>
  <c r="J474" i="1" s="1"/>
  <c r="K474" i="1" s="1"/>
  <c r="L474" i="1" s="1"/>
  <c r="G455" i="1"/>
  <c r="H455" i="1" s="1"/>
  <c r="I455" i="1" s="1"/>
  <c r="J455" i="1" s="1"/>
  <c r="K455" i="1" s="1"/>
  <c r="L455" i="1" s="1"/>
  <c r="G453" i="1"/>
  <c r="H453" i="1" s="1"/>
  <c r="I453" i="1" s="1"/>
  <c r="J453" i="1" s="1"/>
  <c r="K453" i="1" s="1"/>
  <c r="L453" i="1" s="1"/>
  <c r="G451" i="1"/>
  <c r="H451" i="1" s="1"/>
  <c r="I451" i="1" s="1"/>
  <c r="J451" i="1" s="1"/>
  <c r="K451" i="1" s="1"/>
  <c r="L451" i="1" s="1"/>
  <c r="G450" i="1"/>
  <c r="H450" i="1" s="1"/>
  <c r="I450" i="1" s="1"/>
  <c r="J450" i="1" s="1"/>
  <c r="K450" i="1" s="1"/>
  <c r="L450" i="1" s="1"/>
  <c r="G449" i="1"/>
  <c r="H449" i="1" s="1"/>
  <c r="I449" i="1" s="1"/>
  <c r="J449" i="1" s="1"/>
  <c r="K449" i="1" s="1"/>
  <c r="L449" i="1" s="1"/>
  <c r="G447" i="1"/>
  <c r="H447" i="1" s="1"/>
  <c r="I447" i="1" s="1"/>
  <c r="J447" i="1" s="1"/>
  <c r="K447" i="1" s="1"/>
  <c r="L447" i="1" s="1"/>
  <c r="G445" i="1"/>
  <c r="H445" i="1" s="1"/>
  <c r="I445" i="1" s="1"/>
  <c r="J445" i="1" s="1"/>
  <c r="K445" i="1" s="1"/>
  <c r="L445" i="1" s="1"/>
  <c r="G425" i="1"/>
  <c r="H425" i="1" s="1"/>
  <c r="I425" i="1" s="1"/>
  <c r="J425" i="1" s="1"/>
  <c r="K425" i="1" s="1"/>
  <c r="L425" i="1" s="1"/>
  <c r="G423" i="1"/>
  <c r="H423" i="1" s="1"/>
  <c r="I423" i="1" s="1"/>
  <c r="J423" i="1" s="1"/>
  <c r="K423" i="1" s="1"/>
  <c r="L423" i="1" s="1"/>
  <c r="G421" i="1"/>
  <c r="H421" i="1" s="1"/>
  <c r="I421" i="1" s="1"/>
  <c r="J421" i="1" s="1"/>
  <c r="K421" i="1" s="1"/>
  <c r="L421" i="1" s="1"/>
  <c r="G419" i="1"/>
  <c r="H419" i="1" s="1"/>
  <c r="I419" i="1" s="1"/>
  <c r="J419" i="1" s="1"/>
  <c r="K419" i="1" s="1"/>
  <c r="L419" i="1" s="1"/>
  <c r="G417" i="1"/>
  <c r="H417" i="1" s="1"/>
  <c r="I417" i="1" s="1"/>
  <c r="J417" i="1" s="1"/>
  <c r="K417" i="1" s="1"/>
  <c r="L417" i="1" s="1"/>
  <c r="G415" i="1"/>
  <c r="H415" i="1" s="1"/>
  <c r="I415" i="1" s="1"/>
  <c r="J415" i="1" s="1"/>
  <c r="K415" i="1" s="1"/>
  <c r="L415" i="1" s="1"/>
  <c r="G403" i="1"/>
  <c r="H403" i="1" s="1"/>
  <c r="G401" i="1"/>
  <c r="H401" i="1" s="1"/>
  <c r="G399" i="1"/>
  <c r="H399" i="1" s="1"/>
  <c r="G387" i="1"/>
  <c r="H387" i="1" s="1"/>
  <c r="G385" i="1"/>
  <c r="H385" i="1" s="1"/>
  <c r="I385" i="1" s="1"/>
  <c r="J385" i="1" s="1"/>
  <c r="K385" i="1" s="1"/>
  <c r="L385" i="1" s="1"/>
  <c r="G383" i="1"/>
  <c r="H383" i="1" s="1"/>
  <c r="I383" i="1" s="1"/>
  <c r="J383" i="1" s="1"/>
  <c r="K383" i="1" s="1"/>
  <c r="L383" i="1" s="1"/>
  <c r="G381" i="1"/>
  <c r="H381" i="1" s="1"/>
  <c r="I381" i="1" s="1"/>
  <c r="J381" i="1" s="1"/>
  <c r="K381" i="1" s="1"/>
  <c r="L381" i="1" s="1"/>
  <c r="G379" i="1"/>
  <c r="H379" i="1" s="1"/>
  <c r="I379" i="1" s="1"/>
  <c r="J379" i="1" s="1"/>
  <c r="K379" i="1" s="1"/>
  <c r="L379" i="1" s="1"/>
  <c r="G377" i="1"/>
  <c r="H377" i="1" s="1"/>
  <c r="I377" i="1" s="1"/>
  <c r="J377" i="1" s="1"/>
  <c r="K377" i="1" s="1"/>
  <c r="L377" i="1" s="1"/>
  <c r="G357" i="1"/>
  <c r="H357" i="1" s="1"/>
  <c r="I357" i="1" s="1"/>
  <c r="J357" i="1" s="1"/>
  <c r="K357" i="1" s="1"/>
  <c r="L357" i="1" s="1"/>
  <c r="G355" i="1"/>
  <c r="H355" i="1" s="1"/>
  <c r="I355" i="1" s="1"/>
  <c r="J355" i="1" s="1"/>
  <c r="K355" i="1" s="1"/>
  <c r="L355" i="1" s="1"/>
  <c r="G353" i="1"/>
  <c r="H353" i="1" s="1"/>
  <c r="I353" i="1" s="1"/>
  <c r="J353" i="1" s="1"/>
  <c r="K353" i="1" s="1"/>
  <c r="L353" i="1" s="1"/>
  <c r="G351" i="1"/>
  <c r="H351" i="1" s="1"/>
  <c r="I351" i="1" s="1"/>
  <c r="J351" i="1" s="1"/>
  <c r="K351" i="1" s="1"/>
  <c r="L351" i="1" s="1"/>
  <c r="G349" i="1"/>
  <c r="H349" i="1" s="1"/>
  <c r="I349" i="1" s="1"/>
  <c r="J349" i="1" s="1"/>
  <c r="K349" i="1" s="1"/>
  <c r="L349" i="1" s="1"/>
  <c r="G347" i="1"/>
  <c r="H347" i="1" s="1"/>
  <c r="I347" i="1" s="1"/>
  <c r="J347" i="1" s="1"/>
  <c r="K347" i="1" s="1"/>
  <c r="L347" i="1" s="1"/>
  <c r="G345" i="1"/>
  <c r="H345" i="1" s="1"/>
  <c r="I345" i="1" s="1"/>
  <c r="J345" i="1" s="1"/>
  <c r="K345" i="1" s="1"/>
  <c r="L345" i="1" s="1"/>
  <c r="G322" i="1"/>
  <c r="H322" i="1" s="1"/>
  <c r="I322" i="1" s="1"/>
  <c r="G318" i="1"/>
  <c r="H318" i="1" s="1"/>
  <c r="I318" i="1" s="1"/>
  <c r="G316" i="1"/>
  <c r="H316" i="1" s="1"/>
  <c r="I316" i="1" s="1"/>
  <c r="J316" i="1" s="1"/>
  <c r="K316" i="1" s="1"/>
  <c r="L316" i="1" s="1"/>
  <c r="G314" i="1"/>
  <c r="H314" i="1" s="1"/>
  <c r="I314" i="1" s="1"/>
  <c r="J314" i="1" s="1"/>
  <c r="K314" i="1" s="1"/>
  <c r="L314" i="1" s="1"/>
  <c r="G312" i="1"/>
  <c r="H312" i="1" s="1"/>
  <c r="I312" i="1" s="1"/>
  <c r="J312" i="1" s="1"/>
  <c r="K312" i="1" s="1"/>
  <c r="L312" i="1" s="1"/>
  <c r="G309" i="1"/>
  <c r="H309" i="1" s="1"/>
  <c r="I309" i="1" s="1"/>
  <c r="G303" i="1"/>
  <c r="H303" i="1" s="1"/>
  <c r="I303" i="1" s="1"/>
  <c r="G301" i="1"/>
  <c r="H301" i="1" s="1"/>
  <c r="I301" i="1" s="1"/>
  <c r="G299" i="1"/>
  <c r="H299" i="1" s="1"/>
  <c r="I299" i="1" s="1"/>
  <c r="G297" i="1"/>
  <c r="H297" i="1" s="1"/>
  <c r="I297" i="1" s="1"/>
  <c r="G295" i="1"/>
  <c r="H295" i="1" s="1"/>
  <c r="I295" i="1" s="1"/>
  <c r="G293" i="1"/>
  <c r="H293" i="1" s="1"/>
  <c r="I293" i="1" s="1"/>
  <c r="G291" i="1"/>
  <c r="H291" i="1" s="1"/>
  <c r="I291" i="1" s="1"/>
  <c r="G284" i="1"/>
  <c r="H284" i="1" s="1"/>
  <c r="I284" i="1" s="1"/>
  <c r="J284" i="1" s="1"/>
  <c r="K284" i="1" s="1"/>
  <c r="L284" i="1" s="1"/>
  <c r="G282" i="1"/>
  <c r="H282" i="1" s="1"/>
  <c r="I282" i="1" s="1"/>
  <c r="J282" i="1" s="1"/>
  <c r="K282" i="1" s="1"/>
  <c r="L282" i="1" s="1"/>
  <c r="G279" i="1"/>
  <c r="H279" i="1" s="1"/>
  <c r="I279" i="1" s="1"/>
  <c r="J279" i="1" s="1"/>
  <c r="K279" i="1" s="1"/>
  <c r="L279" i="1" s="1"/>
  <c r="G277" i="1"/>
  <c r="H277" i="1" s="1"/>
  <c r="I277" i="1" s="1"/>
  <c r="J277" i="1" s="1"/>
  <c r="K277" i="1" s="1"/>
  <c r="L277" i="1" s="1"/>
  <c r="G263" i="1"/>
  <c r="H263" i="1" s="1"/>
  <c r="I263" i="1" s="1"/>
  <c r="J263" i="1" s="1"/>
  <c r="K263" i="1" s="1"/>
  <c r="L263" i="1" s="1"/>
  <c r="G261" i="1"/>
  <c r="H261" i="1" s="1"/>
  <c r="G255" i="1"/>
  <c r="H255" i="1" s="1"/>
  <c r="G253" i="1"/>
  <c r="H253" i="1" s="1"/>
  <c r="G251" i="1"/>
  <c r="H251" i="1" s="1"/>
  <c r="G239" i="1"/>
  <c r="H239" i="1" s="1"/>
  <c r="I239" i="1" s="1"/>
  <c r="G237" i="1"/>
  <c r="H237" i="1" s="1"/>
  <c r="I237" i="1" s="1"/>
  <c r="G235" i="1"/>
  <c r="H235" i="1" s="1"/>
  <c r="I235" i="1" s="1"/>
  <c r="G232" i="1"/>
  <c r="H232" i="1" s="1"/>
  <c r="G230" i="1"/>
  <c r="H230" i="1" s="1"/>
  <c r="G228" i="1"/>
  <c r="H228" i="1" s="1"/>
  <c r="G225" i="1"/>
  <c r="H225" i="1" s="1"/>
  <c r="I225" i="1" s="1"/>
  <c r="G223" i="1"/>
  <c r="H223" i="1" s="1"/>
  <c r="I223" i="1" s="1"/>
  <c r="G221" i="1"/>
  <c r="H221" i="1" s="1"/>
  <c r="I221" i="1" s="1"/>
  <c r="G219" i="1"/>
  <c r="H219" i="1" s="1"/>
  <c r="I219" i="1" s="1"/>
  <c r="G853" i="1"/>
  <c r="H853" i="1" s="1"/>
  <c r="I853" i="1" s="1"/>
  <c r="J853" i="1" s="1"/>
  <c r="K853" i="1" s="1"/>
  <c r="L853" i="1" s="1"/>
  <c r="G851" i="1"/>
  <c r="H851" i="1" s="1"/>
  <c r="I851" i="1" s="1"/>
  <c r="J851" i="1" s="1"/>
  <c r="K851" i="1" s="1"/>
  <c r="L851" i="1" s="1"/>
  <c r="G849" i="1"/>
  <c r="H849" i="1" s="1"/>
  <c r="I849" i="1" s="1"/>
  <c r="J849" i="1" s="1"/>
  <c r="K849" i="1" s="1"/>
  <c r="L849" i="1" s="1"/>
  <c r="G847" i="1"/>
  <c r="H847" i="1" s="1"/>
  <c r="I847" i="1" s="1"/>
  <c r="J847" i="1" s="1"/>
  <c r="K847" i="1" s="1"/>
  <c r="L847" i="1" s="1"/>
  <c r="G827" i="1"/>
  <c r="H827" i="1" s="1"/>
  <c r="I827" i="1" s="1"/>
  <c r="J827" i="1" s="1"/>
  <c r="K827" i="1" s="1"/>
  <c r="L827" i="1" s="1"/>
  <c r="G825" i="1"/>
  <c r="H825" i="1" s="1"/>
  <c r="I825" i="1" s="1"/>
  <c r="J825" i="1" s="1"/>
  <c r="K825" i="1" s="1"/>
  <c r="L825" i="1" s="1"/>
  <c r="G823" i="1"/>
  <c r="H823" i="1" s="1"/>
  <c r="I823" i="1" s="1"/>
  <c r="J823" i="1" s="1"/>
  <c r="K823" i="1" s="1"/>
  <c r="L823" i="1" s="1"/>
  <c r="G821" i="1"/>
  <c r="H821" i="1" s="1"/>
  <c r="I821" i="1" s="1"/>
  <c r="J821" i="1" s="1"/>
  <c r="K821" i="1" s="1"/>
  <c r="L821" i="1" s="1"/>
  <c r="G819" i="1"/>
  <c r="H819" i="1" s="1"/>
  <c r="I819" i="1" s="1"/>
  <c r="J819" i="1" s="1"/>
  <c r="K819" i="1" s="1"/>
  <c r="L819" i="1" s="1"/>
  <c r="G817" i="1"/>
  <c r="H817" i="1" s="1"/>
  <c r="I817" i="1" s="1"/>
  <c r="J817" i="1" s="1"/>
  <c r="K817" i="1" s="1"/>
  <c r="L817" i="1" s="1"/>
  <c r="G815" i="1"/>
  <c r="H815" i="1" s="1"/>
  <c r="I815" i="1" s="1"/>
  <c r="J815" i="1" s="1"/>
  <c r="K815" i="1" s="1"/>
  <c r="L815" i="1" s="1"/>
  <c r="G795" i="1"/>
  <c r="H795" i="1" s="1"/>
  <c r="I795" i="1" s="1"/>
  <c r="J795" i="1" s="1"/>
  <c r="K795" i="1" s="1"/>
  <c r="L795" i="1" s="1"/>
  <c r="G793" i="1"/>
  <c r="H793" i="1" s="1"/>
  <c r="I793" i="1" s="1"/>
  <c r="J793" i="1" s="1"/>
  <c r="K793" i="1" s="1"/>
  <c r="L793" i="1" s="1"/>
  <c r="G791" i="1"/>
  <c r="H791" i="1" s="1"/>
  <c r="I791" i="1" s="1"/>
  <c r="J791" i="1" s="1"/>
  <c r="K791" i="1" s="1"/>
  <c r="L791" i="1" s="1"/>
  <c r="G789" i="1"/>
  <c r="H789" i="1" s="1"/>
  <c r="I789" i="1" s="1"/>
  <c r="J789" i="1" s="1"/>
  <c r="K789" i="1" s="1"/>
  <c r="L789" i="1" s="1"/>
  <c r="G787" i="1"/>
  <c r="H787" i="1" s="1"/>
  <c r="I787" i="1" s="1"/>
  <c r="J787" i="1" s="1"/>
  <c r="K787" i="1" s="1"/>
  <c r="L787" i="1" s="1"/>
  <c r="G785" i="1"/>
  <c r="H785" i="1" s="1"/>
  <c r="I785" i="1" s="1"/>
  <c r="J785" i="1" s="1"/>
  <c r="K785" i="1" s="1"/>
  <c r="L785" i="1" s="1"/>
  <c r="G783" i="1"/>
  <c r="H783" i="1" s="1"/>
  <c r="I783" i="1" s="1"/>
  <c r="J783" i="1" s="1"/>
  <c r="K783" i="1" s="1"/>
  <c r="L783" i="1" s="1"/>
  <c r="G763" i="1"/>
  <c r="H763" i="1" s="1"/>
  <c r="I763" i="1" s="1"/>
  <c r="J763" i="1" s="1"/>
  <c r="K763" i="1" s="1"/>
  <c r="L763" i="1" s="1"/>
  <c r="G761" i="1"/>
  <c r="H761" i="1" s="1"/>
  <c r="I761" i="1" s="1"/>
  <c r="J761" i="1" s="1"/>
  <c r="K761" i="1" s="1"/>
  <c r="L761" i="1" s="1"/>
  <c r="G759" i="1"/>
  <c r="H759" i="1" s="1"/>
  <c r="I759" i="1" s="1"/>
  <c r="J759" i="1" s="1"/>
  <c r="K759" i="1" s="1"/>
  <c r="L759" i="1" s="1"/>
  <c r="G757" i="1"/>
  <c r="H757" i="1" s="1"/>
  <c r="I757" i="1" s="1"/>
  <c r="J757" i="1" s="1"/>
  <c r="K757" i="1" s="1"/>
  <c r="L757" i="1" s="1"/>
  <c r="G755" i="1"/>
  <c r="H755" i="1" s="1"/>
  <c r="I755" i="1" s="1"/>
  <c r="J755" i="1" s="1"/>
  <c r="K755" i="1" s="1"/>
  <c r="L755" i="1" s="1"/>
  <c r="G753" i="1"/>
  <c r="H753" i="1" s="1"/>
  <c r="I753" i="1" s="1"/>
  <c r="J753" i="1" s="1"/>
  <c r="K753" i="1" s="1"/>
  <c r="L753" i="1" s="1"/>
  <c r="G751" i="1"/>
  <c r="H751" i="1" s="1"/>
  <c r="I751" i="1" s="1"/>
  <c r="J751" i="1" s="1"/>
  <c r="K751" i="1" s="1"/>
  <c r="L751" i="1" s="1"/>
  <c r="G731" i="1"/>
  <c r="H731" i="1" s="1"/>
  <c r="I731" i="1" s="1"/>
  <c r="J731" i="1" s="1"/>
  <c r="K731" i="1" s="1"/>
  <c r="L731" i="1" s="1"/>
  <c r="G729" i="1"/>
  <c r="H729" i="1" s="1"/>
  <c r="I729" i="1" s="1"/>
  <c r="J729" i="1" s="1"/>
  <c r="K729" i="1" s="1"/>
  <c r="L729" i="1" s="1"/>
  <c r="G727" i="1"/>
  <c r="H727" i="1" s="1"/>
  <c r="I727" i="1" s="1"/>
  <c r="J727" i="1" s="1"/>
  <c r="K727" i="1" s="1"/>
  <c r="L727" i="1" s="1"/>
  <c r="G725" i="1"/>
  <c r="H725" i="1" s="1"/>
  <c r="I725" i="1" s="1"/>
  <c r="J725" i="1" s="1"/>
  <c r="K725" i="1" s="1"/>
  <c r="L725" i="1" s="1"/>
  <c r="G723" i="1"/>
  <c r="H723" i="1" s="1"/>
  <c r="I723" i="1" s="1"/>
  <c r="J723" i="1" s="1"/>
  <c r="K723" i="1" s="1"/>
  <c r="L723" i="1" s="1"/>
  <c r="G721" i="1"/>
  <c r="H721" i="1" s="1"/>
  <c r="I721" i="1" s="1"/>
  <c r="J721" i="1" s="1"/>
  <c r="K721" i="1" s="1"/>
  <c r="L721" i="1" s="1"/>
  <c r="G719" i="1"/>
  <c r="H719" i="1" s="1"/>
  <c r="I719" i="1" s="1"/>
  <c r="J719" i="1" s="1"/>
  <c r="K719" i="1" s="1"/>
  <c r="L719" i="1" s="1"/>
  <c r="G692" i="1"/>
  <c r="H692" i="1" s="1"/>
  <c r="I692" i="1" s="1"/>
  <c r="J692" i="1" s="1"/>
  <c r="K692" i="1" s="1"/>
  <c r="L692" i="1" s="1"/>
  <c r="G690" i="1"/>
  <c r="H690" i="1" s="1"/>
  <c r="I690" i="1" s="1"/>
  <c r="J690" i="1" s="1"/>
  <c r="K690" i="1" s="1"/>
  <c r="L690" i="1" s="1"/>
  <c r="G688" i="1"/>
  <c r="H688" i="1" s="1"/>
  <c r="I688" i="1" s="1"/>
  <c r="J688" i="1" s="1"/>
  <c r="K688" i="1" s="1"/>
  <c r="L688" i="1" s="1"/>
  <c r="G686" i="1"/>
  <c r="H686" i="1" s="1"/>
  <c r="I686" i="1" s="1"/>
  <c r="J686" i="1" s="1"/>
  <c r="K686" i="1" s="1"/>
  <c r="L686" i="1" s="1"/>
  <c r="G684" i="1"/>
  <c r="H684" i="1" s="1"/>
  <c r="I684" i="1" s="1"/>
  <c r="J684" i="1" s="1"/>
  <c r="K684" i="1" s="1"/>
  <c r="L684" i="1" s="1"/>
  <c r="G682" i="1"/>
  <c r="H682" i="1" s="1"/>
  <c r="I682" i="1" s="1"/>
  <c r="J682" i="1" s="1"/>
  <c r="K682" i="1" s="1"/>
  <c r="L682" i="1" s="1"/>
  <c r="G680" i="1"/>
  <c r="H680" i="1" s="1"/>
  <c r="I680" i="1" s="1"/>
  <c r="J680" i="1" s="1"/>
  <c r="K680" i="1" s="1"/>
  <c r="L680" i="1" s="1"/>
  <c r="G661" i="1"/>
  <c r="H661" i="1" s="1"/>
  <c r="I661" i="1" s="1"/>
  <c r="J661" i="1" s="1"/>
  <c r="K661" i="1" s="1"/>
  <c r="L661" i="1" s="1"/>
  <c r="G659" i="1"/>
  <c r="H659" i="1" s="1"/>
  <c r="I659" i="1" s="1"/>
  <c r="J659" i="1" s="1"/>
  <c r="K659" i="1" s="1"/>
  <c r="L659" i="1" s="1"/>
  <c r="G657" i="1"/>
  <c r="H657" i="1" s="1"/>
  <c r="I657" i="1" s="1"/>
  <c r="J657" i="1" s="1"/>
  <c r="K657" i="1" s="1"/>
  <c r="L657" i="1" s="1"/>
  <c r="G655" i="1"/>
  <c r="H655" i="1" s="1"/>
  <c r="I655" i="1" s="1"/>
  <c r="J655" i="1" s="1"/>
  <c r="K655" i="1" s="1"/>
  <c r="L655" i="1" s="1"/>
  <c r="G653" i="1"/>
  <c r="H653" i="1" s="1"/>
  <c r="I653" i="1" s="1"/>
  <c r="J653" i="1" s="1"/>
  <c r="K653" i="1" s="1"/>
  <c r="L653" i="1" s="1"/>
  <c r="G651" i="1"/>
  <c r="H651" i="1" s="1"/>
  <c r="I651" i="1" s="1"/>
  <c r="J651" i="1" s="1"/>
  <c r="K651" i="1" s="1"/>
  <c r="L651" i="1" s="1"/>
  <c r="G649" i="1"/>
  <c r="H649" i="1" s="1"/>
  <c r="I649" i="1" s="1"/>
  <c r="J649" i="1" s="1"/>
  <c r="K649" i="1" s="1"/>
  <c r="L649" i="1" s="1"/>
  <c r="G627" i="1"/>
  <c r="H627" i="1" s="1"/>
  <c r="I627" i="1" s="1"/>
  <c r="J627" i="1" s="1"/>
  <c r="K627" i="1" s="1"/>
  <c r="L627" i="1" s="1"/>
  <c r="G625" i="1"/>
  <c r="H625" i="1" s="1"/>
  <c r="I625" i="1" s="1"/>
  <c r="J625" i="1" s="1"/>
  <c r="K625" i="1" s="1"/>
  <c r="L625" i="1" s="1"/>
  <c r="G623" i="1"/>
  <c r="H623" i="1" s="1"/>
  <c r="I623" i="1" s="1"/>
  <c r="J623" i="1" s="1"/>
  <c r="K623" i="1" s="1"/>
  <c r="L623" i="1" s="1"/>
  <c r="G621" i="1"/>
  <c r="H621" i="1" s="1"/>
  <c r="I621" i="1" s="1"/>
  <c r="J621" i="1" s="1"/>
  <c r="K621" i="1" s="1"/>
  <c r="L621" i="1" s="1"/>
  <c r="G619" i="1"/>
  <c r="H619" i="1" s="1"/>
  <c r="I619" i="1" s="1"/>
  <c r="J619" i="1" s="1"/>
  <c r="K619" i="1" s="1"/>
  <c r="L619" i="1" s="1"/>
  <c r="G617" i="1"/>
  <c r="H617" i="1" s="1"/>
  <c r="I617" i="1" s="1"/>
  <c r="J617" i="1" s="1"/>
  <c r="K617" i="1" s="1"/>
  <c r="L617" i="1" s="1"/>
  <c r="G615" i="1"/>
  <c r="H615" i="1" s="1"/>
  <c r="I615" i="1" s="1"/>
  <c r="J615" i="1" s="1"/>
  <c r="K615" i="1" s="1"/>
  <c r="L615" i="1" s="1"/>
  <c r="G587" i="1"/>
  <c r="H587" i="1" s="1"/>
  <c r="I587" i="1" s="1"/>
  <c r="J587" i="1" s="1"/>
  <c r="K587" i="1" s="1"/>
  <c r="L587" i="1" s="1"/>
  <c r="G585" i="1"/>
  <c r="H585" i="1" s="1"/>
  <c r="I585" i="1" s="1"/>
  <c r="J585" i="1" s="1"/>
  <c r="G583" i="1"/>
  <c r="H583" i="1" s="1"/>
  <c r="I583" i="1" s="1"/>
  <c r="J583" i="1" s="1"/>
  <c r="K583" i="1" s="1"/>
  <c r="L583" i="1" s="1"/>
  <c r="G581" i="1"/>
  <c r="H581" i="1" s="1"/>
  <c r="I581" i="1" s="1"/>
  <c r="J581" i="1" s="1"/>
  <c r="K581" i="1" s="1"/>
  <c r="L581" i="1" s="1"/>
  <c r="G515" i="1"/>
  <c r="H515" i="1" s="1"/>
  <c r="I515" i="1" s="1"/>
  <c r="J515" i="1" s="1"/>
  <c r="K515" i="1" s="1"/>
  <c r="L515" i="1" s="1"/>
  <c r="G513" i="1"/>
  <c r="H513" i="1" s="1"/>
  <c r="I513" i="1" s="1"/>
  <c r="J513" i="1" s="1"/>
  <c r="K513" i="1" s="1"/>
  <c r="L513" i="1" s="1"/>
  <c r="G547" i="1"/>
  <c r="H547" i="1" s="1"/>
  <c r="I547" i="1" s="1"/>
  <c r="G545" i="1"/>
  <c r="H545" i="1" s="1"/>
  <c r="I545" i="1" s="1"/>
  <c r="G543" i="1"/>
  <c r="H543" i="1" s="1"/>
  <c r="I543" i="1" s="1"/>
  <c r="G541" i="1"/>
  <c r="H541" i="1" s="1"/>
  <c r="I541" i="1" s="1"/>
  <c r="G539" i="1"/>
  <c r="H539" i="1" s="1"/>
  <c r="G537" i="1"/>
  <c r="H537" i="1" s="1"/>
  <c r="I537" i="1" s="1"/>
  <c r="G535" i="1"/>
  <c r="H535" i="1" s="1"/>
  <c r="I535" i="1" s="1"/>
  <c r="G533" i="1"/>
  <c r="H533" i="1" s="1"/>
  <c r="I533" i="1" s="1"/>
  <c r="G511" i="1"/>
  <c r="H511" i="1" s="1"/>
  <c r="I511" i="1" s="1"/>
  <c r="G509" i="1"/>
  <c r="H509" i="1" s="1"/>
  <c r="I509" i="1" s="1"/>
  <c r="G507" i="1"/>
  <c r="H507" i="1" s="1"/>
  <c r="G505" i="1"/>
  <c r="H505" i="1" s="1"/>
  <c r="I505" i="1" s="1"/>
  <c r="G503" i="1"/>
  <c r="H503" i="1" s="1"/>
  <c r="I503" i="1" s="1"/>
  <c r="G501" i="1"/>
  <c r="H501" i="1" s="1"/>
  <c r="I501" i="1" s="1"/>
  <c r="G499" i="1"/>
  <c r="H499" i="1" s="1"/>
  <c r="I499" i="1" s="1"/>
  <c r="G497" i="1"/>
  <c r="H497" i="1" s="1"/>
  <c r="I497" i="1" s="1"/>
  <c r="G495" i="1"/>
  <c r="H495" i="1" s="1"/>
  <c r="I495" i="1" s="1"/>
  <c r="G493" i="1"/>
  <c r="H493" i="1" s="1"/>
  <c r="I493" i="1" s="1"/>
  <c r="G491" i="1"/>
  <c r="H491" i="1" s="1"/>
  <c r="I491" i="1" s="1"/>
  <c r="G489" i="1"/>
  <c r="H489" i="1" s="1"/>
  <c r="I489" i="1" s="1"/>
  <c r="G471" i="1"/>
  <c r="H471" i="1" s="1"/>
  <c r="I471" i="1" s="1"/>
  <c r="G469" i="1"/>
  <c r="H469" i="1" s="1"/>
  <c r="I469" i="1" s="1"/>
  <c r="G467" i="1"/>
  <c r="H467" i="1" s="1"/>
  <c r="I467" i="1" s="1"/>
  <c r="G465" i="1"/>
  <c r="H465" i="1" s="1"/>
  <c r="I465" i="1" s="1"/>
  <c r="G463" i="1"/>
  <c r="H463" i="1" s="1"/>
  <c r="G461" i="1"/>
  <c r="H461" i="1" s="1"/>
  <c r="I461" i="1" s="1"/>
  <c r="G459" i="1"/>
  <c r="H459" i="1" s="1"/>
  <c r="I459" i="1" s="1"/>
  <c r="G458" i="1"/>
  <c r="H458" i="1" s="1"/>
  <c r="I458" i="1" s="1"/>
  <c r="G442" i="1"/>
  <c r="H442" i="1" s="1"/>
  <c r="I442" i="1" s="1"/>
  <c r="G440" i="1"/>
  <c r="H440" i="1" s="1"/>
  <c r="I440" i="1" s="1"/>
  <c r="G438" i="1"/>
  <c r="H438" i="1" s="1"/>
  <c r="I438" i="1" s="1"/>
  <c r="G436" i="1"/>
  <c r="H436" i="1" s="1"/>
  <c r="I436" i="1" s="1"/>
  <c r="G434" i="1"/>
  <c r="H434" i="1" s="1"/>
  <c r="I434" i="1" s="1"/>
  <c r="G432" i="1"/>
  <c r="H432" i="1" s="1"/>
  <c r="I432" i="1" s="1"/>
  <c r="G430" i="1"/>
  <c r="H430" i="1" s="1"/>
  <c r="I430" i="1" s="1"/>
  <c r="G428" i="1"/>
  <c r="H428" i="1" s="1"/>
  <c r="I428" i="1" s="1"/>
  <c r="G412" i="1"/>
  <c r="H412" i="1" s="1"/>
  <c r="G410" i="1"/>
  <c r="H410" i="1" s="1"/>
  <c r="G408" i="1"/>
  <c r="H408" i="1" s="1"/>
  <c r="G406" i="1"/>
  <c r="H406" i="1" s="1"/>
  <c r="G396" i="1"/>
  <c r="H396" i="1" s="1"/>
  <c r="G394" i="1"/>
  <c r="H394" i="1" s="1"/>
  <c r="G392" i="1"/>
  <c r="H392" i="1" s="1"/>
  <c r="G390" i="1"/>
  <c r="H390" i="1" s="1"/>
  <c r="G374" i="1"/>
  <c r="H374" i="1" s="1"/>
  <c r="I374" i="1" s="1"/>
  <c r="G372" i="1"/>
  <c r="H372" i="1" s="1"/>
  <c r="I372" i="1" s="1"/>
  <c r="G370" i="1"/>
  <c r="H370" i="1" s="1"/>
  <c r="I370" i="1" s="1"/>
  <c r="G368" i="1"/>
  <c r="H368" i="1" s="1"/>
  <c r="I368" i="1" s="1"/>
  <c r="G366" i="1"/>
  <c r="H366" i="1" s="1"/>
  <c r="I366" i="1" s="1"/>
  <c r="G364" i="1"/>
  <c r="H364" i="1" s="1"/>
  <c r="I364" i="1" s="1"/>
  <c r="G362" i="1"/>
  <c r="H362" i="1" s="1"/>
  <c r="I362" i="1" s="1"/>
  <c r="G360" i="1"/>
  <c r="H360" i="1" s="1"/>
  <c r="I360" i="1" s="1"/>
  <c r="G342" i="1"/>
  <c r="H342" i="1" s="1"/>
  <c r="I342" i="1" s="1"/>
  <c r="G340" i="1"/>
  <c r="H340" i="1" s="1"/>
  <c r="I340" i="1" s="1"/>
  <c r="G338" i="1"/>
  <c r="H338" i="1" s="1"/>
  <c r="I338" i="1" s="1"/>
  <c r="G336" i="1"/>
  <c r="H336" i="1" s="1"/>
  <c r="I336" i="1" s="1"/>
  <c r="G334" i="1"/>
  <c r="H334" i="1" s="1"/>
  <c r="I334" i="1" s="1"/>
  <c r="G331" i="1"/>
  <c r="H331" i="1" s="1"/>
  <c r="I331" i="1" s="1"/>
  <c r="J331" i="1" s="1"/>
  <c r="K331" i="1" s="1"/>
  <c r="L331" i="1" s="1"/>
  <c r="G306" i="1"/>
  <c r="H306" i="1" s="1"/>
  <c r="I306" i="1" s="1"/>
  <c r="J306" i="1" s="1"/>
  <c r="K306" i="1" s="1"/>
  <c r="L306" i="1" s="1"/>
  <c r="G302" i="1"/>
  <c r="H302" i="1" s="1"/>
  <c r="I302" i="1" s="1"/>
  <c r="J302" i="1" s="1"/>
  <c r="K302" i="1" s="1"/>
  <c r="L302" i="1" s="1"/>
  <c r="G300" i="1"/>
  <c r="H300" i="1" s="1"/>
  <c r="I300" i="1" s="1"/>
  <c r="J300" i="1" s="1"/>
  <c r="K300" i="1" s="1"/>
  <c r="L300" i="1" s="1"/>
  <c r="G298" i="1"/>
  <c r="H298" i="1" s="1"/>
  <c r="I298" i="1" s="1"/>
  <c r="J298" i="1" s="1"/>
  <c r="K298" i="1" s="1"/>
  <c r="L298" i="1" s="1"/>
  <c r="G296" i="1"/>
  <c r="H296" i="1" s="1"/>
  <c r="I296" i="1" s="1"/>
  <c r="J296" i="1" s="1"/>
  <c r="K296" i="1" s="1"/>
  <c r="L296" i="1" s="1"/>
  <c r="G294" i="1"/>
  <c r="H294" i="1" s="1"/>
  <c r="I294" i="1" s="1"/>
  <c r="J294" i="1" s="1"/>
  <c r="K294" i="1" s="1"/>
  <c r="L294" i="1" s="1"/>
  <c r="G273" i="1"/>
  <c r="H273" i="1" s="1"/>
  <c r="I273" i="1" s="1"/>
  <c r="J273" i="1" s="1"/>
  <c r="K273" i="1" s="1"/>
  <c r="L273" i="1" s="1"/>
  <c r="G271" i="1"/>
  <c r="H271" i="1" s="1"/>
  <c r="I271" i="1" s="1"/>
  <c r="J271" i="1" s="1"/>
  <c r="K271" i="1" s="1"/>
  <c r="L271" i="1" s="1"/>
  <c r="G268" i="1"/>
  <c r="H268" i="1" s="1"/>
  <c r="I268" i="1" s="1"/>
  <c r="J268" i="1" s="1"/>
  <c r="K268" i="1" s="1"/>
  <c r="L268" i="1" s="1"/>
  <c r="G266" i="1"/>
  <c r="H266" i="1" s="1"/>
  <c r="I266" i="1" s="1"/>
  <c r="J266" i="1" s="1"/>
  <c r="K266" i="1" s="1"/>
  <c r="L266" i="1" s="1"/>
  <c r="G264" i="1"/>
  <c r="H264" i="1" s="1"/>
  <c r="I264" i="1" s="1"/>
  <c r="J264" i="1" s="1"/>
  <c r="K264" i="1" s="1"/>
  <c r="L264" i="1" s="1"/>
  <c r="G262" i="1"/>
  <c r="H262" i="1" s="1"/>
  <c r="I262" i="1" s="1"/>
  <c r="G248" i="1"/>
  <c r="H248" i="1" s="1"/>
  <c r="I248" i="1" s="1"/>
  <c r="G246" i="1"/>
  <c r="H246" i="1" s="1"/>
  <c r="I246" i="1" s="1"/>
  <c r="G244" i="1"/>
  <c r="H244" i="1" s="1"/>
  <c r="I244" i="1" s="1"/>
  <c r="G243" i="1"/>
  <c r="H243" i="1" s="1"/>
  <c r="I243" i="1" s="1"/>
  <c r="G233" i="1"/>
  <c r="H233" i="1" s="1"/>
  <c r="I233" i="1" s="1"/>
  <c r="G231" i="1"/>
  <c r="H231" i="1" s="1"/>
  <c r="I231" i="1" s="1"/>
  <c r="G229" i="1"/>
  <c r="H229" i="1" s="1"/>
  <c r="I229" i="1" s="1"/>
  <c r="G227" i="1"/>
  <c r="H227" i="1" s="1"/>
  <c r="I227" i="1" s="1"/>
  <c r="G44" i="1"/>
  <c r="H44" i="1" s="1"/>
  <c r="I44" i="1" s="1"/>
  <c r="G40" i="1"/>
  <c r="H40" i="1" s="1"/>
  <c r="I40" i="1" s="1"/>
  <c r="G211" i="1"/>
  <c r="H211" i="1" s="1"/>
  <c r="I211" i="1" s="1"/>
  <c r="G208" i="1"/>
  <c r="H208" i="1" s="1"/>
  <c r="I208" i="1" s="1"/>
  <c r="J208" i="1" s="1"/>
  <c r="K208" i="1" s="1"/>
  <c r="L208" i="1" s="1"/>
  <c r="G205" i="1"/>
  <c r="H205" i="1" s="1"/>
  <c r="I205" i="1" s="1"/>
  <c r="G201" i="1"/>
  <c r="H201" i="1" s="1"/>
  <c r="I201" i="1" s="1"/>
  <c r="G195" i="1"/>
  <c r="H195" i="1" s="1"/>
  <c r="I195" i="1" s="1"/>
  <c r="G169" i="1"/>
  <c r="H169" i="1" s="1"/>
  <c r="I169" i="1" s="1"/>
  <c r="J169" i="1" s="1"/>
  <c r="K169" i="1" s="1"/>
  <c r="L169" i="1" s="1"/>
  <c r="G161" i="1"/>
  <c r="H161" i="1" s="1"/>
  <c r="I161" i="1" s="1"/>
  <c r="J161" i="1" s="1"/>
  <c r="K161" i="1" s="1"/>
  <c r="L161" i="1" s="1"/>
  <c r="G153" i="1"/>
  <c r="H153" i="1" s="1"/>
  <c r="I153" i="1" s="1"/>
  <c r="J153" i="1" s="1"/>
  <c r="K153" i="1" s="1"/>
  <c r="L153" i="1" s="1"/>
  <c r="G212" i="1"/>
  <c r="H212" i="1" s="1"/>
  <c r="I212" i="1" s="1"/>
  <c r="J212" i="1" s="1"/>
  <c r="K212" i="1" s="1"/>
  <c r="L212" i="1" s="1"/>
  <c r="G209" i="1"/>
  <c r="H209" i="1" s="1"/>
  <c r="I209" i="1" s="1"/>
  <c r="G207" i="1"/>
  <c r="H207" i="1" s="1"/>
  <c r="I207" i="1" s="1"/>
  <c r="G204" i="1"/>
  <c r="H204" i="1" s="1"/>
  <c r="I204" i="1" s="1"/>
  <c r="J204" i="1" s="1"/>
  <c r="K204" i="1" s="1"/>
  <c r="L204" i="1" s="1"/>
  <c r="G196" i="1"/>
  <c r="H196" i="1" s="1"/>
  <c r="I196" i="1" s="1"/>
  <c r="J196" i="1" s="1"/>
  <c r="K196" i="1" s="1"/>
  <c r="L196" i="1" s="1"/>
  <c r="G185" i="1"/>
  <c r="H185" i="1" s="1"/>
  <c r="I185" i="1" s="1"/>
  <c r="G180" i="1"/>
  <c r="H180" i="1" s="1"/>
  <c r="I180" i="1" s="1"/>
  <c r="J180" i="1" s="1"/>
  <c r="K180" i="1" s="1"/>
  <c r="L180" i="1" s="1"/>
  <c r="G177" i="1"/>
  <c r="H177" i="1" s="1"/>
  <c r="I177" i="1" s="1"/>
  <c r="G162" i="1"/>
  <c r="H162" i="1" s="1"/>
  <c r="I162" i="1" s="1"/>
  <c r="G154" i="1"/>
  <c r="H154" i="1" s="1"/>
  <c r="I154" i="1" s="1"/>
  <c r="H124" i="1"/>
  <c r="I124" i="1" s="1"/>
  <c r="J124" i="1" s="1"/>
  <c r="H122" i="1"/>
  <c r="I122" i="1" s="1"/>
  <c r="J122" i="1" s="1"/>
  <c r="H116" i="1"/>
  <c r="I116" i="1" s="1"/>
  <c r="J116" i="1" s="1"/>
  <c r="H104" i="1"/>
  <c r="I104" i="1" s="1"/>
  <c r="J104" i="1" s="1"/>
  <c r="H98" i="1"/>
  <c r="I98" i="1" s="1"/>
  <c r="J98" i="1" s="1"/>
  <c r="I413" i="1"/>
  <c r="J413" i="1" s="1"/>
  <c r="K413" i="1" s="1"/>
  <c r="L413" i="1" s="1"/>
  <c r="I405" i="1"/>
  <c r="J405" i="1" s="1"/>
  <c r="I397" i="1"/>
  <c r="J397" i="1" s="1"/>
  <c r="I389" i="1"/>
  <c r="J389" i="1" s="1"/>
  <c r="G146" i="1"/>
  <c r="H146" i="1" s="1"/>
  <c r="I146" i="1" s="1"/>
  <c r="G134" i="1"/>
  <c r="H134" i="1" s="1"/>
  <c r="I134" i="1" s="1"/>
  <c r="G89" i="1"/>
  <c r="H89" i="1" s="1"/>
  <c r="G81" i="1"/>
  <c r="H81" i="1" s="1"/>
  <c r="I81" i="1" s="1"/>
  <c r="G71" i="1"/>
  <c r="H71" i="1" s="1"/>
  <c r="I71" i="1" s="1"/>
  <c r="G53" i="1"/>
  <c r="H53" i="1" s="1"/>
  <c r="I53" i="1" s="1"/>
  <c r="I242" i="1"/>
  <c r="J242" i="1" s="1"/>
  <c r="I226" i="1"/>
  <c r="J226" i="1" s="1"/>
  <c r="I218" i="1"/>
  <c r="J218" i="1" s="1"/>
  <c r="K214" i="1"/>
  <c r="L214" i="1" s="1"/>
  <c r="G87" i="1"/>
  <c r="H87" i="1" s="1"/>
  <c r="G138" i="1"/>
  <c r="H138" i="1" s="1"/>
  <c r="I138" i="1" s="1"/>
  <c r="G133" i="1"/>
  <c r="H133" i="1" s="1"/>
  <c r="I133" i="1" s="1"/>
  <c r="J133" i="1" s="1"/>
  <c r="K133" i="1" s="1"/>
  <c r="L133" i="1" s="1"/>
  <c r="G123" i="1"/>
  <c r="H123" i="1" s="1"/>
  <c r="G121" i="1"/>
  <c r="H121" i="1" s="1"/>
  <c r="G115" i="1"/>
  <c r="H115" i="1" s="1"/>
  <c r="G105" i="1"/>
  <c r="H105" i="1" s="1"/>
  <c r="G103" i="1"/>
  <c r="H103" i="1" s="1"/>
  <c r="G97" i="1"/>
  <c r="H97" i="1" s="1"/>
  <c r="J1248" i="1"/>
  <c r="K1248" i="1" s="1"/>
  <c r="L1248" i="1" s="1"/>
  <c r="H1247" i="1"/>
  <c r="I1247" i="1" s="1"/>
  <c r="J1244" i="1"/>
  <c r="K1244" i="1" s="1"/>
  <c r="L1244" i="1" s="1"/>
  <c r="J1239" i="1"/>
  <c r="K1239" i="1" s="1"/>
  <c r="L1239" i="1" s="1"/>
  <c r="H1227" i="1"/>
  <c r="I1227" i="1" s="1"/>
  <c r="H1225" i="1"/>
  <c r="I1225" i="1" s="1"/>
  <c r="J1221" i="1"/>
  <c r="K1221" i="1" s="1"/>
  <c r="L1221" i="1" s="1"/>
  <c r="H1220" i="1"/>
  <c r="I1220" i="1" s="1"/>
  <c r="J1217" i="1"/>
  <c r="K1217" i="1" s="1"/>
  <c r="L1217" i="1" s="1"/>
  <c r="H1216" i="1"/>
  <c r="I1216" i="1" s="1"/>
  <c r="J1213" i="1"/>
  <c r="K1213" i="1" s="1"/>
  <c r="L1213" i="1" s="1"/>
  <c r="H1212" i="1"/>
  <c r="I1212" i="1" s="1"/>
  <c r="J1210" i="1"/>
  <c r="K1210" i="1" s="1"/>
  <c r="L1210" i="1" s="1"/>
  <c r="H1209" i="1"/>
  <c r="I1209" i="1" s="1"/>
  <c r="J1206" i="1"/>
  <c r="K1206" i="1" s="1"/>
  <c r="L1206" i="1" s="1"/>
  <c r="H1205" i="1"/>
  <c r="I1205" i="1" s="1"/>
  <c r="H1197" i="1"/>
  <c r="I1197" i="1" s="1"/>
  <c r="H1106" i="1"/>
  <c r="I1106" i="1" s="1"/>
  <c r="H1085" i="1"/>
  <c r="I1085" i="1" s="1"/>
  <c r="H1083" i="1"/>
  <c r="I1083" i="1" s="1"/>
  <c r="H1064" i="1"/>
  <c r="I1064" i="1" s="1"/>
  <c r="I1347" i="1"/>
  <c r="I1346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4" i="1"/>
  <c r="I1322" i="1"/>
  <c r="I1321" i="1"/>
  <c r="I1320" i="1"/>
  <c r="I1316" i="1"/>
  <c r="I1315" i="1"/>
  <c r="I1314" i="1"/>
  <c r="I1306" i="1"/>
  <c r="I1312" i="1"/>
  <c r="I1311" i="1"/>
  <c r="I1310" i="1"/>
  <c r="I1302" i="1"/>
  <c r="I1294" i="1"/>
  <c r="J998" i="1"/>
  <c r="K998" i="1" s="1"/>
  <c r="L998" i="1" s="1"/>
  <c r="H997" i="1"/>
  <c r="I997" i="1" s="1"/>
  <c r="J994" i="1"/>
  <c r="K994" i="1" s="1"/>
  <c r="L994" i="1" s="1"/>
  <c r="H993" i="1"/>
  <c r="I993" i="1" s="1"/>
  <c r="J990" i="1"/>
  <c r="K990" i="1" s="1"/>
  <c r="L990" i="1" s="1"/>
  <c r="H989" i="1"/>
  <c r="I989" i="1" s="1"/>
  <c r="J986" i="1"/>
  <c r="K986" i="1" s="1"/>
  <c r="L986" i="1" s="1"/>
  <c r="H985" i="1"/>
  <c r="I985" i="1" s="1"/>
  <c r="J982" i="1"/>
  <c r="K982" i="1" s="1"/>
  <c r="L982" i="1" s="1"/>
  <c r="H981" i="1"/>
  <c r="I981" i="1" s="1"/>
  <c r="J978" i="1"/>
  <c r="K978" i="1" s="1"/>
  <c r="L978" i="1" s="1"/>
  <c r="H977" i="1"/>
  <c r="I977" i="1" s="1"/>
  <c r="H889" i="1"/>
  <c r="I889" i="1" s="1"/>
  <c r="J1246" i="1"/>
  <c r="K1246" i="1" s="1"/>
  <c r="L1246" i="1" s="1"/>
  <c r="H1245" i="1"/>
  <c r="I1245" i="1" s="1"/>
  <c r="J1242" i="1"/>
  <c r="K1242" i="1" s="1"/>
  <c r="L1242" i="1" s="1"/>
  <c r="H1240" i="1"/>
  <c r="I1240" i="1" s="1"/>
  <c r="J1229" i="1"/>
  <c r="K1229" i="1" s="1"/>
  <c r="L1229" i="1" s="1"/>
  <c r="H1228" i="1"/>
  <c r="I1228" i="1" s="1"/>
  <c r="H1226" i="1"/>
  <c r="I1226" i="1" s="1"/>
  <c r="H1224" i="1"/>
  <c r="I1224" i="1" s="1"/>
  <c r="H1222" i="1"/>
  <c r="I1222" i="1" s="1"/>
  <c r="J1219" i="1"/>
  <c r="K1219" i="1" s="1"/>
  <c r="L1219" i="1" s="1"/>
  <c r="H1218" i="1"/>
  <c r="I1218" i="1" s="1"/>
  <c r="J1215" i="1"/>
  <c r="K1215" i="1" s="1"/>
  <c r="L1215" i="1" s="1"/>
  <c r="H1214" i="1"/>
  <c r="I1214" i="1" s="1"/>
  <c r="J1211" i="1"/>
  <c r="K1211" i="1" s="1"/>
  <c r="L1211" i="1" s="1"/>
  <c r="J1208" i="1"/>
  <c r="K1208" i="1" s="1"/>
  <c r="L1208" i="1" s="1"/>
  <c r="H1207" i="1"/>
  <c r="I1207" i="1" s="1"/>
  <c r="H1204" i="1"/>
  <c r="I1204" i="1" s="1"/>
  <c r="H1105" i="1"/>
  <c r="I1105" i="1" s="1"/>
  <c r="H1084" i="1"/>
  <c r="I1084" i="1" s="1"/>
  <c r="J996" i="1"/>
  <c r="K996" i="1" s="1"/>
  <c r="L996" i="1" s="1"/>
  <c r="H995" i="1"/>
  <c r="I995" i="1" s="1"/>
  <c r="J992" i="1"/>
  <c r="K992" i="1" s="1"/>
  <c r="L992" i="1" s="1"/>
  <c r="H991" i="1"/>
  <c r="I991" i="1" s="1"/>
  <c r="J988" i="1"/>
  <c r="K988" i="1" s="1"/>
  <c r="L988" i="1" s="1"/>
  <c r="H987" i="1"/>
  <c r="I987" i="1" s="1"/>
  <c r="J984" i="1"/>
  <c r="K984" i="1" s="1"/>
  <c r="L984" i="1" s="1"/>
  <c r="H983" i="1"/>
  <c r="I983" i="1" s="1"/>
  <c r="J980" i="1"/>
  <c r="K980" i="1" s="1"/>
  <c r="L980" i="1" s="1"/>
  <c r="H979" i="1"/>
  <c r="I979" i="1" s="1"/>
  <c r="J976" i="1"/>
  <c r="K976" i="1" s="1"/>
  <c r="L976" i="1" s="1"/>
  <c r="H975" i="1"/>
  <c r="I975" i="1" s="1"/>
  <c r="I1264" i="1"/>
  <c r="J886" i="1"/>
  <c r="K886" i="1" s="1"/>
  <c r="L886" i="1" s="1"/>
  <c r="J868" i="1"/>
  <c r="K868" i="1" s="1"/>
  <c r="L868" i="1" s="1"/>
  <c r="J845" i="1"/>
  <c r="K845" i="1" s="1"/>
  <c r="L845" i="1" s="1"/>
  <c r="J829" i="1"/>
  <c r="K829" i="1" s="1"/>
  <c r="L829" i="1" s="1"/>
  <c r="J813" i="1"/>
  <c r="K813" i="1" s="1"/>
  <c r="L813" i="1" s="1"/>
  <c r="J749" i="1"/>
  <c r="K749" i="1" s="1"/>
  <c r="L749" i="1" s="1"/>
  <c r="H732" i="1"/>
  <c r="I732" i="1" s="1"/>
  <c r="H728" i="1"/>
  <c r="I728" i="1" s="1"/>
  <c r="J717" i="1"/>
  <c r="K717" i="1" s="1"/>
  <c r="L717" i="1" s="1"/>
  <c r="J694" i="1"/>
  <c r="K694" i="1" s="1"/>
  <c r="L694" i="1" s="1"/>
  <c r="J870" i="1"/>
  <c r="K870" i="1" s="1"/>
  <c r="L870" i="1" s="1"/>
  <c r="H869" i="1"/>
  <c r="I869" i="1" s="1"/>
  <c r="H730" i="1"/>
  <c r="I730" i="1" s="1"/>
  <c r="J629" i="1"/>
  <c r="K629" i="1" s="1"/>
  <c r="L629" i="1" s="1"/>
  <c r="J613" i="1"/>
  <c r="K613" i="1" s="1"/>
  <c r="L613" i="1" s="1"/>
  <c r="J577" i="1"/>
  <c r="K577" i="1" s="1"/>
  <c r="L577" i="1" s="1"/>
  <c r="J506" i="1"/>
  <c r="K506" i="1" s="1"/>
  <c r="L506" i="1" s="1"/>
  <c r="J502" i="1"/>
  <c r="K502" i="1" s="1"/>
  <c r="L502" i="1" s="1"/>
  <c r="J508" i="1"/>
  <c r="K508" i="1" s="1"/>
  <c r="L508" i="1" s="1"/>
  <c r="J504" i="1"/>
  <c r="K504" i="1" s="1"/>
  <c r="L504" i="1" s="1"/>
  <c r="J500" i="1"/>
  <c r="K500" i="1" s="1"/>
  <c r="L500" i="1" s="1"/>
  <c r="J488" i="1"/>
  <c r="K488" i="1" s="1"/>
  <c r="L488" i="1" s="1"/>
  <c r="J472" i="1"/>
  <c r="K472" i="1" s="1"/>
  <c r="L472" i="1" s="1"/>
  <c r="J457" i="1"/>
  <c r="K457" i="1" s="1"/>
  <c r="L457" i="1" s="1"/>
  <c r="J427" i="1"/>
  <c r="K427" i="1" s="1"/>
  <c r="L427" i="1" s="1"/>
  <c r="J292" i="1"/>
  <c r="K292" i="1" s="1"/>
  <c r="L292" i="1" s="1"/>
  <c r="J275" i="1"/>
  <c r="K275" i="1" s="1"/>
  <c r="L275" i="1" s="1"/>
  <c r="J375" i="1"/>
  <c r="K375" i="1" s="1"/>
  <c r="L375" i="1" s="1"/>
  <c r="J359" i="1"/>
  <c r="K359" i="1" s="1"/>
  <c r="L359" i="1" s="1"/>
  <c r="H328" i="1"/>
  <c r="I328" i="1" s="1"/>
  <c r="J210" i="1"/>
  <c r="K210" i="1" s="1"/>
  <c r="L210" i="1" s="1"/>
  <c r="J206" i="1"/>
  <c r="K206" i="1" s="1"/>
  <c r="L206" i="1" s="1"/>
  <c r="J198" i="1"/>
  <c r="K198" i="1" s="1"/>
  <c r="L198" i="1" s="1"/>
  <c r="J178" i="1"/>
  <c r="K178" i="1" s="1"/>
  <c r="L178" i="1" s="1"/>
  <c r="J163" i="1"/>
  <c r="K163" i="1" s="1"/>
  <c r="L163" i="1" s="1"/>
  <c r="J70" i="1"/>
  <c r="K70" i="1" s="1"/>
  <c r="L70" i="1" s="1"/>
  <c r="K86" i="1"/>
  <c r="L86" i="1" s="1"/>
  <c r="J64" i="1"/>
  <c r="K64" i="1" s="1"/>
  <c r="L64" i="1" s="1"/>
  <c r="J41" i="1"/>
  <c r="K41" i="1" s="1"/>
  <c r="L41" i="1" s="1"/>
  <c r="J43" i="1"/>
  <c r="K43" i="1" s="1"/>
  <c r="L43" i="1" s="1"/>
  <c r="I88" i="1" l="1"/>
  <c r="J88" i="1" s="1"/>
  <c r="I92" i="1"/>
  <c r="J92" i="1" s="1"/>
  <c r="I388" i="1"/>
  <c r="H94" i="1"/>
  <c r="I94" i="1" s="1"/>
  <c r="K84" i="1"/>
  <c r="L84" i="1" s="1"/>
  <c r="I249" i="1"/>
  <c r="J249" i="1" s="1"/>
  <c r="H90" i="1"/>
  <c r="I90" i="1" s="1"/>
  <c r="I411" i="1"/>
  <c r="J411" i="1" s="1"/>
  <c r="I121" i="1"/>
  <c r="J121" i="1" s="1"/>
  <c r="K121" i="1" s="1"/>
  <c r="L121" i="1" s="1"/>
  <c r="I103" i="1"/>
  <c r="J103" i="1" s="1"/>
  <c r="K103" i="1" s="1"/>
  <c r="L103" i="1" s="1"/>
  <c r="I83" i="1"/>
  <c r="J83" i="1" s="1"/>
  <c r="K83" i="1" s="1"/>
  <c r="L83" i="1" s="1"/>
  <c r="I111" i="1"/>
  <c r="J111" i="1" s="1"/>
  <c r="K111" i="1" s="1"/>
  <c r="L111" i="1" s="1"/>
  <c r="I129" i="1"/>
  <c r="J129" i="1" s="1"/>
  <c r="K129" i="1" s="1"/>
  <c r="L129" i="1" s="1"/>
  <c r="I402" i="1"/>
  <c r="J402" i="1" s="1"/>
  <c r="K402" i="1" s="1"/>
  <c r="L402" i="1" s="1"/>
  <c r="I245" i="1"/>
  <c r="J245" i="1" s="1"/>
  <c r="I393" i="1"/>
  <c r="J393" i="1" s="1"/>
  <c r="I93" i="1"/>
  <c r="J93" i="1" s="1"/>
  <c r="K93" i="1" s="1"/>
  <c r="L93" i="1" s="1"/>
  <c r="I240" i="1"/>
  <c r="J240" i="1" s="1"/>
  <c r="I398" i="1"/>
  <c r="J398" i="1" s="1"/>
  <c r="K398" i="1" s="1"/>
  <c r="L398" i="1" s="1"/>
  <c r="I554" i="1"/>
  <c r="J554" i="1" s="1"/>
  <c r="K554" i="1" s="1"/>
  <c r="L554" i="1" s="1"/>
  <c r="I228" i="1"/>
  <c r="J228" i="1" s="1"/>
  <c r="I247" i="1"/>
  <c r="J247" i="1" s="1"/>
  <c r="I255" i="1"/>
  <c r="J255" i="1" s="1"/>
  <c r="I407" i="1"/>
  <c r="J407" i="1" s="1"/>
  <c r="I222" i="1"/>
  <c r="J222" i="1" s="1"/>
  <c r="I234" i="1"/>
  <c r="J234" i="1" s="1"/>
  <c r="I387" i="1"/>
  <c r="J387" i="1" s="1"/>
  <c r="I401" i="1"/>
  <c r="J401" i="1" s="1"/>
  <c r="I85" i="1"/>
  <c r="J85" i="1" s="1"/>
  <c r="K85" i="1" s="1"/>
  <c r="L85" i="1" s="1"/>
  <c r="I1273" i="1"/>
  <c r="J1273" i="1" s="1"/>
  <c r="K1273" i="1" s="1"/>
  <c r="L1273" i="1" s="1"/>
  <c r="I1283" i="1"/>
  <c r="I232" i="1"/>
  <c r="J232" i="1" s="1"/>
  <c r="I236" i="1"/>
  <c r="I251" i="1"/>
  <c r="J251" i="1" s="1"/>
  <c r="I89" i="1"/>
  <c r="J89" i="1" s="1"/>
  <c r="K89" i="1" s="1"/>
  <c r="L89" i="1" s="1"/>
  <c r="K102" i="1"/>
  <c r="L102" i="1" s="1"/>
  <c r="K397" i="1"/>
  <c r="L397" i="1" s="1"/>
  <c r="I1292" i="1"/>
  <c r="J1292" i="1" s="1"/>
  <c r="K1292" i="1" s="1"/>
  <c r="L1292" i="1" s="1"/>
  <c r="I1298" i="1"/>
  <c r="J1298" i="1" s="1"/>
  <c r="K1298" i="1" s="1"/>
  <c r="L1298" i="1" s="1"/>
  <c r="I257" i="1"/>
  <c r="I91" i="1"/>
  <c r="J91" i="1" s="1"/>
  <c r="K91" i="1" s="1"/>
  <c r="L91" i="1" s="1"/>
  <c r="I99" i="1"/>
  <c r="J99" i="1" s="1"/>
  <c r="K99" i="1" s="1"/>
  <c r="L99" i="1" s="1"/>
  <c r="I107" i="1"/>
  <c r="J107" i="1" s="1"/>
  <c r="K107" i="1" s="1"/>
  <c r="L107" i="1" s="1"/>
  <c r="I117" i="1"/>
  <c r="J117" i="1" s="1"/>
  <c r="K117" i="1" s="1"/>
  <c r="L117" i="1" s="1"/>
  <c r="I125" i="1"/>
  <c r="J125" i="1" s="1"/>
  <c r="K125" i="1" s="1"/>
  <c r="L125" i="1" s="1"/>
  <c r="K118" i="1"/>
  <c r="L118" i="1" s="1"/>
  <c r="K218" i="1"/>
  <c r="L218" i="1" s="1"/>
  <c r="K226" i="1"/>
  <c r="L226" i="1" s="1"/>
  <c r="K242" i="1"/>
  <c r="L242" i="1" s="1"/>
  <c r="I386" i="1"/>
  <c r="J386" i="1" s="1"/>
  <c r="K386" i="1" s="1"/>
  <c r="L386" i="1" s="1"/>
  <c r="I394" i="1"/>
  <c r="J394" i="1" s="1"/>
  <c r="K394" i="1" s="1"/>
  <c r="L394" i="1" s="1"/>
  <c r="I400" i="1"/>
  <c r="J400" i="1" s="1"/>
  <c r="K400" i="1" s="1"/>
  <c r="L400" i="1" s="1"/>
  <c r="I404" i="1"/>
  <c r="J404" i="1" s="1"/>
  <c r="K404" i="1" s="1"/>
  <c r="L404" i="1" s="1"/>
  <c r="K389" i="1"/>
  <c r="L389" i="1" s="1"/>
  <c r="K405" i="1"/>
  <c r="L405" i="1" s="1"/>
  <c r="I1269" i="1"/>
  <c r="J1269" i="1" s="1"/>
  <c r="K1269" i="1" s="1"/>
  <c r="L1269" i="1" s="1"/>
  <c r="I1277" i="1"/>
  <c r="J1277" i="1" s="1"/>
  <c r="K1277" i="1" s="1"/>
  <c r="L1277" i="1" s="1"/>
  <c r="I1279" i="1"/>
  <c r="J1279" i="1" s="1"/>
  <c r="K1279" i="1" s="1"/>
  <c r="L1279" i="1" s="1"/>
  <c r="I1287" i="1"/>
  <c r="J1287" i="1" s="1"/>
  <c r="K1287" i="1" s="1"/>
  <c r="L1287" i="1" s="1"/>
  <c r="I220" i="1"/>
  <c r="I224" i="1"/>
  <c r="K98" i="1"/>
  <c r="L98" i="1" s="1"/>
  <c r="K114" i="1"/>
  <c r="L114" i="1" s="1"/>
  <c r="K122" i="1"/>
  <c r="L122" i="1" s="1"/>
  <c r="I410" i="1"/>
  <c r="J410" i="1" s="1"/>
  <c r="K410" i="1" s="1"/>
  <c r="L410" i="1" s="1"/>
  <c r="I1266" i="1"/>
  <c r="J1266" i="1" s="1"/>
  <c r="K1266" i="1" s="1"/>
  <c r="L1266" i="1" s="1"/>
  <c r="I1271" i="1"/>
  <c r="J1271" i="1" s="1"/>
  <c r="K1271" i="1" s="1"/>
  <c r="L1271" i="1" s="1"/>
  <c r="I1275" i="1"/>
  <c r="J1275" i="1" s="1"/>
  <c r="K1275" i="1" s="1"/>
  <c r="L1275" i="1" s="1"/>
  <c r="I1281" i="1"/>
  <c r="J1281" i="1" s="1"/>
  <c r="K1281" i="1" s="1"/>
  <c r="L1281" i="1" s="1"/>
  <c r="I1285" i="1"/>
  <c r="J1285" i="1" s="1"/>
  <c r="K1285" i="1" s="1"/>
  <c r="L1285" i="1" s="1"/>
  <c r="I1289" i="1"/>
  <c r="J1289" i="1" s="1"/>
  <c r="K1289" i="1" s="1"/>
  <c r="L1289" i="1" s="1"/>
  <c r="I1300" i="1"/>
  <c r="J1300" i="1" s="1"/>
  <c r="K1300" i="1" s="1"/>
  <c r="L1300" i="1" s="1"/>
  <c r="I261" i="1"/>
  <c r="I391" i="1"/>
  <c r="J391" i="1" s="1"/>
  <c r="I395" i="1"/>
  <c r="J395" i="1" s="1"/>
  <c r="I399" i="1"/>
  <c r="J399" i="1" s="1"/>
  <c r="I403" i="1"/>
  <c r="J403" i="1" s="1"/>
  <c r="I87" i="1"/>
  <c r="J87" i="1" s="1"/>
  <c r="K87" i="1" s="1"/>
  <c r="L87" i="1" s="1"/>
  <c r="I97" i="1"/>
  <c r="J97" i="1" s="1"/>
  <c r="K97" i="1" s="1"/>
  <c r="L97" i="1" s="1"/>
  <c r="I101" i="1"/>
  <c r="J101" i="1" s="1"/>
  <c r="K101" i="1" s="1"/>
  <c r="L101" i="1" s="1"/>
  <c r="I105" i="1"/>
  <c r="J105" i="1" s="1"/>
  <c r="K105" i="1" s="1"/>
  <c r="L105" i="1" s="1"/>
  <c r="I109" i="1"/>
  <c r="J109" i="1" s="1"/>
  <c r="K109" i="1" s="1"/>
  <c r="L109" i="1" s="1"/>
  <c r="I115" i="1"/>
  <c r="J115" i="1" s="1"/>
  <c r="K115" i="1" s="1"/>
  <c r="L115" i="1" s="1"/>
  <c r="I119" i="1"/>
  <c r="J119" i="1" s="1"/>
  <c r="K119" i="1" s="1"/>
  <c r="L119" i="1" s="1"/>
  <c r="I123" i="1"/>
  <c r="J123" i="1" s="1"/>
  <c r="K123" i="1" s="1"/>
  <c r="L123" i="1" s="1"/>
  <c r="I126" i="1"/>
  <c r="J126" i="1" s="1"/>
  <c r="K126" i="1" s="1"/>
  <c r="L126" i="1" s="1"/>
  <c r="I131" i="1"/>
  <c r="J131" i="1" s="1"/>
  <c r="K131" i="1" s="1"/>
  <c r="L131" i="1" s="1"/>
  <c r="K96" i="1"/>
  <c r="L96" i="1" s="1"/>
  <c r="K100" i="1"/>
  <c r="L100" i="1" s="1"/>
  <c r="K104" i="1"/>
  <c r="L104" i="1" s="1"/>
  <c r="K116" i="1"/>
  <c r="L116" i="1" s="1"/>
  <c r="K120" i="1"/>
  <c r="L120" i="1" s="1"/>
  <c r="K124" i="1"/>
  <c r="L124" i="1" s="1"/>
  <c r="I390" i="1"/>
  <c r="J390" i="1" s="1"/>
  <c r="K390" i="1" s="1"/>
  <c r="L390" i="1" s="1"/>
  <c r="I406" i="1"/>
  <c r="J406" i="1" s="1"/>
  <c r="K406" i="1" s="1"/>
  <c r="L406" i="1" s="1"/>
  <c r="I553" i="1"/>
  <c r="J553" i="1" s="1"/>
  <c r="K553" i="1" s="1"/>
  <c r="L553" i="1" s="1"/>
  <c r="I1270" i="1"/>
  <c r="J1270" i="1" s="1"/>
  <c r="K1270" i="1" s="1"/>
  <c r="L1270" i="1" s="1"/>
  <c r="I1272" i="1"/>
  <c r="J1272" i="1" s="1"/>
  <c r="K1272" i="1" s="1"/>
  <c r="L1272" i="1" s="1"/>
  <c r="I1274" i="1"/>
  <c r="J1274" i="1" s="1"/>
  <c r="K1274" i="1" s="1"/>
  <c r="L1274" i="1" s="1"/>
  <c r="I1276" i="1"/>
  <c r="J1276" i="1" s="1"/>
  <c r="K1276" i="1" s="1"/>
  <c r="L1276" i="1" s="1"/>
  <c r="I1280" i="1"/>
  <c r="J1280" i="1" s="1"/>
  <c r="K1280" i="1" s="1"/>
  <c r="L1280" i="1" s="1"/>
  <c r="I1282" i="1"/>
  <c r="J1282" i="1" s="1"/>
  <c r="K1282" i="1" s="1"/>
  <c r="L1282" i="1" s="1"/>
  <c r="I1284" i="1"/>
  <c r="J1284" i="1" s="1"/>
  <c r="K1284" i="1" s="1"/>
  <c r="L1284" i="1" s="1"/>
  <c r="I1286" i="1"/>
  <c r="J1286" i="1" s="1"/>
  <c r="K1286" i="1" s="1"/>
  <c r="L1286" i="1" s="1"/>
  <c r="I1288" i="1"/>
  <c r="J1288" i="1" s="1"/>
  <c r="K1288" i="1" s="1"/>
  <c r="L1288" i="1" s="1"/>
  <c r="I1290" i="1"/>
  <c r="J1290" i="1" s="1"/>
  <c r="K1290" i="1" s="1"/>
  <c r="L1290" i="1" s="1"/>
  <c r="I1293" i="1"/>
  <c r="J1293" i="1" s="1"/>
  <c r="K1293" i="1" s="1"/>
  <c r="L1293" i="1" s="1"/>
  <c r="I1297" i="1"/>
  <c r="J1297" i="1" s="1"/>
  <c r="K1297" i="1" s="1"/>
  <c r="L1297" i="1" s="1"/>
  <c r="I1299" i="1"/>
  <c r="J1299" i="1" s="1"/>
  <c r="K1299" i="1" s="1"/>
  <c r="L1299" i="1" s="1"/>
  <c r="I1301" i="1"/>
  <c r="J1301" i="1" s="1"/>
  <c r="K1301" i="1" s="1"/>
  <c r="L1301" i="1" s="1"/>
  <c r="I1303" i="1"/>
  <c r="J1303" i="1" s="1"/>
  <c r="K1303" i="1" s="1"/>
  <c r="L1303" i="1" s="1"/>
  <c r="I230" i="1"/>
  <c r="I238" i="1"/>
  <c r="I253" i="1"/>
  <c r="I409" i="1"/>
  <c r="K585" i="1"/>
  <c r="L585" i="1" s="1"/>
  <c r="I463" i="1"/>
  <c r="J463" i="1" s="1"/>
  <c r="K463" i="1" s="1"/>
  <c r="L463" i="1" s="1"/>
  <c r="I539" i="1"/>
  <c r="J539" i="1" s="1"/>
  <c r="K539" i="1" s="1"/>
  <c r="L539" i="1" s="1"/>
  <c r="I507" i="1"/>
  <c r="I392" i="1"/>
  <c r="J392" i="1" s="1"/>
  <c r="K392" i="1" s="1"/>
  <c r="L392" i="1" s="1"/>
  <c r="I396" i="1"/>
  <c r="J396" i="1" s="1"/>
  <c r="K396" i="1" s="1"/>
  <c r="L396" i="1" s="1"/>
  <c r="I408" i="1"/>
  <c r="J408" i="1" s="1"/>
  <c r="K408" i="1" s="1"/>
  <c r="L408" i="1" s="1"/>
  <c r="I412" i="1"/>
  <c r="J412" i="1" s="1"/>
  <c r="K412" i="1" s="1"/>
  <c r="L412" i="1" s="1"/>
  <c r="K556" i="1"/>
  <c r="L556" i="1" s="1"/>
  <c r="K558" i="1"/>
  <c r="L558" i="1" s="1"/>
  <c r="K560" i="1"/>
  <c r="L560" i="1" s="1"/>
  <c r="K562" i="1"/>
  <c r="L562" i="1" s="1"/>
  <c r="K564" i="1"/>
  <c r="L564" i="1" s="1"/>
  <c r="J568" i="1"/>
  <c r="K568" i="1" s="1"/>
  <c r="L568" i="1" s="1"/>
  <c r="J108" i="1"/>
  <c r="K108" i="1" s="1"/>
  <c r="L108" i="1" s="1"/>
  <c r="J112" i="1"/>
  <c r="K112" i="1" s="1"/>
  <c r="L112" i="1" s="1"/>
  <c r="J132" i="1"/>
  <c r="K132" i="1" s="1"/>
  <c r="L132" i="1" s="1"/>
  <c r="J566" i="1"/>
  <c r="K566" i="1" s="1"/>
  <c r="L566" i="1" s="1"/>
  <c r="J570" i="1"/>
  <c r="K570" i="1" s="1"/>
  <c r="L570" i="1" s="1"/>
  <c r="J110" i="1"/>
  <c r="K110" i="1" s="1"/>
  <c r="L110" i="1" s="1"/>
  <c r="J130" i="1"/>
  <c r="K130" i="1" s="1"/>
  <c r="L130" i="1" s="1"/>
  <c r="J53" i="1"/>
  <c r="K53" i="1" s="1"/>
  <c r="L53" i="1" s="1"/>
  <c r="J61" i="1"/>
  <c r="K61" i="1" s="1"/>
  <c r="L61" i="1" s="1"/>
  <c r="J69" i="1"/>
  <c r="K69" i="1" s="1"/>
  <c r="L69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J231" i="1"/>
  <c r="K231" i="1" s="1"/>
  <c r="L231" i="1" s="1"/>
  <c r="J235" i="1"/>
  <c r="K235" i="1" s="1"/>
  <c r="L235" i="1" s="1"/>
  <c r="J237" i="1"/>
  <c r="K237" i="1" s="1"/>
  <c r="L237" i="1" s="1"/>
  <c r="J244" i="1"/>
  <c r="K244" i="1" s="1"/>
  <c r="L244" i="1" s="1"/>
  <c r="J248" i="1"/>
  <c r="K248" i="1" s="1"/>
  <c r="L248" i="1" s="1"/>
  <c r="J252" i="1"/>
  <c r="K252" i="1" s="1"/>
  <c r="L252" i="1" s="1"/>
  <c r="J140" i="1"/>
  <c r="K140" i="1" s="1"/>
  <c r="L140" i="1" s="1"/>
  <c r="J156" i="1"/>
  <c r="K156" i="1" s="1"/>
  <c r="L156" i="1" s="1"/>
  <c r="J164" i="1"/>
  <c r="K164" i="1" s="1"/>
  <c r="L164" i="1" s="1"/>
  <c r="J172" i="1"/>
  <c r="K172" i="1" s="1"/>
  <c r="L172" i="1" s="1"/>
  <c r="J134" i="1"/>
  <c r="K134" i="1" s="1"/>
  <c r="L134" i="1" s="1"/>
  <c r="J142" i="1"/>
  <c r="K142" i="1" s="1"/>
  <c r="L142" i="1" s="1"/>
  <c r="J150" i="1"/>
  <c r="K150" i="1" s="1"/>
  <c r="L150" i="1" s="1"/>
  <c r="J154" i="1"/>
  <c r="K154" i="1" s="1"/>
  <c r="L154" i="1" s="1"/>
  <c r="J201" i="1"/>
  <c r="K201" i="1" s="1"/>
  <c r="L201" i="1" s="1"/>
  <c r="J209" i="1"/>
  <c r="K209" i="1" s="1"/>
  <c r="L209" i="1" s="1"/>
  <c r="J272" i="1"/>
  <c r="K272" i="1" s="1"/>
  <c r="L272" i="1" s="1"/>
  <c r="J57" i="1"/>
  <c r="K57" i="1" s="1"/>
  <c r="L57" i="1" s="1"/>
  <c r="J65" i="1"/>
  <c r="K65" i="1" s="1"/>
  <c r="L65" i="1" s="1"/>
  <c r="J73" i="1"/>
  <c r="K73" i="1" s="1"/>
  <c r="L73" i="1" s="1"/>
  <c r="J81" i="1"/>
  <c r="K81" i="1" s="1"/>
  <c r="L81" i="1" s="1"/>
  <c r="J136" i="1"/>
  <c r="K136" i="1" s="1"/>
  <c r="L136" i="1" s="1"/>
  <c r="J144" i="1"/>
  <c r="K144" i="1" s="1"/>
  <c r="L144" i="1" s="1"/>
  <c r="J160" i="1"/>
  <c r="K160" i="1" s="1"/>
  <c r="L160" i="1" s="1"/>
  <c r="J168" i="1"/>
  <c r="K168" i="1" s="1"/>
  <c r="L168" i="1" s="1"/>
  <c r="J175" i="1"/>
  <c r="K175" i="1" s="1"/>
  <c r="L175" i="1" s="1"/>
  <c r="J183" i="1"/>
  <c r="K183" i="1" s="1"/>
  <c r="L183" i="1" s="1"/>
  <c r="J191" i="1"/>
  <c r="K191" i="1" s="1"/>
  <c r="L191" i="1" s="1"/>
  <c r="J199" i="1"/>
  <c r="K199" i="1" s="1"/>
  <c r="L199" i="1" s="1"/>
  <c r="J207" i="1"/>
  <c r="K207" i="1" s="1"/>
  <c r="L207" i="1" s="1"/>
  <c r="J138" i="1"/>
  <c r="K138" i="1" s="1"/>
  <c r="L138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5" i="1"/>
  <c r="K205" i="1" s="1"/>
  <c r="L205" i="1" s="1"/>
  <c r="J274" i="1"/>
  <c r="K274" i="1" s="1"/>
  <c r="L274" i="1" s="1"/>
  <c r="J281" i="1"/>
  <c r="K281" i="1" s="1"/>
  <c r="L281" i="1" s="1"/>
  <c r="J291" i="1"/>
  <c r="K291" i="1" s="1"/>
  <c r="L291" i="1" s="1"/>
  <c r="J299" i="1"/>
  <c r="K299" i="1" s="1"/>
  <c r="L299" i="1" s="1"/>
  <c r="J322" i="1"/>
  <c r="K322" i="1" s="1"/>
  <c r="L322" i="1" s="1"/>
  <c r="J326" i="1"/>
  <c r="K326" i="1" s="1"/>
  <c r="L326" i="1" s="1"/>
  <c r="J336" i="1"/>
  <c r="K336" i="1" s="1"/>
  <c r="L336" i="1" s="1"/>
  <c r="J340" i="1"/>
  <c r="K340" i="1" s="1"/>
  <c r="L340" i="1" s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555" i="1"/>
  <c r="K555" i="1" s="1"/>
  <c r="L555" i="1" s="1"/>
  <c r="J557" i="1"/>
  <c r="K557" i="1" s="1"/>
  <c r="L557" i="1" s="1"/>
  <c r="J559" i="1"/>
  <c r="K559" i="1" s="1"/>
  <c r="L559" i="1" s="1"/>
  <c r="J561" i="1"/>
  <c r="K561" i="1" s="1"/>
  <c r="L561" i="1" s="1"/>
  <c r="J563" i="1"/>
  <c r="K563" i="1" s="1"/>
  <c r="L563" i="1" s="1"/>
  <c r="J565" i="1"/>
  <c r="K565" i="1" s="1"/>
  <c r="L565" i="1" s="1"/>
  <c r="J567" i="1"/>
  <c r="K567" i="1" s="1"/>
  <c r="L567" i="1" s="1"/>
  <c r="J569" i="1"/>
  <c r="K569" i="1" s="1"/>
  <c r="L569" i="1" s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2" i="1"/>
  <c r="K452" i="1" s="1"/>
  <c r="L452" i="1" s="1"/>
  <c r="J572" i="1"/>
  <c r="K572" i="1" s="1"/>
  <c r="L572" i="1" s="1"/>
  <c r="J514" i="1"/>
  <c r="K514" i="1" s="1"/>
  <c r="L514" i="1" s="1"/>
  <c r="J584" i="1"/>
  <c r="K584" i="1" s="1"/>
  <c r="L584" i="1" s="1"/>
  <c r="J592" i="1"/>
  <c r="K592" i="1" s="1"/>
  <c r="L592" i="1" s="1"/>
  <c r="J600" i="1"/>
  <c r="K600" i="1" s="1"/>
  <c r="L600" i="1" s="1"/>
  <c r="J608" i="1"/>
  <c r="K608" i="1" s="1"/>
  <c r="L608" i="1" s="1"/>
  <c r="J616" i="1"/>
  <c r="K616" i="1" s="1"/>
  <c r="L616" i="1" s="1"/>
  <c r="J624" i="1"/>
  <c r="K624" i="1" s="1"/>
  <c r="L624" i="1" s="1"/>
  <c r="J640" i="1"/>
  <c r="K640" i="1" s="1"/>
  <c r="L640" i="1" s="1"/>
  <c r="J648" i="1"/>
  <c r="K648" i="1" s="1"/>
  <c r="L648" i="1" s="1"/>
  <c r="J656" i="1"/>
  <c r="K656" i="1" s="1"/>
  <c r="L656" i="1" s="1"/>
  <c r="J664" i="1"/>
  <c r="K664" i="1" s="1"/>
  <c r="L664" i="1" s="1"/>
  <c r="J671" i="1"/>
  <c r="K671" i="1" s="1"/>
  <c r="L671" i="1" s="1"/>
  <c r="J679" i="1"/>
  <c r="K679" i="1" s="1"/>
  <c r="L679" i="1" s="1"/>
  <c r="J687" i="1"/>
  <c r="K687" i="1" s="1"/>
  <c r="L687" i="1" s="1"/>
  <c r="J703" i="1"/>
  <c r="K703" i="1" s="1"/>
  <c r="L703" i="1" s="1"/>
  <c r="J710" i="1"/>
  <c r="K710" i="1" s="1"/>
  <c r="L710" i="1" s="1"/>
  <c r="J718" i="1"/>
  <c r="K718" i="1" s="1"/>
  <c r="L718" i="1" s="1"/>
  <c r="J726" i="1"/>
  <c r="K726" i="1" s="1"/>
  <c r="L726" i="1" s="1"/>
  <c r="J734" i="1"/>
  <c r="K734" i="1" s="1"/>
  <c r="L734" i="1" s="1"/>
  <c r="J742" i="1"/>
  <c r="K742" i="1" s="1"/>
  <c r="L742" i="1" s="1"/>
  <c r="J750" i="1"/>
  <c r="K750" i="1" s="1"/>
  <c r="L750" i="1" s="1"/>
  <c r="J758" i="1"/>
  <c r="K758" i="1" s="1"/>
  <c r="L758" i="1" s="1"/>
  <c r="J766" i="1"/>
  <c r="K766" i="1" s="1"/>
  <c r="L766" i="1" s="1"/>
  <c r="J774" i="1"/>
  <c r="K774" i="1" s="1"/>
  <c r="L774" i="1" s="1"/>
  <c r="J782" i="1"/>
  <c r="K782" i="1" s="1"/>
  <c r="L782" i="1" s="1"/>
  <c r="J790" i="1"/>
  <c r="K790" i="1" s="1"/>
  <c r="L790" i="1" s="1"/>
  <c r="J798" i="1"/>
  <c r="K798" i="1" s="1"/>
  <c r="L798" i="1" s="1"/>
  <c r="J806" i="1"/>
  <c r="K806" i="1" s="1"/>
  <c r="L806" i="1" s="1"/>
  <c r="J814" i="1"/>
  <c r="K814" i="1" s="1"/>
  <c r="L814" i="1" s="1"/>
  <c r="J822" i="1"/>
  <c r="K822" i="1" s="1"/>
  <c r="L822" i="1" s="1"/>
  <c r="J830" i="1"/>
  <c r="K830" i="1" s="1"/>
  <c r="L830" i="1" s="1"/>
  <c r="J838" i="1"/>
  <c r="K838" i="1" s="1"/>
  <c r="L838" i="1" s="1"/>
  <c r="J846" i="1"/>
  <c r="K846" i="1" s="1"/>
  <c r="L846" i="1" s="1"/>
  <c r="J862" i="1"/>
  <c r="K862" i="1" s="1"/>
  <c r="L862" i="1" s="1"/>
  <c r="J869" i="1"/>
  <c r="K869" i="1" s="1"/>
  <c r="L869" i="1" s="1"/>
  <c r="J875" i="1"/>
  <c r="K875" i="1" s="1"/>
  <c r="L875" i="1" s="1"/>
  <c r="J887" i="1"/>
  <c r="K887" i="1" s="1"/>
  <c r="L887" i="1" s="1"/>
  <c r="J578" i="1"/>
  <c r="K578" i="1" s="1"/>
  <c r="L578" i="1" s="1"/>
  <c r="J582" i="1"/>
  <c r="K582" i="1" s="1"/>
  <c r="L582" i="1" s="1"/>
  <c r="J590" i="1"/>
  <c r="K590" i="1" s="1"/>
  <c r="L590" i="1" s="1"/>
  <c r="J598" i="1"/>
  <c r="K598" i="1" s="1"/>
  <c r="L598" i="1" s="1"/>
  <c r="J606" i="1"/>
  <c r="K606" i="1" s="1"/>
  <c r="L606" i="1" s="1"/>
  <c r="J614" i="1"/>
  <c r="K614" i="1" s="1"/>
  <c r="L614" i="1" s="1"/>
  <c r="J622" i="1"/>
  <c r="K622" i="1" s="1"/>
  <c r="L622" i="1" s="1"/>
  <c r="J630" i="1"/>
  <c r="K630" i="1" s="1"/>
  <c r="L630" i="1" s="1"/>
  <c r="J638" i="1"/>
  <c r="K638" i="1" s="1"/>
  <c r="L638" i="1" s="1"/>
  <c r="J646" i="1"/>
  <c r="K646" i="1" s="1"/>
  <c r="L646" i="1" s="1"/>
  <c r="J654" i="1"/>
  <c r="K654" i="1" s="1"/>
  <c r="L654" i="1" s="1"/>
  <c r="J662" i="1"/>
  <c r="K662" i="1" s="1"/>
  <c r="L662" i="1" s="1"/>
  <c r="J669" i="1"/>
  <c r="K669" i="1" s="1"/>
  <c r="L669" i="1" s="1"/>
  <c r="J685" i="1"/>
  <c r="K685" i="1" s="1"/>
  <c r="L685" i="1" s="1"/>
  <c r="J693" i="1"/>
  <c r="K693" i="1" s="1"/>
  <c r="L693" i="1" s="1"/>
  <c r="J701" i="1"/>
  <c r="K701" i="1" s="1"/>
  <c r="L701" i="1" s="1"/>
  <c r="J708" i="1"/>
  <c r="K708" i="1" s="1"/>
  <c r="L708" i="1" s="1"/>
  <c r="J716" i="1"/>
  <c r="K716" i="1" s="1"/>
  <c r="L716" i="1" s="1"/>
  <c r="J724" i="1"/>
  <c r="K724" i="1" s="1"/>
  <c r="L724" i="1" s="1"/>
  <c r="J732" i="1"/>
  <c r="K732" i="1" s="1"/>
  <c r="L732" i="1" s="1"/>
  <c r="J740" i="1"/>
  <c r="K740" i="1" s="1"/>
  <c r="L740" i="1" s="1"/>
  <c r="J748" i="1"/>
  <c r="K748" i="1" s="1"/>
  <c r="L748" i="1" s="1"/>
  <c r="J756" i="1"/>
  <c r="K756" i="1" s="1"/>
  <c r="L756" i="1" s="1"/>
  <c r="J764" i="1"/>
  <c r="K764" i="1" s="1"/>
  <c r="L764" i="1" s="1"/>
  <c r="J772" i="1"/>
  <c r="K772" i="1" s="1"/>
  <c r="L772" i="1" s="1"/>
  <c r="J780" i="1"/>
  <c r="K780" i="1" s="1"/>
  <c r="L780" i="1" s="1"/>
  <c r="J788" i="1"/>
  <c r="K788" i="1" s="1"/>
  <c r="L788" i="1" s="1"/>
  <c r="J796" i="1"/>
  <c r="K796" i="1" s="1"/>
  <c r="L796" i="1" s="1"/>
  <c r="J804" i="1"/>
  <c r="K804" i="1" s="1"/>
  <c r="L804" i="1" s="1"/>
  <c r="J812" i="1"/>
  <c r="K812" i="1" s="1"/>
  <c r="L812" i="1" s="1"/>
  <c r="J820" i="1"/>
  <c r="K820" i="1" s="1"/>
  <c r="L820" i="1" s="1"/>
  <c r="J828" i="1"/>
  <c r="K828" i="1" s="1"/>
  <c r="L828" i="1" s="1"/>
  <c r="J836" i="1"/>
  <c r="K836" i="1" s="1"/>
  <c r="L836" i="1" s="1"/>
  <c r="J844" i="1"/>
  <c r="K844" i="1" s="1"/>
  <c r="L844" i="1" s="1"/>
  <c r="J860" i="1"/>
  <c r="K860" i="1" s="1"/>
  <c r="L860" i="1" s="1"/>
  <c r="J899" i="1"/>
  <c r="K899" i="1" s="1"/>
  <c r="L899" i="1" s="1"/>
  <c r="J907" i="1"/>
  <c r="K907" i="1" s="1"/>
  <c r="L907" i="1" s="1"/>
  <c r="J915" i="1"/>
  <c r="K915" i="1" s="1"/>
  <c r="L915" i="1" s="1"/>
  <c r="J923" i="1"/>
  <c r="K923" i="1" s="1"/>
  <c r="L923" i="1" s="1"/>
  <c r="J931" i="1"/>
  <c r="K931" i="1" s="1"/>
  <c r="L931" i="1" s="1"/>
  <c r="J939" i="1"/>
  <c r="K939" i="1" s="1"/>
  <c r="L939" i="1" s="1"/>
  <c r="J947" i="1"/>
  <c r="K947" i="1" s="1"/>
  <c r="L947" i="1" s="1"/>
  <c r="J955" i="1"/>
  <c r="K955" i="1" s="1"/>
  <c r="L955" i="1" s="1"/>
  <c r="J963" i="1"/>
  <c r="K963" i="1" s="1"/>
  <c r="L963" i="1" s="1"/>
  <c r="J971" i="1"/>
  <c r="K971" i="1" s="1"/>
  <c r="L971" i="1" s="1"/>
  <c r="J979" i="1"/>
  <c r="K979" i="1" s="1"/>
  <c r="L979" i="1" s="1"/>
  <c r="J1003" i="1"/>
  <c r="K1003" i="1" s="1"/>
  <c r="L1003" i="1" s="1"/>
  <c r="J1112" i="1"/>
  <c r="K1112" i="1" s="1"/>
  <c r="L1112" i="1" s="1"/>
  <c r="J1128" i="1"/>
  <c r="K1128" i="1" s="1"/>
  <c r="L1128" i="1" s="1"/>
  <c r="J1136" i="1"/>
  <c r="K1136" i="1" s="1"/>
  <c r="L1136" i="1" s="1"/>
  <c r="J1140" i="1"/>
  <c r="K1140" i="1" s="1"/>
  <c r="L1140" i="1" s="1"/>
  <c r="J1204" i="1"/>
  <c r="K1204" i="1" s="1"/>
  <c r="L1204" i="1" s="1"/>
  <c r="J1207" i="1"/>
  <c r="K1207" i="1" s="1"/>
  <c r="L1207" i="1" s="1"/>
  <c r="J893" i="1"/>
  <c r="K893" i="1" s="1"/>
  <c r="L893" i="1" s="1"/>
  <c r="J901" i="1"/>
  <c r="K901" i="1" s="1"/>
  <c r="L901" i="1" s="1"/>
  <c r="J909" i="1"/>
  <c r="K909" i="1" s="1"/>
  <c r="L909" i="1" s="1"/>
  <c r="J917" i="1"/>
  <c r="K917" i="1" s="1"/>
  <c r="L917" i="1" s="1"/>
  <c r="J925" i="1"/>
  <c r="K925" i="1" s="1"/>
  <c r="L925" i="1" s="1"/>
  <c r="J933" i="1"/>
  <c r="K933" i="1" s="1"/>
  <c r="L933" i="1" s="1"/>
  <c r="J941" i="1"/>
  <c r="K941" i="1" s="1"/>
  <c r="L941" i="1" s="1"/>
  <c r="J949" i="1"/>
  <c r="K949" i="1" s="1"/>
  <c r="L949" i="1" s="1"/>
  <c r="J957" i="1"/>
  <c r="K957" i="1" s="1"/>
  <c r="L957" i="1" s="1"/>
  <c r="J965" i="1"/>
  <c r="K965" i="1" s="1"/>
  <c r="L965" i="1" s="1"/>
  <c r="J973" i="1"/>
  <c r="K973" i="1" s="1"/>
  <c r="L973" i="1" s="1"/>
  <c r="J981" i="1"/>
  <c r="K981" i="1" s="1"/>
  <c r="L981" i="1" s="1"/>
  <c r="J989" i="1"/>
  <c r="K989" i="1" s="1"/>
  <c r="L989" i="1" s="1"/>
  <c r="J997" i="1"/>
  <c r="K997" i="1" s="1"/>
  <c r="L997" i="1" s="1"/>
  <c r="J1005" i="1"/>
  <c r="K1005" i="1" s="1"/>
  <c r="L1005" i="1" s="1"/>
  <c r="J1013" i="1"/>
  <c r="K1013" i="1" s="1"/>
  <c r="L1013" i="1" s="1"/>
  <c r="J1017" i="1"/>
  <c r="K1017" i="1" s="1"/>
  <c r="L1017" i="1" s="1"/>
  <c r="J1030" i="1"/>
  <c r="K1030" i="1" s="1"/>
  <c r="L1030" i="1" s="1"/>
  <c r="J1034" i="1"/>
  <c r="K1034" i="1" s="1"/>
  <c r="L1034" i="1" s="1"/>
  <c r="J1054" i="1"/>
  <c r="K1054" i="1" s="1"/>
  <c r="L1054" i="1" s="1"/>
  <c r="J1060" i="1"/>
  <c r="K1060" i="1" s="1"/>
  <c r="L1060" i="1" s="1"/>
  <c r="J1064" i="1"/>
  <c r="K1064" i="1" s="1"/>
  <c r="L1064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J1093" i="1"/>
  <c r="K1093" i="1" s="1"/>
  <c r="L1093" i="1" s="1"/>
  <c r="J1102" i="1"/>
  <c r="K1102" i="1" s="1"/>
  <c r="L1102" i="1" s="1"/>
  <c r="J1106" i="1"/>
  <c r="K1106" i="1" s="1"/>
  <c r="L1106" i="1" s="1"/>
  <c r="J1118" i="1"/>
  <c r="K1118" i="1" s="1"/>
  <c r="L1118" i="1" s="1"/>
  <c r="J1126" i="1"/>
  <c r="K1126" i="1" s="1"/>
  <c r="L1126" i="1" s="1"/>
  <c r="J1134" i="1"/>
  <c r="K1134" i="1" s="1"/>
  <c r="L1134" i="1" s="1"/>
  <c r="J1142" i="1"/>
  <c r="K1142" i="1" s="1"/>
  <c r="L1142" i="1" s="1"/>
  <c r="J1157" i="1"/>
  <c r="K1157" i="1" s="1"/>
  <c r="L1157" i="1" s="1"/>
  <c r="J1165" i="1"/>
  <c r="K1165" i="1" s="1"/>
  <c r="L1165" i="1" s="1"/>
  <c r="J1173" i="1"/>
  <c r="K1173" i="1" s="1"/>
  <c r="L1173" i="1" s="1"/>
  <c r="J1181" i="1"/>
  <c r="K1181" i="1" s="1"/>
  <c r="L1181" i="1" s="1"/>
  <c r="J1185" i="1"/>
  <c r="K1185" i="1" s="1"/>
  <c r="L1185" i="1" s="1"/>
  <c r="J1189" i="1"/>
  <c r="K1189" i="1" s="1"/>
  <c r="L1189" i="1" s="1"/>
  <c r="J1220" i="1"/>
  <c r="K1220" i="1" s="1"/>
  <c r="L1220" i="1" s="1"/>
  <c r="J1227" i="1"/>
  <c r="K1227" i="1" s="1"/>
  <c r="L1227" i="1" s="1"/>
  <c r="J1263" i="1"/>
  <c r="K1263" i="1" s="1"/>
  <c r="L1263" i="1" s="1"/>
  <c r="J1267" i="1"/>
  <c r="K1267" i="1" s="1"/>
  <c r="L1267" i="1" s="1"/>
  <c r="J219" i="1"/>
  <c r="K219" i="1" s="1"/>
  <c r="L219" i="1" s="1"/>
  <c r="J223" i="1"/>
  <c r="K223" i="1" s="1"/>
  <c r="L223" i="1" s="1"/>
  <c r="J227" i="1"/>
  <c r="K227" i="1" s="1"/>
  <c r="L227" i="1" s="1"/>
  <c r="J233" i="1"/>
  <c r="K233" i="1" s="1"/>
  <c r="L233" i="1" s="1"/>
  <c r="J239" i="1"/>
  <c r="K239" i="1" s="1"/>
  <c r="L239" i="1" s="1"/>
  <c r="J243" i="1"/>
  <c r="K243" i="1" s="1"/>
  <c r="L243" i="1" s="1"/>
  <c r="J246" i="1"/>
  <c r="K246" i="1" s="1"/>
  <c r="L246" i="1" s="1"/>
  <c r="J250" i="1"/>
  <c r="K250" i="1" s="1"/>
  <c r="L250" i="1" s="1"/>
  <c r="J254" i="1"/>
  <c r="K254" i="1" s="1"/>
  <c r="L254" i="1" s="1"/>
  <c r="J256" i="1"/>
  <c r="K256" i="1" s="1"/>
  <c r="L256" i="1" s="1"/>
  <c r="J262" i="1"/>
  <c r="K262" i="1" s="1"/>
  <c r="L262" i="1" s="1"/>
  <c r="J148" i="1"/>
  <c r="K148" i="1" s="1"/>
  <c r="L148" i="1" s="1"/>
  <c r="J179" i="1"/>
  <c r="K179" i="1" s="1"/>
  <c r="L179" i="1" s="1"/>
  <c r="J187" i="1"/>
  <c r="K187" i="1" s="1"/>
  <c r="L187" i="1" s="1"/>
  <c r="J195" i="1"/>
  <c r="K195" i="1" s="1"/>
  <c r="L195" i="1" s="1"/>
  <c r="J146" i="1"/>
  <c r="K146" i="1" s="1"/>
  <c r="L146" i="1" s="1"/>
  <c r="J267" i="1"/>
  <c r="K267" i="1" s="1"/>
  <c r="L267" i="1" s="1"/>
  <c r="J269" i="1"/>
  <c r="K269" i="1" s="1"/>
  <c r="L269" i="1" s="1"/>
  <c r="J278" i="1"/>
  <c r="K278" i="1" s="1"/>
  <c r="L278" i="1" s="1"/>
  <c r="J285" i="1"/>
  <c r="K285" i="1" s="1"/>
  <c r="L285" i="1" s="1"/>
  <c r="J295" i="1"/>
  <c r="K295" i="1" s="1"/>
  <c r="L295" i="1" s="1"/>
  <c r="J303" i="1"/>
  <c r="K303" i="1" s="1"/>
  <c r="L303" i="1" s="1"/>
  <c r="J307" i="1"/>
  <c r="K307" i="1" s="1"/>
  <c r="L307" i="1" s="1"/>
  <c r="J311" i="1"/>
  <c r="K311" i="1" s="1"/>
  <c r="L311" i="1" s="1"/>
  <c r="J315" i="1"/>
  <c r="K315" i="1" s="1"/>
  <c r="L315" i="1" s="1"/>
  <c r="J576" i="1"/>
  <c r="K576" i="1" s="1"/>
  <c r="L576" i="1" s="1"/>
  <c r="J580" i="1"/>
  <c r="K580" i="1" s="1"/>
  <c r="L580" i="1" s="1"/>
  <c r="J588" i="1"/>
  <c r="K588" i="1" s="1"/>
  <c r="L588" i="1" s="1"/>
  <c r="J596" i="1"/>
  <c r="K596" i="1" s="1"/>
  <c r="L596" i="1" s="1"/>
  <c r="J604" i="1"/>
  <c r="K604" i="1" s="1"/>
  <c r="L604" i="1" s="1"/>
  <c r="J612" i="1"/>
  <c r="K612" i="1" s="1"/>
  <c r="L612" i="1" s="1"/>
  <c r="J620" i="1"/>
  <c r="K620" i="1" s="1"/>
  <c r="L620" i="1" s="1"/>
  <c r="J628" i="1"/>
  <c r="K628" i="1" s="1"/>
  <c r="L628" i="1" s="1"/>
  <c r="J636" i="1"/>
  <c r="K636" i="1" s="1"/>
  <c r="L636" i="1" s="1"/>
  <c r="J644" i="1"/>
  <c r="K644" i="1" s="1"/>
  <c r="L644" i="1" s="1"/>
  <c r="J652" i="1"/>
  <c r="K652" i="1" s="1"/>
  <c r="L652" i="1" s="1"/>
  <c r="J660" i="1"/>
  <c r="K660" i="1" s="1"/>
  <c r="L660" i="1" s="1"/>
  <c r="J675" i="1"/>
  <c r="K675" i="1" s="1"/>
  <c r="L675" i="1" s="1"/>
  <c r="J683" i="1"/>
  <c r="K683" i="1" s="1"/>
  <c r="L683" i="1" s="1"/>
  <c r="J691" i="1"/>
  <c r="K691" i="1" s="1"/>
  <c r="L691" i="1" s="1"/>
  <c r="J699" i="1"/>
  <c r="K699" i="1" s="1"/>
  <c r="L699" i="1" s="1"/>
  <c r="J706" i="1"/>
  <c r="K706" i="1" s="1"/>
  <c r="L706" i="1" s="1"/>
  <c r="J714" i="1"/>
  <c r="K714" i="1" s="1"/>
  <c r="L714" i="1" s="1"/>
  <c r="J722" i="1"/>
  <c r="K722" i="1" s="1"/>
  <c r="L722" i="1" s="1"/>
  <c r="J730" i="1"/>
  <c r="K730" i="1" s="1"/>
  <c r="L730" i="1" s="1"/>
  <c r="J738" i="1"/>
  <c r="K738" i="1" s="1"/>
  <c r="L738" i="1" s="1"/>
  <c r="J746" i="1"/>
  <c r="K746" i="1" s="1"/>
  <c r="L746" i="1" s="1"/>
  <c r="J754" i="1"/>
  <c r="K754" i="1" s="1"/>
  <c r="L754" i="1" s="1"/>
  <c r="J762" i="1"/>
  <c r="K762" i="1" s="1"/>
  <c r="L762" i="1" s="1"/>
  <c r="J770" i="1"/>
  <c r="K770" i="1" s="1"/>
  <c r="L770" i="1" s="1"/>
  <c r="J778" i="1"/>
  <c r="K778" i="1" s="1"/>
  <c r="L778" i="1" s="1"/>
  <c r="J786" i="1"/>
  <c r="K786" i="1" s="1"/>
  <c r="L786" i="1" s="1"/>
  <c r="J794" i="1"/>
  <c r="K794" i="1" s="1"/>
  <c r="L794" i="1" s="1"/>
  <c r="J802" i="1"/>
  <c r="K802" i="1" s="1"/>
  <c r="L802" i="1" s="1"/>
  <c r="J810" i="1"/>
  <c r="K810" i="1" s="1"/>
  <c r="L810" i="1" s="1"/>
  <c r="J818" i="1"/>
  <c r="K818" i="1" s="1"/>
  <c r="L818" i="1" s="1"/>
  <c r="J826" i="1"/>
  <c r="K826" i="1" s="1"/>
  <c r="L826" i="1" s="1"/>
  <c r="J834" i="1"/>
  <c r="K834" i="1" s="1"/>
  <c r="L834" i="1" s="1"/>
  <c r="J842" i="1"/>
  <c r="K842" i="1" s="1"/>
  <c r="L842" i="1" s="1"/>
  <c r="J850" i="1"/>
  <c r="K850" i="1" s="1"/>
  <c r="L850" i="1" s="1"/>
  <c r="J858" i="1"/>
  <c r="K858" i="1" s="1"/>
  <c r="L858" i="1" s="1"/>
  <c r="J866" i="1"/>
  <c r="K866" i="1" s="1"/>
  <c r="L866" i="1" s="1"/>
  <c r="J873" i="1"/>
  <c r="K873" i="1" s="1"/>
  <c r="L873" i="1" s="1"/>
  <c r="J877" i="1"/>
  <c r="K877" i="1" s="1"/>
  <c r="L877" i="1" s="1"/>
  <c r="J883" i="1"/>
  <c r="K883" i="1" s="1"/>
  <c r="L883" i="1" s="1"/>
  <c r="J574" i="1"/>
  <c r="K574" i="1" s="1"/>
  <c r="L574" i="1" s="1"/>
  <c r="J516" i="1"/>
  <c r="K516" i="1" s="1"/>
  <c r="L516" i="1" s="1"/>
  <c r="J586" i="1"/>
  <c r="K586" i="1" s="1"/>
  <c r="L586" i="1" s="1"/>
  <c r="J594" i="1"/>
  <c r="K594" i="1" s="1"/>
  <c r="L594" i="1" s="1"/>
  <c r="J602" i="1"/>
  <c r="K602" i="1" s="1"/>
  <c r="L602" i="1" s="1"/>
  <c r="J610" i="1"/>
  <c r="K610" i="1" s="1"/>
  <c r="L610" i="1" s="1"/>
  <c r="J618" i="1"/>
  <c r="K618" i="1" s="1"/>
  <c r="L618" i="1" s="1"/>
  <c r="J626" i="1"/>
  <c r="K626" i="1" s="1"/>
  <c r="L626" i="1" s="1"/>
  <c r="J634" i="1"/>
  <c r="K634" i="1" s="1"/>
  <c r="L634" i="1" s="1"/>
  <c r="J642" i="1"/>
  <c r="K642" i="1" s="1"/>
  <c r="L642" i="1" s="1"/>
  <c r="J650" i="1"/>
  <c r="K650" i="1" s="1"/>
  <c r="L650" i="1" s="1"/>
  <c r="J658" i="1"/>
  <c r="K658" i="1" s="1"/>
  <c r="L658" i="1" s="1"/>
  <c r="J666" i="1"/>
  <c r="K666" i="1" s="1"/>
  <c r="L666" i="1" s="1"/>
  <c r="J673" i="1"/>
  <c r="K673" i="1" s="1"/>
  <c r="L673" i="1" s="1"/>
  <c r="J681" i="1"/>
  <c r="K681" i="1" s="1"/>
  <c r="L681" i="1" s="1"/>
  <c r="J689" i="1"/>
  <c r="K689" i="1" s="1"/>
  <c r="L689" i="1" s="1"/>
  <c r="J697" i="1"/>
  <c r="K697" i="1" s="1"/>
  <c r="L697" i="1" s="1"/>
  <c r="J704" i="1"/>
  <c r="K704" i="1" s="1"/>
  <c r="L704" i="1" s="1"/>
  <c r="J712" i="1"/>
  <c r="K712" i="1" s="1"/>
  <c r="L712" i="1" s="1"/>
  <c r="J720" i="1"/>
  <c r="K720" i="1" s="1"/>
  <c r="L720" i="1" s="1"/>
  <c r="J728" i="1"/>
  <c r="K728" i="1" s="1"/>
  <c r="L728" i="1" s="1"/>
  <c r="J736" i="1"/>
  <c r="K736" i="1" s="1"/>
  <c r="L736" i="1" s="1"/>
  <c r="J744" i="1"/>
  <c r="K744" i="1" s="1"/>
  <c r="L744" i="1" s="1"/>
  <c r="J752" i="1"/>
  <c r="K752" i="1" s="1"/>
  <c r="L752" i="1" s="1"/>
  <c r="J760" i="1"/>
  <c r="K760" i="1" s="1"/>
  <c r="L760" i="1" s="1"/>
  <c r="J768" i="1"/>
  <c r="K768" i="1" s="1"/>
  <c r="L768" i="1" s="1"/>
  <c r="J776" i="1"/>
  <c r="K776" i="1" s="1"/>
  <c r="L776" i="1" s="1"/>
  <c r="J784" i="1"/>
  <c r="K784" i="1" s="1"/>
  <c r="L784" i="1" s="1"/>
  <c r="J792" i="1"/>
  <c r="K792" i="1" s="1"/>
  <c r="L792" i="1" s="1"/>
  <c r="J800" i="1"/>
  <c r="K800" i="1" s="1"/>
  <c r="L800" i="1" s="1"/>
  <c r="J808" i="1"/>
  <c r="K808" i="1" s="1"/>
  <c r="L808" i="1" s="1"/>
  <c r="J816" i="1"/>
  <c r="K816" i="1" s="1"/>
  <c r="L816" i="1" s="1"/>
  <c r="J824" i="1"/>
  <c r="K824" i="1" s="1"/>
  <c r="L824" i="1" s="1"/>
  <c r="J832" i="1"/>
  <c r="K832" i="1" s="1"/>
  <c r="L832" i="1" s="1"/>
  <c r="J840" i="1"/>
  <c r="K840" i="1" s="1"/>
  <c r="L840" i="1" s="1"/>
  <c r="J848" i="1"/>
  <c r="K848" i="1" s="1"/>
  <c r="L848" i="1" s="1"/>
  <c r="J856" i="1"/>
  <c r="K856" i="1" s="1"/>
  <c r="L856" i="1" s="1"/>
  <c r="J864" i="1"/>
  <c r="K864" i="1" s="1"/>
  <c r="L864" i="1" s="1"/>
  <c r="J871" i="1"/>
  <c r="K871" i="1" s="1"/>
  <c r="L871" i="1" s="1"/>
  <c r="J895" i="1"/>
  <c r="K895" i="1" s="1"/>
  <c r="L895" i="1" s="1"/>
  <c r="J903" i="1"/>
  <c r="K903" i="1" s="1"/>
  <c r="L903" i="1" s="1"/>
  <c r="J911" i="1"/>
  <c r="K911" i="1" s="1"/>
  <c r="L911" i="1" s="1"/>
  <c r="J919" i="1"/>
  <c r="K919" i="1" s="1"/>
  <c r="L919" i="1" s="1"/>
  <c r="J927" i="1"/>
  <c r="K927" i="1" s="1"/>
  <c r="L927" i="1" s="1"/>
  <c r="J935" i="1"/>
  <c r="K935" i="1" s="1"/>
  <c r="L935" i="1" s="1"/>
  <c r="J943" i="1"/>
  <c r="K943" i="1" s="1"/>
  <c r="L943" i="1" s="1"/>
  <c r="J951" i="1"/>
  <c r="K951" i="1" s="1"/>
  <c r="L951" i="1" s="1"/>
  <c r="J959" i="1"/>
  <c r="K959" i="1" s="1"/>
  <c r="L959" i="1" s="1"/>
  <c r="J967" i="1"/>
  <c r="K967" i="1" s="1"/>
  <c r="L967" i="1" s="1"/>
  <c r="J975" i="1"/>
  <c r="K975" i="1" s="1"/>
  <c r="L975" i="1" s="1"/>
  <c r="J983" i="1"/>
  <c r="K983" i="1" s="1"/>
  <c r="L983" i="1" s="1"/>
  <c r="J987" i="1"/>
  <c r="K987" i="1" s="1"/>
  <c r="L987" i="1" s="1"/>
  <c r="J991" i="1"/>
  <c r="K991" i="1" s="1"/>
  <c r="L991" i="1" s="1"/>
  <c r="J995" i="1"/>
  <c r="K995" i="1" s="1"/>
  <c r="L995" i="1" s="1"/>
  <c r="J1051" i="1"/>
  <c r="K1051" i="1" s="1"/>
  <c r="L1051" i="1" s="1"/>
  <c r="J1116" i="1"/>
  <c r="K1116" i="1" s="1"/>
  <c r="L1116" i="1" s="1"/>
  <c r="J1124" i="1"/>
  <c r="K1124" i="1" s="1"/>
  <c r="L1124" i="1" s="1"/>
  <c r="J1132" i="1"/>
  <c r="K1132" i="1" s="1"/>
  <c r="L1132" i="1" s="1"/>
  <c r="J1222" i="1"/>
  <c r="K1222" i="1" s="1"/>
  <c r="L1222" i="1" s="1"/>
  <c r="J889" i="1"/>
  <c r="K889" i="1" s="1"/>
  <c r="L889" i="1" s="1"/>
  <c r="J897" i="1"/>
  <c r="K897" i="1" s="1"/>
  <c r="L897" i="1" s="1"/>
  <c r="J905" i="1"/>
  <c r="K905" i="1" s="1"/>
  <c r="L905" i="1" s="1"/>
  <c r="J913" i="1"/>
  <c r="K913" i="1" s="1"/>
  <c r="L913" i="1" s="1"/>
  <c r="J921" i="1"/>
  <c r="K921" i="1" s="1"/>
  <c r="L921" i="1" s="1"/>
  <c r="J929" i="1"/>
  <c r="K929" i="1" s="1"/>
  <c r="L929" i="1" s="1"/>
  <c r="J937" i="1"/>
  <c r="K937" i="1" s="1"/>
  <c r="L937" i="1" s="1"/>
  <c r="J945" i="1"/>
  <c r="K945" i="1" s="1"/>
  <c r="L945" i="1" s="1"/>
  <c r="J953" i="1"/>
  <c r="K953" i="1" s="1"/>
  <c r="L953" i="1" s="1"/>
  <c r="J961" i="1"/>
  <c r="K961" i="1" s="1"/>
  <c r="L961" i="1" s="1"/>
  <c r="J969" i="1"/>
  <c r="K969" i="1" s="1"/>
  <c r="L969" i="1" s="1"/>
  <c r="J977" i="1"/>
  <c r="K977" i="1" s="1"/>
  <c r="L977" i="1" s="1"/>
  <c r="J985" i="1"/>
  <c r="K985" i="1" s="1"/>
  <c r="L985" i="1" s="1"/>
  <c r="J993" i="1"/>
  <c r="K993" i="1" s="1"/>
  <c r="L993" i="1" s="1"/>
  <c r="J1001" i="1"/>
  <c r="K1001" i="1" s="1"/>
  <c r="L1001" i="1" s="1"/>
  <c r="J1009" i="1"/>
  <c r="K1009" i="1" s="1"/>
  <c r="L1009" i="1" s="1"/>
  <c r="J1032" i="1"/>
  <c r="K1032" i="1" s="1"/>
  <c r="L1032" i="1" s="1"/>
  <c r="J1036" i="1"/>
  <c r="K1036" i="1" s="1"/>
  <c r="L1036" i="1" s="1"/>
  <c r="J1058" i="1"/>
  <c r="K1058" i="1" s="1"/>
  <c r="L1058" i="1" s="1"/>
  <c r="J1062" i="1"/>
  <c r="K1062" i="1" s="1"/>
  <c r="L1062" i="1" s="1"/>
  <c r="J1071" i="1"/>
  <c r="K1071" i="1" s="1"/>
  <c r="L1071" i="1" s="1"/>
  <c r="J1075" i="1"/>
  <c r="K1075" i="1" s="1"/>
  <c r="L1075" i="1" s="1"/>
  <c r="J1079" i="1"/>
  <c r="K1079" i="1" s="1"/>
  <c r="L1079" i="1" s="1"/>
  <c r="J1083" i="1"/>
  <c r="K1083" i="1" s="1"/>
  <c r="L1083" i="1" s="1"/>
  <c r="J1087" i="1"/>
  <c r="K1087" i="1" s="1"/>
  <c r="L1087" i="1" s="1"/>
  <c r="J1091" i="1"/>
  <c r="K1091" i="1" s="1"/>
  <c r="L1091" i="1" s="1"/>
  <c r="J1100" i="1"/>
  <c r="K1100" i="1" s="1"/>
  <c r="L1100" i="1" s="1"/>
  <c r="J1104" i="1"/>
  <c r="K1104" i="1" s="1"/>
  <c r="L1104" i="1" s="1"/>
  <c r="J1108" i="1"/>
  <c r="K1108" i="1" s="1"/>
  <c r="L1108" i="1" s="1"/>
  <c r="J1114" i="1"/>
  <c r="K1114" i="1" s="1"/>
  <c r="L1114" i="1" s="1"/>
  <c r="J1122" i="1"/>
  <c r="K1122" i="1" s="1"/>
  <c r="L1122" i="1" s="1"/>
  <c r="J1130" i="1"/>
  <c r="K1130" i="1" s="1"/>
  <c r="L1130" i="1" s="1"/>
  <c r="J1138" i="1"/>
  <c r="K1138" i="1" s="1"/>
  <c r="L1138" i="1" s="1"/>
  <c r="J1146" i="1"/>
  <c r="K1146" i="1" s="1"/>
  <c r="L1146" i="1" s="1"/>
  <c r="J1153" i="1"/>
  <c r="K1153" i="1" s="1"/>
  <c r="L1153" i="1" s="1"/>
  <c r="J1161" i="1"/>
  <c r="K1161" i="1" s="1"/>
  <c r="L1161" i="1" s="1"/>
  <c r="J1177" i="1"/>
  <c r="K1177" i="1" s="1"/>
  <c r="L1177" i="1" s="1"/>
  <c r="J1205" i="1"/>
  <c r="K1205" i="1" s="1"/>
  <c r="L1205" i="1" s="1"/>
  <c r="J1225" i="1"/>
  <c r="K1225" i="1" s="1"/>
  <c r="L1225" i="1" s="1"/>
  <c r="J1265" i="1"/>
  <c r="K1265" i="1" s="1"/>
  <c r="L1265" i="1" s="1"/>
  <c r="J51" i="1"/>
  <c r="K51" i="1" s="1"/>
  <c r="L51" i="1" s="1"/>
  <c r="J55" i="1"/>
  <c r="K55" i="1" s="1"/>
  <c r="L55" i="1" s="1"/>
  <c r="J59" i="1"/>
  <c r="K59" i="1" s="1"/>
  <c r="L59" i="1" s="1"/>
  <c r="J67" i="1"/>
  <c r="K67" i="1" s="1"/>
  <c r="L67" i="1" s="1"/>
  <c r="J71" i="1"/>
  <c r="K71" i="1" s="1"/>
  <c r="L71" i="1" s="1"/>
  <c r="J75" i="1"/>
  <c r="K75" i="1" s="1"/>
  <c r="L75" i="1" s="1"/>
  <c r="J79" i="1"/>
  <c r="K79" i="1" s="1"/>
  <c r="L79" i="1" s="1"/>
  <c r="J211" i="1"/>
  <c r="K211" i="1" s="1"/>
  <c r="L211" i="1" s="1"/>
  <c r="J318" i="1"/>
  <c r="K318" i="1" s="1"/>
  <c r="L318" i="1" s="1"/>
  <c r="J372" i="1"/>
  <c r="K372" i="1" s="1"/>
  <c r="L372" i="1" s="1"/>
  <c r="J376" i="1"/>
  <c r="K376" i="1" s="1"/>
  <c r="L376" i="1" s="1"/>
  <c r="J380" i="1"/>
  <c r="K380" i="1" s="1"/>
  <c r="L380" i="1" s="1"/>
  <c r="J384" i="1"/>
  <c r="K384" i="1" s="1"/>
  <c r="L384" i="1" s="1"/>
  <c r="J1007" i="1"/>
  <c r="K1007" i="1" s="1"/>
  <c r="L1007" i="1" s="1"/>
  <c r="J1011" i="1"/>
  <c r="K1011" i="1" s="1"/>
  <c r="L1011" i="1" s="1"/>
  <c r="J1015" i="1"/>
  <c r="K1015" i="1" s="1"/>
  <c r="L1015" i="1" s="1"/>
  <c r="J1020" i="1"/>
  <c r="K1020" i="1" s="1"/>
  <c r="L1020" i="1" s="1"/>
  <c r="J1022" i="1"/>
  <c r="K1022" i="1" s="1"/>
  <c r="L1022" i="1" s="1"/>
  <c r="J1023" i="1"/>
  <c r="K1023" i="1" s="1"/>
  <c r="L1023" i="1" s="1"/>
  <c r="J1025" i="1"/>
  <c r="K1025" i="1" s="1"/>
  <c r="L1025" i="1" s="1"/>
  <c r="J1027" i="1"/>
  <c r="K1027" i="1" s="1"/>
  <c r="L1027" i="1" s="1"/>
  <c r="J1029" i="1"/>
  <c r="K1029" i="1" s="1"/>
  <c r="L1029" i="1" s="1"/>
  <c r="J1031" i="1"/>
  <c r="K1031" i="1" s="1"/>
  <c r="L1031" i="1" s="1"/>
  <c r="J1033" i="1"/>
  <c r="K1033" i="1" s="1"/>
  <c r="L1033" i="1" s="1"/>
  <c r="J1035" i="1"/>
  <c r="K1035" i="1" s="1"/>
  <c r="L1035" i="1" s="1"/>
  <c r="J1037" i="1"/>
  <c r="K1037" i="1" s="1"/>
  <c r="L1037" i="1" s="1"/>
  <c r="J1039" i="1"/>
  <c r="K1039" i="1" s="1"/>
  <c r="L1039" i="1" s="1"/>
  <c r="J1041" i="1"/>
  <c r="K1041" i="1" s="1"/>
  <c r="L1041" i="1" s="1"/>
  <c r="J1043" i="1"/>
  <c r="K1043" i="1" s="1"/>
  <c r="L1043" i="1" s="1"/>
  <c r="J1045" i="1"/>
  <c r="K1045" i="1" s="1"/>
  <c r="L1045" i="1" s="1"/>
  <c r="J1047" i="1"/>
  <c r="K1047" i="1" s="1"/>
  <c r="L1047" i="1" s="1"/>
  <c r="J1049" i="1"/>
  <c r="K1049" i="1" s="1"/>
  <c r="L1049" i="1" s="1"/>
  <c r="J1053" i="1"/>
  <c r="K1053" i="1" s="1"/>
  <c r="L1053" i="1" s="1"/>
  <c r="J1057" i="1"/>
  <c r="K1057" i="1" s="1"/>
  <c r="L1057" i="1" s="1"/>
  <c r="J1059" i="1"/>
  <c r="K1059" i="1" s="1"/>
  <c r="L1059" i="1" s="1"/>
  <c r="J1061" i="1"/>
  <c r="K1061" i="1" s="1"/>
  <c r="L1061" i="1" s="1"/>
  <c r="J1063" i="1"/>
  <c r="K1063" i="1" s="1"/>
  <c r="L1063" i="1" s="1"/>
  <c r="J1068" i="1"/>
  <c r="K1068" i="1" s="1"/>
  <c r="L1068" i="1" s="1"/>
  <c r="J1070" i="1"/>
  <c r="K1070" i="1" s="1"/>
  <c r="L1070" i="1" s="1"/>
  <c r="J1072" i="1"/>
  <c r="K1072" i="1" s="1"/>
  <c r="L1072" i="1" s="1"/>
  <c r="J1074" i="1"/>
  <c r="K1074" i="1" s="1"/>
  <c r="L1074" i="1" s="1"/>
  <c r="J1076" i="1"/>
  <c r="K1076" i="1" s="1"/>
  <c r="L1076" i="1" s="1"/>
  <c r="J1078" i="1"/>
  <c r="K1078" i="1" s="1"/>
  <c r="L1078" i="1" s="1"/>
  <c r="J1080" i="1"/>
  <c r="K1080" i="1" s="1"/>
  <c r="L1080" i="1" s="1"/>
  <c r="J1082" i="1"/>
  <c r="K1082" i="1" s="1"/>
  <c r="L1082" i="1" s="1"/>
  <c r="J1084" i="1"/>
  <c r="K1084" i="1" s="1"/>
  <c r="L1084" i="1" s="1"/>
  <c r="J1088" i="1"/>
  <c r="K1088" i="1" s="1"/>
  <c r="L1088" i="1" s="1"/>
  <c r="J1090" i="1"/>
  <c r="K1090" i="1" s="1"/>
  <c r="L1090" i="1" s="1"/>
  <c r="J1092" i="1"/>
  <c r="K1092" i="1" s="1"/>
  <c r="L1092" i="1" s="1"/>
  <c r="J1094" i="1"/>
  <c r="K1094" i="1" s="1"/>
  <c r="L1094" i="1" s="1"/>
  <c r="J1101" i="1"/>
  <c r="K1101" i="1" s="1"/>
  <c r="L1101" i="1" s="1"/>
  <c r="J1103" i="1"/>
  <c r="K1103" i="1" s="1"/>
  <c r="L1103" i="1" s="1"/>
  <c r="J1105" i="1"/>
  <c r="K1105" i="1" s="1"/>
  <c r="L1105" i="1" s="1"/>
  <c r="J1107" i="1"/>
  <c r="K1107" i="1" s="1"/>
  <c r="L1107" i="1" s="1"/>
  <c r="J1283" i="1"/>
  <c r="K1283" i="1" s="1"/>
  <c r="L1283" i="1" s="1"/>
  <c r="J1311" i="1"/>
  <c r="K1311" i="1" s="1"/>
  <c r="L1311" i="1" s="1"/>
  <c r="J1306" i="1"/>
  <c r="K1306" i="1" s="1"/>
  <c r="L1306" i="1" s="1"/>
  <c r="J1309" i="1"/>
  <c r="J1315" i="1"/>
  <c r="K1315" i="1" s="1"/>
  <c r="L1315" i="1" s="1"/>
  <c r="J1320" i="1"/>
  <c r="K1320" i="1" s="1"/>
  <c r="L1320" i="1" s="1"/>
  <c r="J1322" i="1"/>
  <c r="K1322" i="1" s="1"/>
  <c r="L1322" i="1" s="1"/>
  <c r="J1324" i="1"/>
  <c r="K1324" i="1" s="1"/>
  <c r="L1324" i="1" s="1"/>
  <c r="J1326" i="1"/>
  <c r="K1326" i="1" s="1"/>
  <c r="L1326" i="1" s="1"/>
  <c r="J1328" i="1"/>
  <c r="K1328" i="1" s="1"/>
  <c r="L1328" i="1" s="1"/>
  <c r="J1330" i="1"/>
  <c r="K1330" i="1" s="1"/>
  <c r="L1330" i="1" s="1"/>
  <c r="J1332" i="1"/>
  <c r="K1332" i="1" s="1"/>
  <c r="L1332" i="1" s="1"/>
  <c r="J1334" i="1"/>
  <c r="K1334" i="1" s="1"/>
  <c r="L1334" i="1" s="1"/>
  <c r="J1336" i="1"/>
  <c r="K1336" i="1" s="1"/>
  <c r="L1336" i="1" s="1"/>
  <c r="J1338" i="1"/>
  <c r="K1338" i="1" s="1"/>
  <c r="L1338" i="1" s="1"/>
  <c r="J1346" i="1"/>
  <c r="K1346" i="1" s="1"/>
  <c r="L1346" i="1" s="1"/>
  <c r="J1038" i="1"/>
  <c r="K1038" i="1" s="1"/>
  <c r="L1038" i="1" s="1"/>
  <c r="J1042" i="1"/>
  <c r="K1042" i="1" s="1"/>
  <c r="L1042" i="1" s="1"/>
  <c r="J1044" i="1"/>
  <c r="K1044" i="1" s="1"/>
  <c r="L1044" i="1" s="1"/>
  <c r="J1046" i="1"/>
  <c r="K1046" i="1" s="1"/>
  <c r="L1046" i="1" s="1"/>
  <c r="J1048" i="1"/>
  <c r="K1048" i="1" s="1"/>
  <c r="L1048" i="1" s="1"/>
  <c r="J1050" i="1"/>
  <c r="K1050" i="1" s="1"/>
  <c r="L1050" i="1" s="1"/>
  <c r="J1197" i="1"/>
  <c r="K1197" i="1" s="1"/>
  <c r="L1197" i="1" s="1"/>
  <c r="J1209" i="1"/>
  <c r="K1209" i="1" s="1"/>
  <c r="L1209" i="1" s="1"/>
  <c r="J1212" i="1"/>
  <c r="K1212" i="1" s="1"/>
  <c r="L1212" i="1" s="1"/>
  <c r="J1216" i="1"/>
  <c r="K1216" i="1" s="1"/>
  <c r="L1216" i="1" s="1"/>
  <c r="J1234" i="1"/>
  <c r="K1234" i="1" s="1"/>
  <c r="L1234" i="1" s="1"/>
  <c r="J1238" i="1"/>
  <c r="K1238" i="1" s="1"/>
  <c r="L1238" i="1" s="1"/>
  <c r="J1247" i="1"/>
  <c r="K1247" i="1" s="1"/>
  <c r="L1247" i="1" s="1"/>
  <c r="J1254" i="1"/>
  <c r="K1254" i="1" s="1"/>
  <c r="L1254" i="1" s="1"/>
  <c r="J1258" i="1"/>
  <c r="K1258" i="1" s="1"/>
  <c r="L1258" i="1" s="1"/>
  <c r="J1262" i="1"/>
  <c r="K1262" i="1" s="1"/>
  <c r="L1262" i="1" s="1"/>
  <c r="J388" i="1"/>
  <c r="K388" i="1" s="1"/>
  <c r="L388" i="1" s="1"/>
  <c r="J280" i="1"/>
  <c r="K280" i="1" s="1"/>
  <c r="L280" i="1" s="1"/>
  <c r="J283" i="1"/>
  <c r="K283" i="1" s="1"/>
  <c r="L283" i="1" s="1"/>
  <c r="J293" i="1"/>
  <c r="K293" i="1" s="1"/>
  <c r="L293" i="1" s="1"/>
  <c r="J297" i="1"/>
  <c r="K297" i="1" s="1"/>
  <c r="L297" i="1" s="1"/>
  <c r="J301" i="1"/>
  <c r="K301" i="1" s="1"/>
  <c r="L301" i="1" s="1"/>
  <c r="J305" i="1"/>
  <c r="K305" i="1" s="1"/>
  <c r="L305" i="1" s="1"/>
  <c r="J309" i="1"/>
  <c r="K309" i="1" s="1"/>
  <c r="L309" i="1" s="1"/>
  <c r="J313" i="1"/>
  <c r="K313" i="1" s="1"/>
  <c r="L313" i="1" s="1"/>
  <c r="J320" i="1"/>
  <c r="K320" i="1" s="1"/>
  <c r="L320" i="1" s="1"/>
  <c r="J324" i="1"/>
  <c r="K324" i="1" s="1"/>
  <c r="L324" i="1" s="1"/>
  <c r="J328" i="1"/>
  <c r="K328" i="1" s="1"/>
  <c r="L328" i="1" s="1"/>
  <c r="J334" i="1"/>
  <c r="K334" i="1" s="1"/>
  <c r="L334" i="1" s="1"/>
  <c r="J338" i="1"/>
  <c r="K338" i="1" s="1"/>
  <c r="L338" i="1" s="1"/>
  <c r="J342" i="1"/>
  <c r="K342" i="1" s="1"/>
  <c r="L342" i="1" s="1"/>
  <c r="J346" i="1"/>
  <c r="K346" i="1" s="1"/>
  <c r="L346" i="1" s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J366" i="1"/>
  <c r="K366" i="1" s="1"/>
  <c r="L366" i="1" s="1"/>
  <c r="J370" i="1"/>
  <c r="K370" i="1" s="1"/>
  <c r="L370" i="1" s="1"/>
  <c r="J374" i="1"/>
  <c r="K374" i="1" s="1"/>
  <c r="L374" i="1" s="1"/>
  <c r="J378" i="1"/>
  <c r="K378" i="1" s="1"/>
  <c r="L378" i="1" s="1"/>
  <c r="J382" i="1"/>
  <c r="K382" i="1" s="1"/>
  <c r="L382" i="1" s="1"/>
  <c r="J414" i="1"/>
  <c r="K414" i="1" s="1"/>
  <c r="L414" i="1" s="1"/>
  <c r="J418" i="1"/>
  <c r="K418" i="1" s="1"/>
  <c r="L418" i="1" s="1"/>
  <c r="J422" i="1"/>
  <c r="K422" i="1" s="1"/>
  <c r="L422" i="1" s="1"/>
  <c r="J426" i="1"/>
  <c r="K426" i="1" s="1"/>
  <c r="L426" i="1" s="1"/>
  <c r="J456" i="1"/>
  <c r="K456" i="1" s="1"/>
  <c r="L456" i="1" s="1"/>
  <c r="J459" i="1"/>
  <c r="K459" i="1" s="1"/>
  <c r="L459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499" i="1"/>
  <c r="K499" i="1" s="1"/>
  <c r="L499" i="1" s="1"/>
  <c r="J503" i="1"/>
  <c r="K503" i="1" s="1"/>
  <c r="L503" i="1" s="1"/>
  <c r="J507" i="1"/>
  <c r="K507" i="1" s="1"/>
  <c r="L507" i="1" s="1"/>
  <c r="J511" i="1"/>
  <c r="K511" i="1" s="1"/>
  <c r="L511" i="1" s="1"/>
  <c r="J519" i="1"/>
  <c r="K519" i="1" s="1"/>
  <c r="L519" i="1" s="1"/>
  <c r="J523" i="1"/>
  <c r="K523" i="1" s="1"/>
  <c r="L523" i="1" s="1"/>
  <c r="J527" i="1"/>
  <c r="K527" i="1" s="1"/>
  <c r="L527" i="1" s="1"/>
  <c r="J531" i="1"/>
  <c r="K531" i="1" s="1"/>
  <c r="L531" i="1" s="1"/>
  <c r="J535" i="1"/>
  <c r="K535" i="1" s="1"/>
  <c r="L535" i="1" s="1"/>
  <c r="J543" i="1"/>
  <c r="K543" i="1" s="1"/>
  <c r="L543" i="1" s="1"/>
  <c r="J547" i="1"/>
  <c r="K547" i="1" s="1"/>
  <c r="L547" i="1" s="1"/>
  <c r="J551" i="1"/>
  <c r="K551" i="1" s="1"/>
  <c r="L551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4" i="1"/>
  <c r="K454" i="1" s="1"/>
  <c r="L454" i="1" s="1"/>
  <c r="J458" i="1"/>
  <c r="K458" i="1" s="1"/>
  <c r="L458" i="1" s="1"/>
  <c r="J461" i="1"/>
  <c r="K461" i="1" s="1"/>
  <c r="L461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5" i="1"/>
  <c r="K485" i="1" s="1"/>
  <c r="L485" i="1" s="1"/>
  <c r="J489" i="1"/>
  <c r="K489" i="1" s="1"/>
  <c r="L489" i="1" s="1"/>
  <c r="J493" i="1"/>
  <c r="K493" i="1" s="1"/>
  <c r="L493" i="1" s="1"/>
  <c r="J497" i="1"/>
  <c r="K497" i="1" s="1"/>
  <c r="L497" i="1" s="1"/>
  <c r="J501" i="1"/>
  <c r="K501" i="1" s="1"/>
  <c r="L501" i="1" s="1"/>
  <c r="J505" i="1"/>
  <c r="K505" i="1" s="1"/>
  <c r="L505" i="1" s="1"/>
  <c r="J509" i="1"/>
  <c r="K509" i="1" s="1"/>
  <c r="L509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3" i="1"/>
  <c r="K533" i="1" s="1"/>
  <c r="L533" i="1" s="1"/>
  <c r="J537" i="1"/>
  <c r="K537" i="1" s="1"/>
  <c r="L537" i="1" s="1"/>
  <c r="J541" i="1"/>
  <c r="K541" i="1" s="1"/>
  <c r="L541" i="1" s="1"/>
  <c r="J545" i="1"/>
  <c r="K545" i="1" s="1"/>
  <c r="L545" i="1" s="1"/>
  <c r="J549" i="1"/>
  <c r="K549" i="1" s="1"/>
  <c r="L549" i="1" s="1"/>
  <c r="J1264" i="1"/>
  <c r="K1264" i="1" s="1"/>
  <c r="L1264" i="1" s="1"/>
  <c r="J1144" i="1"/>
  <c r="K1144" i="1" s="1"/>
  <c r="L1144" i="1" s="1"/>
  <c r="J1148" i="1"/>
  <c r="K1148" i="1" s="1"/>
  <c r="L1148" i="1" s="1"/>
  <c r="J1151" i="1"/>
  <c r="K1151" i="1" s="1"/>
  <c r="L1151" i="1" s="1"/>
  <c r="J1155" i="1"/>
  <c r="K1155" i="1" s="1"/>
  <c r="L1155" i="1" s="1"/>
  <c r="J1159" i="1"/>
  <c r="K1159" i="1" s="1"/>
  <c r="L1159" i="1" s="1"/>
  <c r="J1163" i="1"/>
  <c r="K1163" i="1" s="1"/>
  <c r="L1163" i="1" s="1"/>
  <c r="J1167" i="1"/>
  <c r="K1167" i="1" s="1"/>
  <c r="L1167" i="1" s="1"/>
  <c r="J1171" i="1"/>
  <c r="K1171" i="1" s="1"/>
  <c r="L1171" i="1" s="1"/>
  <c r="J1175" i="1"/>
  <c r="K1175" i="1" s="1"/>
  <c r="L1175" i="1" s="1"/>
  <c r="J1183" i="1"/>
  <c r="K1183" i="1" s="1"/>
  <c r="L1183" i="1" s="1"/>
  <c r="J1187" i="1"/>
  <c r="K1187" i="1" s="1"/>
  <c r="L1187" i="1" s="1"/>
  <c r="J1191" i="1"/>
  <c r="K1191" i="1" s="1"/>
  <c r="L1191" i="1" s="1"/>
  <c r="J1195" i="1"/>
  <c r="K1195" i="1" s="1"/>
  <c r="L1195" i="1" s="1"/>
  <c r="J1214" i="1"/>
  <c r="K1214" i="1" s="1"/>
  <c r="L1214" i="1" s="1"/>
  <c r="J1218" i="1"/>
  <c r="K1218" i="1" s="1"/>
  <c r="L1218" i="1" s="1"/>
  <c r="J1224" i="1"/>
  <c r="K1224" i="1" s="1"/>
  <c r="L1224" i="1" s="1"/>
  <c r="J1226" i="1"/>
  <c r="K1226" i="1" s="1"/>
  <c r="L1226" i="1" s="1"/>
  <c r="J1228" i="1"/>
  <c r="K1228" i="1" s="1"/>
  <c r="L1228" i="1" s="1"/>
  <c r="J1232" i="1"/>
  <c r="K1232" i="1" s="1"/>
  <c r="L1232" i="1" s="1"/>
  <c r="J1236" i="1"/>
  <c r="K1236" i="1" s="1"/>
  <c r="L1236" i="1" s="1"/>
  <c r="J1240" i="1"/>
  <c r="K1240" i="1" s="1"/>
  <c r="L1240" i="1" s="1"/>
  <c r="J1245" i="1"/>
  <c r="K1245" i="1" s="1"/>
  <c r="L1245" i="1" s="1"/>
  <c r="J1252" i="1"/>
  <c r="K1252" i="1" s="1"/>
  <c r="L1252" i="1" s="1"/>
  <c r="J1256" i="1"/>
  <c r="K1256" i="1" s="1"/>
  <c r="L1256" i="1" s="1"/>
  <c r="J1260" i="1"/>
  <c r="K1260" i="1" s="1"/>
  <c r="L1260" i="1" s="1"/>
  <c r="J1021" i="1"/>
  <c r="K1021" i="1" s="1"/>
  <c r="L1021" i="1" s="1"/>
  <c r="J1024" i="1"/>
  <c r="K1024" i="1" s="1"/>
  <c r="L1024" i="1" s="1"/>
  <c r="J1026" i="1"/>
  <c r="K1026" i="1" s="1"/>
  <c r="L1026" i="1" s="1"/>
  <c r="J1028" i="1"/>
  <c r="K1028" i="1" s="1"/>
  <c r="L1028" i="1" s="1"/>
  <c r="J1294" i="1"/>
  <c r="K1294" i="1" s="1"/>
  <c r="L1294" i="1" s="1"/>
  <c r="J1302" i="1"/>
  <c r="K1302" i="1" s="1"/>
  <c r="L1302" i="1" s="1"/>
  <c r="J1310" i="1"/>
  <c r="K1310" i="1" s="1"/>
  <c r="L1310" i="1" s="1"/>
  <c r="J1312" i="1"/>
  <c r="K1312" i="1" s="1"/>
  <c r="L1312" i="1" s="1"/>
  <c r="J1314" i="1"/>
  <c r="K1314" i="1" s="1"/>
  <c r="L1314" i="1" s="1"/>
  <c r="J1316" i="1"/>
  <c r="K1316" i="1" s="1"/>
  <c r="L1316" i="1" s="1"/>
  <c r="J1321" i="1"/>
  <c r="K1321" i="1" s="1"/>
  <c r="L1321" i="1" s="1"/>
  <c r="J1327" i="1"/>
  <c r="K1327" i="1" s="1"/>
  <c r="L1327" i="1" s="1"/>
  <c r="J1329" i="1"/>
  <c r="K1329" i="1" s="1"/>
  <c r="L1329" i="1" s="1"/>
  <c r="J1331" i="1"/>
  <c r="K1331" i="1" s="1"/>
  <c r="L1331" i="1" s="1"/>
  <c r="J1333" i="1"/>
  <c r="K1333" i="1" s="1"/>
  <c r="L1333" i="1" s="1"/>
  <c r="J1335" i="1"/>
  <c r="K1335" i="1" s="1"/>
  <c r="L1335" i="1" s="1"/>
  <c r="J1337" i="1"/>
  <c r="K1337" i="1" s="1"/>
  <c r="L1337" i="1" s="1"/>
  <c r="J1347" i="1"/>
  <c r="K1347" i="1" s="1"/>
  <c r="L1347" i="1" s="1"/>
  <c r="J34" i="1"/>
  <c r="K34" i="1" s="1"/>
  <c r="L34" i="1" s="1"/>
  <c r="J42" i="1"/>
  <c r="K42" i="1" s="1"/>
  <c r="L42" i="1" s="1"/>
  <c r="J40" i="1"/>
  <c r="K40" i="1" s="1"/>
  <c r="L40" i="1" s="1"/>
  <c r="J36" i="1"/>
  <c r="K36" i="1" s="1"/>
  <c r="L36" i="1" s="1"/>
  <c r="J44" i="1"/>
  <c r="K44" i="1" s="1"/>
  <c r="L44" i="1" s="1"/>
  <c r="K88" i="1" l="1"/>
  <c r="L88" i="1" s="1"/>
  <c r="K92" i="1"/>
  <c r="L92" i="1" s="1"/>
  <c r="J94" i="1"/>
  <c r="K94" i="1" s="1"/>
  <c r="L94" i="1" s="1"/>
  <c r="K249" i="1"/>
  <c r="L249" i="1" s="1"/>
  <c r="J90" i="1"/>
  <c r="K90" i="1" s="1"/>
  <c r="L90" i="1" s="1"/>
  <c r="K411" i="1"/>
  <c r="L411" i="1" s="1"/>
  <c r="K395" i="1"/>
  <c r="L395" i="1" s="1"/>
  <c r="K240" i="1"/>
  <c r="L240" i="1" s="1"/>
  <c r="K393" i="1"/>
  <c r="L393" i="1" s="1"/>
  <c r="K232" i="1"/>
  <c r="L232" i="1" s="1"/>
  <c r="K234" i="1"/>
  <c r="L234" i="1" s="1"/>
  <c r="K245" i="1"/>
  <c r="L245" i="1" s="1"/>
  <c r="K407" i="1"/>
  <c r="L407" i="1" s="1"/>
  <c r="K403" i="1"/>
  <c r="L403" i="1" s="1"/>
  <c r="K387" i="1"/>
  <c r="L387" i="1" s="1"/>
  <c r="K247" i="1"/>
  <c r="L247" i="1" s="1"/>
  <c r="K255" i="1"/>
  <c r="L255" i="1" s="1"/>
  <c r="K401" i="1"/>
  <c r="L401" i="1" s="1"/>
  <c r="K228" i="1"/>
  <c r="L228" i="1" s="1"/>
  <c r="K222" i="1"/>
  <c r="L222" i="1" s="1"/>
  <c r="K399" i="1"/>
  <c r="L399" i="1" s="1"/>
  <c r="K391" i="1"/>
  <c r="L391" i="1" s="1"/>
  <c r="K251" i="1"/>
  <c r="L251" i="1" s="1"/>
  <c r="J236" i="1"/>
  <c r="K236" i="1" s="1"/>
  <c r="L236" i="1" s="1"/>
  <c r="J257" i="1"/>
  <c r="K257" i="1" s="1"/>
  <c r="L257" i="1" s="1"/>
  <c r="J224" i="1"/>
  <c r="K224" i="1" s="1"/>
  <c r="L224" i="1" s="1"/>
  <c r="J220" i="1"/>
  <c r="K220" i="1" s="1"/>
  <c r="L220" i="1" s="1"/>
  <c r="J261" i="1"/>
  <c r="K261" i="1" s="1"/>
  <c r="L261" i="1" s="1"/>
  <c r="J409" i="1"/>
  <c r="K409" i="1" s="1"/>
  <c r="L409" i="1" s="1"/>
  <c r="J238" i="1"/>
  <c r="K238" i="1" s="1"/>
  <c r="L238" i="1" s="1"/>
  <c r="J253" i="1"/>
  <c r="K253" i="1" s="1"/>
  <c r="L253" i="1" s="1"/>
  <c r="J230" i="1"/>
  <c r="K230" i="1" s="1"/>
  <c r="L230" i="1" s="1"/>
  <c r="K1309" i="1"/>
  <c r="L1309" i="1" s="1"/>
</calcChain>
</file>

<file path=xl/sharedStrings.xml><?xml version="1.0" encoding="utf-8"?>
<sst xmlns="http://schemas.openxmlformats.org/spreadsheetml/2006/main" count="3037" uniqueCount="1643">
  <si>
    <t>Определение антигена хантавирусов во внешней среде методом ИФА</t>
  </si>
  <si>
    <t>Исследование на бореллиоз методом ИФА (lgM, lgG) один вид иммуноглобулина</t>
  </si>
  <si>
    <t>Определение HBS – антигена в ИФА</t>
  </si>
  <si>
    <t xml:space="preserve">Диагностика поверхностного антигена гепатита В + подтверждающий тест методом ИФА </t>
  </si>
  <si>
    <t>Диагностика антител к вирусу гепатита С + подтверждающий тест методом ИФА</t>
  </si>
  <si>
    <t>Определение в кале вируса гепатита А (антиген) в ИФА.</t>
  </si>
  <si>
    <t>Определение в кале антигена  ротавирусов методом ИФА.</t>
  </si>
  <si>
    <t>Определение антител к вирусу клещевого энцефалита в одной сыворотке методом ИФА (lgM, lgG) один вид иммуноглобулина</t>
  </si>
  <si>
    <t>Определение антигена клещевого энцефалита в клещах</t>
  </si>
  <si>
    <t>Определение антител  на паротит (lgM, lgG) один вид иммуноглобулина</t>
  </si>
  <si>
    <t>Исследование воды на ротавирус методом ИФА с использованием макропористого стекла.</t>
  </si>
  <si>
    <t>Исследование воды на антиген А в ИФА с использованием МПС.</t>
  </si>
  <si>
    <t>Определение антител к ЛЗН методом ИФА с отрицательным результатом (lgM, lgG) один вид иммуноглобулина</t>
  </si>
  <si>
    <t>Определение антител к ЛЗН методом ИФА с положительным результатом (lgM, lgG) один вид иммуноглобулина</t>
  </si>
  <si>
    <t>Определение антител к ВИЧ 1,2 и антигена р24 ВИЧ - 1 методом ИФА (комплект)</t>
  </si>
  <si>
    <t>Определение антител класс М к Treponema pallidum методом ИФА</t>
  </si>
  <si>
    <t>Серологический метод</t>
  </si>
  <si>
    <t>Определение антител к гриппу в парных сыворотках с 4 антигенами (РТГА).</t>
  </si>
  <si>
    <t>Исследования секционного материала, смывов на антиген  вируса гриппа методом ИФА</t>
  </si>
  <si>
    <t>Исследования на птичий грипп  от людей в РТГА.</t>
  </si>
  <si>
    <t xml:space="preserve">Исследования на птичий грипп биологического материала от людей </t>
  </si>
  <si>
    <t>Реакция микропреципитации (экспресс-реакция на сифилис)</t>
  </si>
  <si>
    <t>Вирусологический метод</t>
  </si>
  <si>
    <t xml:space="preserve">Исследования на энтеровирусы  с отрицательным результатом от людей </t>
  </si>
  <si>
    <t>Типирование выделенных штаммов энтеровирусов с положительным результатом от людей в РН (реакция нейтрализации)</t>
  </si>
  <si>
    <t>Определение антител вируса полиомиелита к 2 типам в одной сыворотке от здоровых людей</t>
  </si>
  <si>
    <t>Реакция нейтрализации с аутоштаммом парных сывороток от больного на энтеровирусы</t>
  </si>
  <si>
    <t>Вирусологическое исследование  водопроводной (питьевой) воды на энтеровирусы</t>
  </si>
  <si>
    <t>Типирование выделенных штаммов энтеровирусов  в РН (сточная, речная, водопроводная вода) с положительным результатом</t>
  </si>
  <si>
    <t>Другие методы</t>
  </si>
  <si>
    <t>Бактериологическое исследование воздуха закрытых помещений.</t>
  </si>
  <si>
    <t>Лаборатория особо опасных инфекций</t>
  </si>
  <si>
    <t>Бактериологический метод</t>
  </si>
  <si>
    <t>Исследование воды на иерсинии методом мембранного фильтрования</t>
  </si>
  <si>
    <t>Бактериологическое исследование на псевдотуберкулез от людей, грызунов, из объектов внешней среды.</t>
  </si>
  <si>
    <t>Бактериологическое исследование на иерсиниоз  от людей, грызунов, из объектов внешней среды</t>
  </si>
  <si>
    <t>Исследования на сибирскую язву от людей и объектов внешней среды бакпосев, биопроба, люм. микроскопия.</t>
  </si>
  <si>
    <t>Исследования на холеру:  контроль питательных сред</t>
  </si>
  <si>
    <t>Исследования на холеру:  бак. метод  - люди по эпид. показаниям</t>
  </si>
  <si>
    <t>Исследования на холеру:  бак. метод - вода,  продукты, гидробионты и другие объекты внешней среды.</t>
  </si>
  <si>
    <t>Бактериологическое исследование продуктов на иерсиниоз</t>
  </si>
  <si>
    <t>Исследование методом биопроб на туляремию</t>
  </si>
  <si>
    <t>Идентификация возбудителя туляремии</t>
  </si>
  <si>
    <t>Исследования на ботулизм методом РН с поливалентной сывороткой.</t>
  </si>
  <si>
    <t>Исследования на ботулизм методом РН с моновалентными сыворотками.</t>
  </si>
  <si>
    <t>Автоклавирование при 132 ° С</t>
  </si>
  <si>
    <t>Исследования на псевдотуберкулез серологические от людей и грызунов (РНГА)</t>
  </si>
  <si>
    <t>Исследования на иерсиниоз серологическим методом от людей и грызунов  (РНГА)</t>
  </si>
  <si>
    <t>Исследования на сыпной тиф методом РНГА  от людей</t>
  </si>
  <si>
    <t>Исследования на бруцеллез реакцией Хеддлсона  от людей</t>
  </si>
  <si>
    <t>Исследования на бруцеллез методом Райта от людей</t>
  </si>
  <si>
    <t>Исследования на туляремию методом РА от людей</t>
  </si>
  <si>
    <t>Исследования на туляремию методом РНГА  от людей, грызунов</t>
  </si>
  <si>
    <t>Исследования на туляремию методом РНАТ – грызуны, клещи и т. п.</t>
  </si>
  <si>
    <t>Исследования на иерсиниоз О3 серотипа объемным методом РА от людей и животных</t>
  </si>
  <si>
    <t>Исследования на иерсиниоз О9 серотипа объемным методом РА от людей и животных</t>
  </si>
  <si>
    <t>Исследования на иерсиниоз О5;27 серотипа объемным методом РА от людей и животных</t>
  </si>
  <si>
    <t>Исследования на псевдотуберкулез I серотипа объемным методом РА от людей и животных</t>
  </si>
  <si>
    <t>Исследования на псевдотуберкулез III серотипа объемным методом РА от людей и животных</t>
  </si>
  <si>
    <t>ИФА - метод</t>
  </si>
  <si>
    <t>Иммуноферментный анализ (ИФА) - определение антигена коксиелл Бернета (Ку-лихорадка) во внешней среде.</t>
  </si>
  <si>
    <t>ИФА качественное определение антител к лихорадке - Ку в материале объектов внешней среды</t>
  </si>
  <si>
    <t>Иммуноферментный анализ (ИФА) - определение антител класса G к токсину Листериолизин О (полуколич. метод) в материале объектов внешней среды</t>
  </si>
  <si>
    <t>Иммуноферментный анализ (ИФА) - определение антител класса G к патогенным лептоспирам в материале из объектов внешней среды</t>
  </si>
  <si>
    <t>Иммуноферментный анализ (ИФА) - определение антител класса М к иерсиниям (полуколич. метод)</t>
  </si>
  <si>
    <t>Иммуноферментный анализ (ИФА) - определение антител класса G к патогенным иерсиниям (полуколич. метод)</t>
  </si>
  <si>
    <t>Иммуноферментный анализ (ИФА) - определение антител класса G к суммарному антигену бруцелл.</t>
  </si>
  <si>
    <t>Определение антител класса А к хламидии трахоматис методом ИФА</t>
  </si>
  <si>
    <t>Определение антител класса М к хламидии трахоматис методом ИФА</t>
  </si>
  <si>
    <t>Определение антител класса G к хламидии трахоматис методом ИФА</t>
  </si>
  <si>
    <t>Определение антител класса М к суммарному антигену бруцелл методом ИФА</t>
  </si>
  <si>
    <t>Определение антител класса А к суммарному антигену бруцелл методом ИФА</t>
  </si>
  <si>
    <t>Определение антител класса А к патогенным иерсиниям методом ИФА (полуколич. метод)</t>
  </si>
  <si>
    <t>Определение антител класса G  к хламидиям пневмонии методом ИФА</t>
  </si>
  <si>
    <t>Определение антител класса А к хламидии пневмонии</t>
  </si>
  <si>
    <t>Определение антител класса М к хламидии пневмонии</t>
  </si>
  <si>
    <t>ИФА на суммарные антитела к бруцеллезу</t>
  </si>
  <si>
    <t xml:space="preserve">Паразитологическая лаборатория </t>
  </si>
  <si>
    <t>Копрологические исследования по Като</t>
  </si>
  <si>
    <t>Копрологические исследования формалин-эфирным методом</t>
  </si>
  <si>
    <t>Копрологические исследования на простейшие кишечника</t>
  </si>
  <si>
    <t>Копрологические исследования по Калантарян (м.флотации)</t>
  </si>
  <si>
    <t>Соскоб с глицерином</t>
  </si>
  <si>
    <t>Соскоб липкой лентой (по Грэхему)</t>
  </si>
  <si>
    <t>Макроанализ (идентификация паразитов, их фрагментов).</t>
  </si>
  <si>
    <t>Исследование фекалий на криптоспоридии</t>
  </si>
  <si>
    <t>Исследование кала с использованием концентраторов Parasep</t>
  </si>
  <si>
    <t>Выявление антигена лямблий в фекалиях методом ИФА</t>
  </si>
  <si>
    <t>Исследование препаратов крови, пунктатов</t>
  </si>
  <si>
    <t>Исследование желчи, дуоденального содержимого, мочи, мокроты на личинки и яйца гельминтов , цисты простейших.</t>
  </si>
  <si>
    <t>Исследование мазков крови на малярию</t>
  </si>
  <si>
    <t>Исследование мазков крови на микрофилярии</t>
  </si>
  <si>
    <t>Исследование мазков на кожный лейшманиоз</t>
  </si>
  <si>
    <t>Исследование мазков на висцеральный лейшманиоз</t>
  </si>
  <si>
    <t>Исследования венозной крови на микрофилярии и других кровепаразитов</t>
  </si>
  <si>
    <t>Серологические исследования методом ИФА</t>
  </si>
  <si>
    <t>Исследование сыворотки крови на клонорхоз методом ИФА</t>
  </si>
  <si>
    <t>Исследование сыворотки крови на трихинеллез острый методом ИФА</t>
  </si>
  <si>
    <t>Исследование сыворотки крови на трихинеллез хронический методом ИФА</t>
  </si>
  <si>
    <t>Исследование сыворотки крови на описторхоз методом ИФА</t>
  </si>
  <si>
    <t>Исследование сыворотки крови  на эхинококкоз методом ИФА</t>
  </si>
  <si>
    <t>Исследование сыворотки крови на  аскаридоз методом ИФА</t>
  </si>
  <si>
    <t>Исследование сыворотки крови  на токсокароз методом ИФА</t>
  </si>
  <si>
    <t>Исследование сыворотки крови на токсоплазмоз острый методом  ИФА</t>
  </si>
  <si>
    <t>Сыворотки крови  на токсоплазмоз хронический  методом ИФА</t>
  </si>
  <si>
    <t>Исследование сыворотки крови на лямблиоз методом ИФА</t>
  </si>
  <si>
    <t>Исследование сыворотки крови на пневмоцистоз острый методом ИФА</t>
  </si>
  <si>
    <t>Исследование сыворотки крови на пневмоцистоз хронический методом ИФА</t>
  </si>
  <si>
    <t>Исследование положительной сыворотки с указанием титров</t>
  </si>
  <si>
    <t xml:space="preserve"> Почва, вода</t>
  </si>
  <si>
    <t>Исследования почвы на я/гельминтов</t>
  </si>
  <si>
    <t>Исследования воды  на я/гельминтов</t>
  </si>
  <si>
    <t>Исследования почвы на токсокароз</t>
  </si>
  <si>
    <t>Исследования почвы  на цисты патогенных простейших.</t>
  </si>
  <si>
    <t>Исследование воды на цисты лямблий (питьевой, сточной, бассейнов, открытых водоемов).</t>
  </si>
  <si>
    <t>Пищевые продукты</t>
  </si>
  <si>
    <t>Исследования овощей, фруктов, зелени на я/гельминтов</t>
  </si>
  <si>
    <t>Исследование мяса и мясопродукции на личинки биогельминтов</t>
  </si>
  <si>
    <t>Исследование овощей,фруктов и зелени  на цисты простейших.</t>
  </si>
  <si>
    <t>Исследование соков, нектаров, напитков, плодоовощных и плодово-ягодных пюре на яйца гельминтов и цисты простейших.</t>
  </si>
  <si>
    <t>Смывы с объектов внешней среды</t>
  </si>
  <si>
    <t>Исследование смывов с предметов окружающей среды на яйца гельминтов и цисты патогенных  простейших.</t>
  </si>
  <si>
    <t>Исследование смывов с предметов окружающей среды на яйца гельминтов (для бассейнов)</t>
  </si>
  <si>
    <t>Контроль обсемененности предметов окружающей среды  методом смывов для ЛПУ (я/гельминтов, ц/лямблий, ооцисты криптоспоридий)</t>
  </si>
  <si>
    <t>Внутрилабораторный контроль</t>
  </si>
  <si>
    <t>Контроль обсемененности предметов окружающей среды  методом смыва на цисты лямблий и яйца остриц (ВЛК)</t>
  </si>
  <si>
    <t>Обучение</t>
  </si>
  <si>
    <t>Обучение на рабочем месте по лабораторной диагностике гельминтозов, протозоозов, малярии по 75-и часовой программе</t>
  </si>
  <si>
    <t>Музейные препараты</t>
  </si>
  <si>
    <t>Подготовка музейных препаратов</t>
  </si>
  <si>
    <t>Лаборатория исследования методом ПЦР</t>
  </si>
  <si>
    <t>Клинический материал и объекты внешней среды</t>
  </si>
  <si>
    <t xml:space="preserve">Исследование проб биологического материала на вирус Эпштейн-Барра. </t>
  </si>
  <si>
    <t>Исследование проб биологического материала на вирус простого герпеса 1-2 типа</t>
  </si>
  <si>
    <t>Исследование проб биологического материала на цитомегаловирус</t>
  </si>
  <si>
    <t>Исследование проб биологического материала на хламидию трахоматис</t>
  </si>
  <si>
    <t>Исследование проб биологического материала на уреаплазму уреалитикум</t>
  </si>
  <si>
    <t>Исследование проб биологического материала на микоплазму хоминис</t>
  </si>
  <si>
    <t>Исследование проб биологического материала на микоплазму гениталис</t>
  </si>
  <si>
    <t>Исследование проб биологического материала на нейссерию гонореи</t>
  </si>
  <si>
    <t>Исследование проб биологического материала на трихомонас вагиналис</t>
  </si>
  <si>
    <t>Исследование проб биологического материала на гарднерелла вагиналис</t>
  </si>
  <si>
    <t>Исследование проб биологического материала на кандида альбиканс</t>
  </si>
  <si>
    <t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t>
  </si>
  <si>
    <t xml:space="preserve">Исследование проб биологического материала на вирус папилломы человека 16 и 18 типов. </t>
  </si>
  <si>
    <t>Исследование проб биологического материала на микоплазму пневмониэ и хламидофиллу пневмониэ</t>
  </si>
  <si>
    <t xml:space="preserve">Исследование проб биологического материала на биовары уреаплазмы. </t>
  </si>
  <si>
    <t xml:space="preserve">Исследование проб биологического материала для проведения типирования (идентификация субтипов Н5, Н7, Н9) вирусов  гриппа  А </t>
  </si>
  <si>
    <t>Исследование проб биологического материала на бруцеллез.</t>
  </si>
  <si>
    <t xml:space="preserve">Исследование проб биологического материала, внешней среды на сибирскую язву. </t>
  </si>
  <si>
    <t>Исследование проб биологического материала на легионеллез.</t>
  </si>
  <si>
    <t xml:space="preserve">Исследование проб биологического материала на РС - вирус </t>
  </si>
  <si>
    <t xml:space="preserve">Исследование проб биологического материала на аденовирус </t>
  </si>
  <si>
    <t>Исследование биологического материала на возбудителей ОРВИ</t>
  </si>
  <si>
    <t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t>
  </si>
  <si>
    <t>Исследование проб биологического материала, внешней среды на эшерихиозы методом ПЦР</t>
  </si>
  <si>
    <t>Исследование биологического материала на метапневмовирус/бокавирус</t>
  </si>
  <si>
    <t>Исследование биологического материала на риновирус</t>
  </si>
  <si>
    <t>Исследование проб биологического материала на коронавирус ТОРС.</t>
  </si>
  <si>
    <t xml:space="preserve">Исследование проб биологического материала, внешней среды на вирус гепатита А </t>
  </si>
  <si>
    <t>Исследование проб биологического материала на вирус гепатита В.</t>
  </si>
  <si>
    <t>Исследование проб биологического материала на вирус гепатита С.</t>
  </si>
  <si>
    <t>Исследование проб биологического материала, клещей  на боррелиоз</t>
  </si>
  <si>
    <t>Исследование проб биологического материала клещей на моноцитарный эрлихиоз человека (МЭЧ)/ гранулоцитарный анаплазмоз человека (ГАЧ)</t>
  </si>
  <si>
    <t>Исследование проб биологического материала на краснуху.</t>
  </si>
  <si>
    <t>Исследование проб биологического материала на энтеровирусы.</t>
  </si>
  <si>
    <t xml:space="preserve">Исследование проб внешней среды на туляремию. </t>
  </si>
  <si>
    <t xml:space="preserve">Исследование проб биологического материала, внешней среды на холеру </t>
  </si>
  <si>
    <t xml:space="preserve">Исследование проб внешней среды на энтеровирусы . </t>
  </si>
  <si>
    <t xml:space="preserve">Исследование проб биологического материала, внешней среды  на ротавирусы, норовирусы, астровирусы </t>
  </si>
  <si>
    <t>Исследование проб биологического материала на шигеллы, сальмонеллы, кампило бактерии.</t>
  </si>
  <si>
    <t>Исследование проб биологического материала на парагрипп.</t>
  </si>
  <si>
    <t>Исследование проб биологического материала, внешней среды на иерсиниозы методом ПЦР</t>
  </si>
  <si>
    <t>Исследование биологического материала на лихорадку Западного Нила</t>
  </si>
  <si>
    <t>Исследование проб биологического материала, внешней среды на КУ-лихорадку</t>
  </si>
  <si>
    <t>Исследование проб биологического материала на вирус Зика</t>
  </si>
  <si>
    <t>Обследование сотрудников ДОУ</t>
  </si>
  <si>
    <t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</si>
  <si>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t>
  </si>
  <si>
    <t>Исследование по идентификации рекомбинантной ДНК в пищевых продуктах (1 проба)</t>
  </si>
  <si>
    <t>Исследование по идентификации рекомбинантной ДНК в пищевых продуктах (2 пробы)</t>
  </si>
  <si>
    <t>Исследование по идентификации рекомбинантной ДНК в пищевых продуктах (3 пробы)</t>
  </si>
  <si>
    <t>Исследование по идентификации рекомбинантной ДНК генетически модифицированных микроорганизмов (ГММ) в пищевых продуктах (скрининг)</t>
  </si>
  <si>
    <t>Исследование по идентификации видовой принадлежности ДНК крупного рогатого скота (КРС)</t>
  </si>
  <si>
    <t>Исследование по идентификации видовой принадлежности ДНК курицы/индейки/утки</t>
  </si>
  <si>
    <t>Исследование по идентификации видовой принадлежности ДНК баранины</t>
  </si>
  <si>
    <t>Исследование по идентификации видовой принадлежности ДНК свинины</t>
  </si>
  <si>
    <t>Исследование по идентификации видовой принадлежности рыб семейства лососевых (горбуша-кета-нерка)</t>
  </si>
  <si>
    <t>Внутренний контроль качества проводимых исследований</t>
  </si>
  <si>
    <t xml:space="preserve">Смывы с рабочих поверхностей для определения  возможной контаминации </t>
  </si>
  <si>
    <t>Бактериологическая  лаборатория</t>
  </si>
  <si>
    <t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t>
  </si>
  <si>
    <t>Бактериологическое исследование консервированной продукции (мясной, рыбной, молочной, овощной, фруктовой и др.)</t>
  </si>
  <si>
    <t>Определение ингибирующих веществ в сыром молоке.</t>
  </si>
  <si>
    <t>Определение количества соматических клеток в сыром молоке.</t>
  </si>
  <si>
    <t>Определение остаточного количества антибиотиков в пищевых продуктах (на один антибиотик).</t>
  </si>
  <si>
    <t>Бактериологическое исследование на БГКП (колиформы)</t>
  </si>
  <si>
    <t>Бактериологическое исследование на стафилококки S. аureus.</t>
  </si>
  <si>
    <t>Бактериологическое исследование на бактерии рода  Proteus.</t>
  </si>
  <si>
    <t>Бактериологическое исследование на сульфитредуцирующие клостридии, мезофильные клостридии</t>
  </si>
  <si>
    <t>Бактериологическое исследование на E.coli</t>
  </si>
  <si>
    <t>Бактериологическое исследование на энтерококки Enterococcus.</t>
  </si>
  <si>
    <t>Бактериологическое исследование на бифидобактерии.</t>
  </si>
  <si>
    <t xml:space="preserve">Бактериологическое исследование на парагемолитический вибрион </t>
  </si>
  <si>
    <t>Бактериологическое исследование на B.cereus.</t>
  </si>
  <si>
    <t>Бактериологическое исследование на листерии Listeria monocytogenes</t>
  </si>
  <si>
    <t>Бактериологическое исследование на синегнойную палочку Ps.aeruginosa.</t>
  </si>
  <si>
    <t>Бактериологическое исследование на Enterobacter sakazakii</t>
  </si>
  <si>
    <t>Бактериологическое исследование на неспорообразующие микроорганизмы</t>
  </si>
  <si>
    <t>Бактериологическое исследование пищевых продуктов на обоснование сроков годности, включая пробоподготовку (без определения листерий)</t>
  </si>
  <si>
    <t>Вода и почва</t>
  </si>
  <si>
    <t>Бактериологическое исследование воды аквапарков</t>
  </si>
  <si>
    <t>Бактериологическое исследование воды питьевой, питьевой, расфасованной в емкости на ОМЧ, ОМЧ 37°С</t>
  </si>
  <si>
    <t>Бактериологическое исследование воды питьевой, расфасованной в емкости на ОМЧ 22°С</t>
  </si>
  <si>
    <t>Бактериологическое исследование воды питьевой, питьевой, расфасованной в емкости на ОКБ, ТКБ, ГКБ</t>
  </si>
  <si>
    <t>Бактериологическое исследование поверхностных водоемов, сточной воды, воды технической на ОКБ, ТКБ.</t>
  </si>
  <si>
    <t>Бактериологическое исследование поверхностных водоемов, сточной воды, воды технической на колифаги.</t>
  </si>
  <si>
    <t>Бактериологическое исследование воды на патогенную микрофлору.</t>
  </si>
  <si>
    <t>Бактериологическое исследование воды в плавательных бассейнах.</t>
  </si>
  <si>
    <t>Бактериологическое исследование воды на легионеллы.</t>
  </si>
  <si>
    <t>Бактериологическое исследование почвы и песка.</t>
  </si>
  <si>
    <t>Воздух</t>
  </si>
  <si>
    <t>Бактериологическое исследование воздуха закрытых помещений на общее микробное число (ОМЧ).</t>
  </si>
  <si>
    <t>Бактериологическое исследование воздуха закрытых помещений на S.aureus.</t>
  </si>
  <si>
    <t>Бактериологическое исследование воздуха закрытых помещений на плесневые грибы и дрожжи.</t>
  </si>
  <si>
    <t>Бактериологическое исследование воздуха холодильных камер на плесень</t>
  </si>
  <si>
    <t>Лекарственные формы, парфюмерно-косметическая продукция, средства личной гигиены</t>
  </si>
  <si>
    <t>Бактериологическое исследование лекарственных форм на стерильность.</t>
  </si>
  <si>
    <t>Бактериологическое исследование на пирогенообразующие микроорганизмы</t>
  </si>
  <si>
    <t>Бактериологическое исследование воды очищенной по фармакопее</t>
  </si>
  <si>
    <t>Бактериологическое исследование лечебной грязи.</t>
  </si>
  <si>
    <t>Бактериологическое исследование средств личной гигиены</t>
  </si>
  <si>
    <t>Бактериологическое исследование парфюмерно-косметической продукции.</t>
  </si>
  <si>
    <t>Бактериологическое исследование игрушек</t>
  </si>
  <si>
    <t>Бактериологическое исследование смывов на стафилококк S.aureus.</t>
  </si>
  <si>
    <t>Бактериологическое исследование смывов на патогенную микрофлору</t>
  </si>
  <si>
    <t>Бактериологическое исследование смывов на ОМЧ (КМАФАнМ, МАФАМ).</t>
  </si>
  <si>
    <t>Бактериологическое исследование смывов на дрожжи, плесень.</t>
  </si>
  <si>
    <t>Бактериологическое исследование смывов на  протеи.</t>
  </si>
  <si>
    <t>Бактериологическое исследование смывов из холодильных камер на  плесень.</t>
  </si>
  <si>
    <t>Бактериологическое исследование смывов на легионеллы.</t>
  </si>
  <si>
    <t>Клинический материал</t>
  </si>
  <si>
    <t>Бактериологическое исследование отделяемого зева, носа на стафилококк (1 исследование)</t>
  </si>
  <si>
    <t xml:space="preserve">Бактериологическое исследование на возбудителей дифтерии (1 исследование).  </t>
  </si>
  <si>
    <t>Бактериологическое исследование на возбудителей коклюша и паракоклюша.</t>
  </si>
  <si>
    <t>Бактериологическое исследование на менингококк</t>
  </si>
  <si>
    <t xml:space="preserve">Бактериологическое исследование на кишечную группу инфекций.  </t>
  </si>
  <si>
    <t>Бактериологическое исследование крови на гемокультуру.</t>
  </si>
  <si>
    <t>Бактериологическое исследование крови на стерильность</t>
  </si>
  <si>
    <t xml:space="preserve">Бактериологическое исследование на дисбактериоз. </t>
  </si>
  <si>
    <t>Определение устойчивости микроорганизмов к дезинфектантам</t>
  </si>
  <si>
    <t>Бактериологическое исследование кала на условно-патогенную микрофлору</t>
  </si>
  <si>
    <t>Бактериологическое исследование клинического материала на дрожжевые грибы рода Candida</t>
  </si>
  <si>
    <t>Серологические исследования</t>
  </si>
  <si>
    <t>Серологическое исследование на коклюш, паракоклюш с одним диагностикумом</t>
  </si>
  <si>
    <t>Серологическое исследование на тиф и паратифы с одним диагностикумом (реакция Видаля)</t>
  </si>
  <si>
    <t>Стерилизация, контроль стерилизации</t>
  </si>
  <si>
    <t>Микробиологические исследования по контролю качества камерной дезинфекции (9 биотестов)</t>
  </si>
  <si>
    <t>Микробиологические исследования по контролю качества камерной дезинфекции (15 биотестов)</t>
  </si>
  <si>
    <t>Биологический контроль работы парового стерилизатора ( 5 тестов)</t>
  </si>
  <si>
    <t>Стерилизация изделий медицинского назначения (1 цикл)</t>
  </si>
  <si>
    <t>Биологический контроль работы паровых и воздушных стерилизаторов с использованием индикаторов биологического контроля заказчика</t>
  </si>
  <si>
    <t>Исследование на стерильность</t>
  </si>
  <si>
    <t>Исследования методом ИФА</t>
  </si>
  <si>
    <t>Определение остаточного количества антибиотиков в пищевых продуктах (на один антибиотик) методом ИФА</t>
  </si>
  <si>
    <t>Исследования методом разделенного импеданса</t>
  </si>
  <si>
    <t>Бактериологическое исследование на КМАФАнМ</t>
  </si>
  <si>
    <t>Бактериологическое исследование на листерии</t>
  </si>
  <si>
    <t>Прочие</t>
  </si>
  <si>
    <t>Бактериологический количественный контроль питательных сред</t>
  </si>
  <si>
    <t xml:space="preserve">Лаборатория  физико-химических методов исследования  </t>
  </si>
  <si>
    <t>Санитарно-гигиенические исследования продовольственного сырья и пищевых продуктов</t>
  </si>
  <si>
    <t>Определение ферропримесей в сахаре.</t>
  </si>
  <si>
    <t>Определение массовой доли редуцирующих веществ в сахаре.</t>
  </si>
  <si>
    <t>Определение цветности сахара.</t>
  </si>
  <si>
    <t>Определение внешнего вида, запаха, вкуса и чистоты раствора сахара.</t>
  </si>
  <si>
    <t>Определение массовой доли мелочи в сахаре-рафинаде.</t>
  </si>
  <si>
    <t>Определение органолептических показателей продовольственного сырья, пищевых продуктов.</t>
  </si>
  <si>
    <t>Определение массовой доли экстрактивных веществ в кофе.</t>
  </si>
  <si>
    <t>Определение массовой доли экстрактивных водорастворимых веществ в чае.</t>
  </si>
  <si>
    <t>Определение массовой доли белка в продовольственном сырье, пищевых продуктов.</t>
  </si>
  <si>
    <t>Расчет одного блюда на калорийность по Экземплярскому.</t>
  </si>
  <si>
    <t>Определение массовой доли осадка в растительном масле.</t>
  </si>
  <si>
    <t>Определение доли влаги и сухих веществ при определенной температуре и фиксированном времени в пищевых продуктах.</t>
  </si>
  <si>
    <t xml:space="preserve">Определение содержания этилового спирта в продуктах переработки плодов и овощей </t>
  </si>
  <si>
    <t>Определение влаги и сухих веществ до постоянного веса в пищевых продуктах</t>
  </si>
  <si>
    <t>Определение зольности в продовольственном сырье, пищевых продуктах</t>
  </si>
  <si>
    <t>Определение массовой доли крахмала в мясных изделиях (с определением лактозы), молокосодержащих и молочных составных</t>
  </si>
  <si>
    <t>Определение массовой доли сухих веществ рефрактометрическим методом в продовольственном сырье, пищевых продуктах</t>
  </si>
  <si>
    <t>Определение массовой доли неомыляемых веществ в растительных маслах  и натуральных жирных кислотах</t>
  </si>
  <si>
    <t>Определение массовой доли не жировых примесей и  объемной доли отстоя в растительных маслах</t>
  </si>
  <si>
    <t>Определение  массовой доли фосфорсодержащих веществ в растительных маслах</t>
  </si>
  <si>
    <t>Определение РН в продовольственном сырье, пищевых продуктах</t>
  </si>
  <si>
    <t>Определение объемной доли этилового спирта  и массовой доли действительного экстракта в пиве</t>
  </si>
  <si>
    <t>Определение массовой доли меди, цинка, кадмия, свинца в продовольственном сырье  и пищевых продуктах</t>
  </si>
  <si>
    <t xml:space="preserve">Определение ртути в продовольственном сырье и пищевых продуктах </t>
  </si>
  <si>
    <t xml:space="preserve">Определение железа в продовольственном сырье и пищевых продуктах </t>
  </si>
  <si>
    <t xml:space="preserve">Определение хрома в продовольственном сырье и пищевых продуктах </t>
  </si>
  <si>
    <t xml:space="preserve">Определение никеля в продовольственном сырье и пищевых продуктах </t>
  </si>
  <si>
    <t>Качественное определение перекиси водорода в молочной продукции</t>
  </si>
  <si>
    <t>Определение готовности концентратов  в пищевых продуктов не требующих варки</t>
  </si>
  <si>
    <t>Исследование пищевых продуктов на: массу изделия, долю начинки, глазури, толщину тестовой оболочки, толщину в местах заделки, объем продукции и т.д.</t>
  </si>
  <si>
    <t>Определение массовой доли фосфора в пищевых продуктах</t>
  </si>
  <si>
    <t>Определение содержания вомитоксина (дезоксиниваленола)  в  продовольственном сырье, пищевых продуктах</t>
  </si>
  <si>
    <t>Определение массовой доли олова в продовольственном сырье, пищевых продуктах</t>
  </si>
  <si>
    <t>Определение массовой доли (массовой концентрации) железа в продовольственном сырье, пищевых продуктах фотометрическим методом</t>
  </si>
  <si>
    <t>Качественное определение аммиака в молочной продукции</t>
  </si>
  <si>
    <t>Определение массовой доли влаги в обезжиренном веществе (сухой обезжиренный молочный остаток) в молочных продуктах</t>
  </si>
  <si>
    <t>Определение цвета пива</t>
  </si>
  <si>
    <t>Определение  содержания зеараленона  в  продовольственном сырье, пищевых продуктах</t>
  </si>
  <si>
    <t>Определение  содержания патулина  в  продовольственном сырье, пищевых продуктах</t>
  </si>
  <si>
    <t>Определение  массовой доли гистамина в рыбе  и рыбных продуктах с построением град.графика для каждой пробы</t>
  </si>
  <si>
    <t>Определение содержания афлатоксина В1  в  продовольственном сырье, пищевых продуктах</t>
  </si>
  <si>
    <t>Определение  содержания афлатоксина М1 в продовольственном сырье, пищевых продуктах</t>
  </si>
  <si>
    <t>Определение содержания витамина С в готовых пищевых  продуктах.</t>
  </si>
  <si>
    <t>Определение массовой доли нитритов в мясных продуктах</t>
  </si>
  <si>
    <t>Определение стойкости эмульсии  в майонезе</t>
  </si>
  <si>
    <t>Определение массовой доли жира методом Сокслета в пищевых продуктах и продовольственном сырье</t>
  </si>
  <si>
    <t>Определение массовой доли жира методом Гербера в  пищевых продуктах, продовольственном сырье</t>
  </si>
  <si>
    <t>Определение  массовой доли жира экстракционно-весовым методом в  продовольственном сырье, пищевых продуктах</t>
  </si>
  <si>
    <t>Определение  массовой доли поваренной соли   в пищевых продуктах</t>
  </si>
  <si>
    <t>Определение  массовой доли сахара в кондитерских изделиях, пищевых продуктах</t>
  </si>
  <si>
    <t>Определение посторонних примесей в пищевых продуктах</t>
  </si>
  <si>
    <t>Определение  металломагнитной примеси в пищевых продуктах</t>
  </si>
  <si>
    <t>Определение массовой доли минеральных примесей в пищевых продуктах</t>
  </si>
  <si>
    <t>Определение перекисного числа в растительных маслах</t>
  </si>
  <si>
    <t>Определение перекисного числа в животных  жирах</t>
  </si>
  <si>
    <t>Определение кислотного числа в жировой продукции</t>
  </si>
  <si>
    <t>Качественное  определение соды в молоке, молочной продукции</t>
  </si>
  <si>
    <t>Определения пастеризации  в молоке, молочной продукции</t>
  </si>
  <si>
    <t>Определение остаточной активности кислой фосфатазы в вареных колбасных изделиях</t>
  </si>
  <si>
    <t>Определение растворимости пищевых продуктов</t>
  </si>
  <si>
    <t>Определение  массовой доли мышьяка в продовольственном сырье, пищевых продуктах</t>
  </si>
  <si>
    <t>Определение кислотности в пищевых продуктах</t>
  </si>
  <si>
    <t>Определение кислотности в консервах</t>
  </si>
  <si>
    <t>Определение массовой доли глазури в рыбе</t>
  </si>
  <si>
    <t>Определение кислотности  жировой фазы в коровьем масле и спрэдах продукции</t>
  </si>
  <si>
    <t>Определение объемной доли этилового спирта  (крепость) в алкогольной продукции</t>
  </si>
  <si>
    <t>Определение  продолжительности растворения сахара в воде</t>
  </si>
  <si>
    <t>Определение массовой доли нитрата в овощах потенциометрическим методом</t>
  </si>
  <si>
    <t>Определение рефракции в растительных маслах</t>
  </si>
  <si>
    <t>Определение массовой доли осадка в соках и экстрактах</t>
  </si>
  <si>
    <t>Определение массовой доли мякоти в соковой продукции</t>
  </si>
  <si>
    <t>Определение  массовой доли диоксида серы в жидких и светлоокрашенных продуктах переработки фруктов и овощей</t>
  </si>
  <si>
    <t>Определение массовой доли сорбиновой кислоты в пищевых продуктах фотометрическим методом</t>
  </si>
  <si>
    <t>Определение массовой доли бензойной кислоты в пищевых продуктах фотометрическим методом</t>
  </si>
  <si>
    <t>Определение массовой доли летучих кислот в винодельческой продукции</t>
  </si>
  <si>
    <t>Определение относительной плотности винодельческой продукции, соковой продукции</t>
  </si>
  <si>
    <t>Определение приведённого, остаточного экстракта в алкогольной продукции</t>
  </si>
  <si>
    <t>Определение массовой концентрации общей и свободной сернистой кислоты в винодельческой продукции</t>
  </si>
  <si>
    <t>Определение массовой доли двуокиси углерода в пиве и безалкогольных напитках</t>
  </si>
  <si>
    <t>Определение объемной доли метилового спирта в коньяках</t>
  </si>
  <si>
    <t>Определение стойкости пива и безалкогольных напитков</t>
  </si>
  <si>
    <t>Определение качества термической обработки мясных кулинарных изделий из рубленого мяса</t>
  </si>
  <si>
    <t>Определение массовой доли окисленных веществ во фритюрном жире</t>
  </si>
  <si>
    <t>Определение массовой доли  золы нерастворимой в 10 % соляной кислоте</t>
  </si>
  <si>
    <t>Определение  массовой доли редуцирующих сахаров и сахарозы в мёде</t>
  </si>
  <si>
    <t>Качественное определение гидрокисметилфурфураля (оксиметилфурфурола) в мёде</t>
  </si>
  <si>
    <t>Определение диастазного числа в мёде</t>
  </si>
  <si>
    <t>Определение содержания механических примесей в меде</t>
  </si>
  <si>
    <t>Определение свободной кислотности и /или водородного показателя (рН) в мёде</t>
  </si>
  <si>
    <t>Определение никеля, хрома в табачных изделиях</t>
  </si>
  <si>
    <t xml:space="preserve">Определение массовой доли хлеба в кулинарных изделиях и полуфабрикатах из рубленого мяса </t>
  </si>
  <si>
    <t>Определение растворимости яичного порошка</t>
  </si>
  <si>
    <t>Определение наличия продуктов первичного распада белков в бульоне</t>
  </si>
  <si>
    <t>Определение перекисного числа в свежем мясе птицы</t>
  </si>
  <si>
    <t>Определение плотности молочной продукции</t>
  </si>
  <si>
    <t>Определение индекса растворимости в молочной продукции</t>
  </si>
  <si>
    <t>Определение щелочности в кондитерских изделиях</t>
  </si>
  <si>
    <t>Определение массовой доли бензапирена в пищевых продуктах   методом высокоэффективной хроматографии</t>
  </si>
  <si>
    <t>Определение  массовой доли N-нитрозаминов в продовольственном сырье и пищевых продуктах методом.</t>
  </si>
  <si>
    <t>Определение подлинности водки</t>
  </si>
  <si>
    <t>Газохроматографический метод определения  содержания токсичных микропримесей</t>
  </si>
  <si>
    <t>Определение йода в поваренной соли</t>
  </si>
  <si>
    <t>Определение массовой концентрации йода в пищевых продуктах и продовольственном сырье, пищевых и биологически-активных добавках методом ИВА</t>
  </si>
  <si>
    <t>Определение остаточных количеств левомицитина в продуктах животного происхождения методом имунноферментного анализа (на 1 пробу)</t>
  </si>
  <si>
    <t>Определение содержания нитратов в продуктах переработки плодов и овощей, мясной продукции, сырах фотометрическим методом</t>
  </si>
  <si>
    <t>Определение содержания витамина В1 в продовольственном сырье, пищевых продуктах</t>
  </si>
  <si>
    <t>Определение содержания витамина В2  в продовольственном сырье, пищевых продуктах</t>
  </si>
  <si>
    <t>Определение оксиметилфурфурола в продуктах переработки плодов и овощей.</t>
  </si>
  <si>
    <t>Определение влажности в муке</t>
  </si>
  <si>
    <t>Определение зольности в муке</t>
  </si>
  <si>
    <t>Определение минеральной примеси в муке</t>
  </si>
  <si>
    <t>Определение количества и качества клейковины в муке</t>
  </si>
  <si>
    <t>Определение крупности помола в муке, степени помола в натуральном кофе</t>
  </si>
  <si>
    <t>Определение зараженности и загрязненности вредителями в муке, крупах</t>
  </si>
  <si>
    <t>Определение белизны в муке</t>
  </si>
  <si>
    <t>Определение числа падений муке</t>
  </si>
  <si>
    <t>Пробная выпечка с определением зараженности возбудителем "картофельной болезни" хлеба</t>
  </si>
  <si>
    <t>Определение влажности в хлебобулочных изделиях</t>
  </si>
  <si>
    <t>Определение кислотности в хлебобулочных изделиях</t>
  </si>
  <si>
    <t>Определение пористости в хлебобулочных изделиях</t>
  </si>
  <si>
    <t>Определение кислотного числа жира в муке и зерне</t>
  </si>
  <si>
    <t>Определение примесей растительного происхождения, органических примесей в продовольственном сырье и пищевых продуктах</t>
  </si>
  <si>
    <t>Определение нашелушенных ядер в крупе, зерне, ядрах (недодир)</t>
  </si>
  <si>
    <t>Определение массовой доли влаги и мясного сока, выделившегося при размораживании мяса птицы</t>
  </si>
  <si>
    <t>Определение витамина РР в муке, хлебе и х/булочных изделиях пшеничных витаминизированных, продуктах молочных для детского питания</t>
  </si>
  <si>
    <t>Определение влажности в макаронных изделиях</t>
  </si>
  <si>
    <t>Определение кислотности в макаронных изделиях</t>
  </si>
  <si>
    <t>Определение метало магнитных примесей в макаронных изделиях</t>
  </si>
  <si>
    <t>Определение Т-2 токсина в муке и хлебобулочных изделиях</t>
  </si>
  <si>
    <t>Определение сохранности формы сваренных макаронных изделий</t>
  </si>
  <si>
    <t>Определение сухого вещества, перешедшего в варочную воду( макаронные изделия)</t>
  </si>
  <si>
    <t>Определение наличия лома и крошки в макаронных и хлебобулочных изделиях</t>
  </si>
  <si>
    <t>Определение автолитичной активности муки</t>
  </si>
  <si>
    <t>Определение цветного числа в маслах растительных</t>
  </si>
  <si>
    <t>Определение мыла  в маслах растительных (качественная реакция)</t>
  </si>
  <si>
    <t>Определение содержания магния в пищевых продуктах методом атомно абсорбционной спектрометрии</t>
  </si>
  <si>
    <t>Определение содержания кальция в пищевых продуктах методом атомно абсорбционной спектрометрии</t>
  </si>
  <si>
    <t>Определение содержания калия в пищевых продуктах методом атомно абсорбционной спектрометрии</t>
  </si>
  <si>
    <t>Определение содержания натрия в пищевых продуктах методом атомно абсорбционной спектрометрии</t>
  </si>
  <si>
    <t xml:space="preserve">Определение содержания гидроксиметилфурфураля (оксиметилфурфурола) в мёде </t>
  </si>
  <si>
    <t>Определение высших спиртов  в коньяках и коньячных спиртах</t>
  </si>
  <si>
    <t xml:space="preserve">Определение средних эфиров в коньяках и коньячных спиртах </t>
  </si>
  <si>
    <t xml:space="preserve">Определение альдегидов в винах, коньяках и коньячных спиртах </t>
  </si>
  <si>
    <t>Изделия кондитерские. Методика определения массовой доли общей сернистой кислоты</t>
  </si>
  <si>
    <t>Определение содержания кофеина в кофе</t>
  </si>
  <si>
    <t>Определение массовой доли воды в мёде рефрактометрическим методом</t>
  </si>
  <si>
    <t>Определение массовой доли костных включений в продуктах переработки мяса птицы</t>
  </si>
  <si>
    <t>Определение содержания сухого обезжиренного остатка какао, общего сухого остатка какао в шоколадных изделиях</t>
  </si>
  <si>
    <t>Определение массовой доли свободных жирных кислот в пересчете на олеиновую кислоту в жире сухого яичного желтка и яичного порошка</t>
  </si>
  <si>
    <t>Определение содержания сухого обезжиренного остатка молока в шоколадных изделиях с молоком</t>
  </si>
  <si>
    <t>Определение содержания дубильных веществ (в пересчете на татин) в растительном сырье, в БАД на основе растительного масла</t>
  </si>
  <si>
    <t>Определение массовой доли витамина Е (токоферола) в молочных продуктах для детского питания, обогащенных витамином Е</t>
  </si>
  <si>
    <t>Определение массовой доли витамина Е (токоферола) в маслах растительных</t>
  </si>
  <si>
    <t>Определение содержания кальция в молоке и молочных продуктах титриметрическим методом</t>
  </si>
  <si>
    <t>Определение наличия пыльцевых зерен, содержания доминирующих пыльцевых зерен, частоты встречаемости пыльцевых зерен в мёде</t>
  </si>
  <si>
    <t>Определение массовой доли спирта в квасах и безалкогольных напитках</t>
  </si>
  <si>
    <t>Определение массовой доли сорбата калия (натрия), бензоата натрия в пищевых продуктах титриметрическим методом</t>
  </si>
  <si>
    <t>Определение массовой доли бензойнокислого натрия в икре и пресервах из рыбы и морепродуктов</t>
  </si>
  <si>
    <t>Определение массовой доли сорбиновой кислоты, бензойной кислоты в пищевых продуктах титриметрическим методом</t>
  </si>
  <si>
    <t>Определение составных частей в консервированных пищевых продуктах (кроме молочных)</t>
  </si>
  <si>
    <t>Определение массовой доли сывороточных белков, небелкового азота в сыром молоке, сырых сливках, питьевом молоке, питьевых сливках, сыворотке</t>
  </si>
  <si>
    <t>Определение пенообразования (высота пены, пеностойкости) в пиве</t>
  </si>
  <si>
    <t>Определение остаточного содержания нитрофуранов (метаболита фуразолидона -3-амино-2-оксазолидинона)</t>
  </si>
  <si>
    <t>Обнаружение стеринов растительных жиров методом газожидкостной хроматографии</t>
  </si>
  <si>
    <t>Определение термоустойчивости масла сливочного</t>
  </si>
  <si>
    <t>Определение левомицитина методом инверсионной вольтамперометрии</t>
  </si>
  <si>
    <t>Определение калорийности готовых блюд и рационов (одно блюдо)</t>
  </si>
  <si>
    <t>Определение тетрациклина методом инверсионной вольтамперометрии</t>
  </si>
  <si>
    <t>Определение массовой доли яичных продуктов в перерасчете на сухой желток в майонезе и майонезных соусах</t>
  </si>
  <si>
    <t>Определение содержания бацитрацина в пищевой продукции животного происхождения</t>
  </si>
  <si>
    <t>Определение наличия/содержания сухого молока в пищевых продуктах (молоке и молочных продуктах)</t>
  </si>
  <si>
    <t>Определение содержания флавоноидов в биологически активных добавках к пище</t>
  </si>
  <si>
    <t>Определение массовой доли нерастворимых веществ в мёде</t>
  </si>
  <si>
    <t>Определение охратоксина А в пищевых продуктах</t>
  </si>
  <si>
    <t>Определение нитратов в овощах и продуктах их переработки методом высокоэффективной жидкостной хроматографии</t>
  </si>
  <si>
    <t>Определение общего селена в пищевых продуктах</t>
  </si>
  <si>
    <t>Определение органолептических и химических показателей в питьевой воде</t>
  </si>
  <si>
    <t xml:space="preserve">Органолептические показатели питьевой воды: </t>
  </si>
  <si>
    <t>Определение цветности питьевой воды и воды бассейна</t>
  </si>
  <si>
    <t>Обобщенные показатели в питьевой воде:</t>
  </si>
  <si>
    <t>Определение водородного показателя питьевой воды и воды бассейнов</t>
  </si>
  <si>
    <t>Определение перманганатной окисляемости  питьевой воды</t>
  </si>
  <si>
    <t>Определение жесткости питьевой воды</t>
  </si>
  <si>
    <t>Определение сухого остатка в питьевой воде (общая минерализация)</t>
  </si>
  <si>
    <t>Определение нефтепродуктов в питьевой воде</t>
  </si>
  <si>
    <t>Определение фенольного индекса в питьевой воде</t>
  </si>
  <si>
    <t>Определение поверхностно-активных веществ в питьевой воде</t>
  </si>
  <si>
    <t>Неорганические и органические вещества в питьевой воде:</t>
  </si>
  <si>
    <t>Определение алюминия в питьевой воде</t>
  </si>
  <si>
    <t>Определение бора в питьевой воде</t>
  </si>
  <si>
    <t>Определение бериллия в питьевой воде</t>
  </si>
  <si>
    <t>Определение железа в питьевой воде и воде бассейнов</t>
  </si>
  <si>
    <t>Определение марганца в питьевой воде</t>
  </si>
  <si>
    <t>Определение молибдена в питьевой воде</t>
  </si>
  <si>
    <t>Определение мышьяка в питьевой воде</t>
  </si>
  <si>
    <t>Определение нитратов в питьевой воде</t>
  </si>
  <si>
    <t>Определение ртути в питьевой воде</t>
  </si>
  <si>
    <t>Определение селена в минеральной и питьевой воде</t>
  </si>
  <si>
    <t>Определение стронция в минеральной и питьевой воде</t>
  </si>
  <si>
    <t>Определение хлоридов в питьевой воде и воде бассейна</t>
  </si>
  <si>
    <t>Определение сульфатов в питьевой воде</t>
  </si>
  <si>
    <t>Определение фтора в водах</t>
  </si>
  <si>
    <t>Определение хрома (+6) в питьевой воде</t>
  </si>
  <si>
    <t xml:space="preserve">Определение меди, цинка, свинца, кадмия в питьевой воде </t>
  </si>
  <si>
    <t>Определение никеля в питьевой воде атомно-абсорбционным методом</t>
  </si>
  <si>
    <t>Определение кобальта в питьевой воде атомно-абсорбционным методом</t>
  </si>
  <si>
    <t>Определение аммиака в питьевой воде</t>
  </si>
  <si>
    <t>Определение нитритов в питьевой воде</t>
  </si>
  <si>
    <t>Определение кремния (силикатов) в водах</t>
  </si>
  <si>
    <t>Определение содержания летучих галогенорганических соединений, суммы тригалометаллов в питьевой воде и воде бассейнов.</t>
  </si>
  <si>
    <t>Определение бария в минеральной и питьевой воде</t>
  </si>
  <si>
    <t>Определение щелочности питьевой воды</t>
  </si>
  <si>
    <t>Определение цианидов в питьевой, минеральной и природной воде</t>
  </si>
  <si>
    <t>Определение БПК-5 в питьевой воде</t>
  </si>
  <si>
    <t>Определение растворённого кислорода в питьевой воде</t>
  </si>
  <si>
    <t>Определение полифосфатов, фосфатов, фосфора общего в воде</t>
  </si>
  <si>
    <t>Определение остаточного свободного  активного хлора в питьевой воде и воде бассейна</t>
  </si>
  <si>
    <t>Определение хрома (Ш) и общего хрома в питьевой и минеральных водах</t>
  </si>
  <si>
    <t>Определение  кальция в питьевой воде</t>
  </si>
  <si>
    <t>Определение магния в питьевой воде</t>
  </si>
  <si>
    <t>Определение суммы калия и натрия в питьевой воде</t>
  </si>
  <si>
    <t>Определение суммы солевого остатка в питьевой воде</t>
  </si>
  <si>
    <t>Определение электропроводности в дистиллированной воде</t>
  </si>
  <si>
    <t>Определение йода в минеральной и питьевой воде</t>
  </si>
  <si>
    <t>Определение остаточного количества флокулянта ВПК 402 в питьевой воде</t>
  </si>
  <si>
    <t>Определение сурьмы в водах (ААС методом)</t>
  </si>
  <si>
    <t>Определение висмута в водах (ААС методом)</t>
  </si>
  <si>
    <t>Определение ванадия в водах (ААС методом)</t>
  </si>
  <si>
    <t>Определение калия в  воде (ААС методом)</t>
  </si>
  <si>
    <t>Определение натрия в водах (ААС методом)</t>
  </si>
  <si>
    <t>Определение магния в водах (ААС методом)</t>
  </si>
  <si>
    <t>Определение кальция в водах (ААС методом)</t>
  </si>
  <si>
    <t>Определение хрома в водах (ААС методом)</t>
  </si>
  <si>
    <t>Хлор остаточный общий в питьевой воде, воде расфасованной в емкости</t>
  </si>
  <si>
    <t>Хлор остаточный связанный в питьевой воде, воде расфасованной в емкости, воды бассейнов</t>
  </si>
  <si>
    <t>Определение несимметричного диметилгидразина (гептила) в воде</t>
  </si>
  <si>
    <t>Определение массовой концентрации сероводорода, сульфидов, гидросульфидов в питьевой воде и воде расфасованной в емкости</t>
  </si>
  <si>
    <t>Определение бис (2-этилгексил) фталата в воде питьевой, в том числе расфасованной в емкости</t>
  </si>
  <si>
    <t>Определение никеля в питьевой, сточной и минеральной воде методом ИВА</t>
  </si>
  <si>
    <t>Определение кобальта в питьевой, сточной и минеральной воде методом ИВА</t>
  </si>
  <si>
    <t>Определение общего органического углерода в воде</t>
  </si>
  <si>
    <t>Определение запаха  питьевой воды и воды бассейна при 20 град.</t>
  </si>
  <si>
    <t>Определение запаха питьевой воды при 60 град.</t>
  </si>
  <si>
    <t>Определение вкуса, привкуса питьевой воды</t>
  </si>
  <si>
    <t>Определение мутности питьевой воды, воды бассейнов и поверхностных водоемов</t>
  </si>
  <si>
    <t>Определение органолептических и химических показателей в минеральной воде</t>
  </si>
  <si>
    <t>Определение прозрачности, цвета, запаха, вкуса в минеральной воде</t>
  </si>
  <si>
    <t>Определение гидрокарбонат-ион (щелочность) в минеральной воде</t>
  </si>
  <si>
    <t>Определение рН  в минеральной воде</t>
  </si>
  <si>
    <t>Определение окисляемости в минеральной воде</t>
  </si>
  <si>
    <t>Определение кальция в минеральной воде</t>
  </si>
  <si>
    <t>Определение магния в минеральной воде</t>
  </si>
  <si>
    <t>Определение фтора в минеральной воде</t>
  </si>
  <si>
    <t>Определение железа в минеральной воде</t>
  </si>
  <si>
    <t>Определение аммиака в минеральной воде</t>
  </si>
  <si>
    <t>Определение нитритов в минеральной воде</t>
  </si>
  <si>
    <t>Определение нитратов в минеральной воде</t>
  </si>
  <si>
    <t>Определение хлоридов в минеральной воде</t>
  </si>
  <si>
    <t>Определение суммы калия и натрия в минеральной  воде</t>
  </si>
  <si>
    <t>Исследование минеральной  и питьевой воды, расфасованной в емкости, на углекислый газ</t>
  </si>
  <si>
    <t>Исследование минеральной и питьевой воды на серебро</t>
  </si>
  <si>
    <t>Исследование минеральной и питьевой воды на бромиды</t>
  </si>
  <si>
    <t xml:space="preserve">Определение общей минерализации </t>
  </si>
  <si>
    <t>Определение сульфатов в минеральной воде</t>
  </si>
  <si>
    <t>Определение мышьяка в минеральной воде</t>
  </si>
  <si>
    <t xml:space="preserve">Определение  меди, цинка, свинца, кадмия  в минеральной воде </t>
  </si>
  <si>
    <t>Определение никеля в минеральной воде атомно-абсорбционным методом</t>
  </si>
  <si>
    <t>Определение кобальта в минеральной воде атомно-абсорбционным методом</t>
  </si>
  <si>
    <t>Определение ртути в минеральной воде</t>
  </si>
  <si>
    <t>Определение температуры воды</t>
  </si>
  <si>
    <t>Измерение массовой концентрации формальдегида в воде</t>
  </si>
  <si>
    <t>Определение химических показателей сточных вод (без очистки)</t>
  </si>
  <si>
    <t>Определение рН сточной воды.</t>
  </si>
  <si>
    <t>Определение сухого остатка сточной воды.</t>
  </si>
  <si>
    <t>Определение железа общего в сточной воде.</t>
  </si>
  <si>
    <t>Определение аммиака в сточной воде.</t>
  </si>
  <si>
    <t>Определение нитритов в сточной воде.</t>
  </si>
  <si>
    <t>Определение нитратов в сточной воде.</t>
  </si>
  <si>
    <t>Определение хлоридов в сточной воде.</t>
  </si>
  <si>
    <t>Определение сульфатов в сточной воде.</t>
  </si>
  <si>
    <t>Определение нефтепродуктов в сточной воде</t>
  </si>
  <si>
    <t xml:space="preserve">Определение фенолов в сточной воде </t>
  </si>
  <si>
    <t>Определение цианидов в сточной воде</t>
  </si>
  <si>
    <t>Определение хрома (+3) в сточной воде</t>
  </si>
  <si>
    <t xml:space="preserve">Определение хрома (+6) в сточной воде </t>
  </si>
  <si>
    <t>Определение меди цинка, свинца, кадмия  в сточной воде</t>
  </si>
  <si>
    <t xml:space="preserve">Определение никеля в сточной воде </t>
  </si>
  <si>
    <t>Определение кобальта в сточной воде</t>
  </si>
  <si>
    <t>Определение АПАВ в сточной воде</t>
  </si>
  <si>
    <t xml:space="preserve">Определение ХПК в сточной воде </t>
  </si>
  <si>
    <t xml:space="preserve">Определение БПК - 5 в сточной воде </t>
  </si>
  <si>
    <t xml:space="preserve">Определение взвешенных веществ в сточной воде </t>
  </si>
  <si>
    <t xml:space="preserve">Определение жира в сточной воде </t>
  </si>
  <si>
    <t>Определение ртути в сточной воде</t>
  </si>
  <si>
    <t>Определение фосфатов, полифосфатов в сточной воде</t>
  </si>
  <si>
    <t>Определение марганца в сточной воде</t>
  </si>
  <si>
    <t>Определение стронция в сточной воде</t>
  </si>
  <si>
    <t>Определение алюминия в сточной воде</t>
  </si>
  <si>
    <t>Определение органолептических и химических показателей природной, сточной воды</t>
  </si>
  <si>
    <t>Определение запаха  природной, сточной воды при 60 град.</t>
  </si>
  <si>
    <t>Определение запаха природной, сточной воды при 20 град.</t>
  </si>
  <si>
    <t>Определение  окраски природной, сточной воды</t>
  </si>
  <si>
    <t>Определение РН природной, сточной воды</t>
  </si>
  <si>
    <t>Определение окисляемости природной, сточной воды</t>
  </si>
  <si>
    <t>Определение сухого остатка природной, сточной воды</t>
  </si>
  <si>
    <t>Определение железа в природной, сточной воде</t>
  </si>
  <si>
    <t>Определение аммиака в природной, сточной воде</t>
  </si>
  <si>
    <t>Определение нитритов в природной, сточной воде</t>
  </si>
  <si>
    <t>Определение нитратов в природной, сточной воде</t>
  </si>
  <si>
    <t>Определение хлоридов в природной, сточной воде</t>
  </si>
  <si>
    <t>Определение сульфатов в природной, сточной воде</t>
  </si>
  <si>
    <t>Определение нефтепродуктов в природной, сточной воде</t>
  </si>
  <si>
    <t>Определение фенолов в природной, сточной воде</t>
  </si>
  <si>
    <t>Определение цианидов в природной, сточной воде</t>
  </si>
  <si>
    <t>Определение хрома в природной, сточной воде</t>
  </si>
  <si>
    <t xml:space="preserve">Определение меди цинка, свинца, кадмия  в природной, сточной воде </t>
  </si>
  <si>
    <t>Определение никеля в природной, сточной воде атомно-абсорбционным методом</t>
  </si>
  <si>
    <t>Определение кобальта в природной, сточной воде атомно-абсорбционным методом</t>
  </si>
  <si>
    <t>Определение СПАВ в природной, сточной воде</t>
  </si>
  <si>
    <t>Определение ХПК в природной, сточной воде</t>
  </si>
  <si>
    <t>Определение БПК -5 в природной, сточной воде</t>
  </si>
  <si>
    <t>Определение остаточного хлора в природной, сточной воде</t>
  </si>
  <si>
    <t>Определение взвешенных веществ в природной, сточной воде</t>
  </si>
  <si>
    <t>Определение жира в природной, сточной воде</t>
  </si>
  <si>
    <t>Определение прозрачности и температуры в природной, сточной воде</t>
  </si>
  <si>
    <t>Определение щелочности в природной, сточной воде</t>
  </si>
  <si>
    <t>Определение общей жёсткости в природной, сточной воде</t>
  </si>
  <si>
    <t xml:space="preserve">Определение кальция в природной, сточной воде </t>
  </si>
  <si>
    <t>Определение мышьяка в природной, сточной воде</t>
  </si>
  <si>
    <t>Определение молибдена в природной, сточной воде</t>
  </si>
  <si>
    <t>Определение марганца в природной, сточной воде</t>
  </si>
  <si>
    <t>Определение растворённого кислорода в природной, сточной воде</t>
  </si>
  <si>
    <t>Определение хрома  VI в природной, сточной воде</t>
  </si>
  <si>
    <t xml:space="preserve">Определение ртути в природной, сточной воде </t>
  </si>
  <si>
    <t>Определение алюминия остаточного в природной, сточной воде</t>
  </si>
  <si>
    <t>Определение полифосфатов, фосфатов в природной, сточной воде</t>
  </si>
  <si>
    <t xml:space="preserve">Определение бора в природной, сточной воде </t>
  </si>
  <si>
    <t>Определение стронция в природной, сточной воде</t>
  </si>
  <si>
    <t>Определение цветности в природной, сточной воде</t>
  </si>
  <si>
    <t>Определение лития в водах (ААС методом)</t>
  </si>
  <si>
    <t>Исследования воды природной на содержание гидрокарбонатов</t>
  </si>
  <si>
    <t>Исследования воды природной на содержание карбонатов</t>
  </si>
  <si>
    <t>Исследования воды природной на содержание плавающих примесей</t>
  </si>
  <si>
    <t>Определение органолептических и химических показателей дистиллированной воды</t>
  </si>
  <si>
    <t>Определение рН в дистиллированной воде</t>
  </si>
  <si>
    <t>Определение сухого остатка после выпаривания в дистиллированной воде</t>
  </si>
  <si>
    <t>Определение аммиака и солей аммония в дистиллированной воде</t>
  </si>
  <si>
    <t>Определение нитратов в дистиллированной воде</t>
  </si>
  <si>
    <t>Определение сульфатов в дистиллированной воде</t>
  </si>
  <si>
    <t>Определение хлоридов в дистиллированной воде</t>
  </si>
  <si>
    <t>Определение алюминия в дистиллированной воде</t>
  </si>
  <si>
    <t>Определение железа в дистиллированной воде</t>
  </si>
  <si>
    <t>Определение кальция в дистиллированной воде</t>
  </si>
  <si>
    <t>Определение меди в дистиллированной воде</t>
  </si>
  <si>
    <t>Определение свинца в дистиллированной воде</t>
  </si>
  <si>
    <t>Определение цинка в дистиллированной воде</t>
  </si>
  <si>
    <r>
      <rPr>
        <b/>
        <sz val="12"/>
        <color rgb="FF000000"/>
        <rFont val="Times New Roman"/>
        <family val="1"/>
        <charset val="204"/>
      </rP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</si>
  <si>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t>Исследования воды питьевой на содержание гидрокарбонатов</t>
  </si>
  <si>
    <t>Исследования воды питьевой на содержание карбонатов</t>
  </si>
  <si>
    <t>Исследования воды питьевой на содержание озона</t>
  </si>
  <si>
    <t>Определение веществ, восстанавливающих перманганат калия в дистиллированной воде</t>
  </si>
  <si>
    <t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</si>
  <si>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Определение остаточного количества одного пестицида в объектах, не требующих очистки (вода) методом тонкослойной хроматографии</t>
  </si>
  <si>
    <t>Определение остаточного количества одного пестицида в объектах, не требующих очистки (воздух) методом тонкослойной хроматографии</t>
  </si>
  <si>
    <t>Определение остаточного количества одного пестицида в объектах, требующих очистки (почва) методом тонкослойной хроматографии</t>
  </si>
  <si>
    <t>Определение одного пестицида в продуктах питания и продовольственное сырье методом тонкослойной хроматографии</t>
  </si>
  <si>
    <t>Определение одного пестицида в продуктах питания и продовольственное сырье методом газожидкостной хроматографии</t>
  </si>
  <si>
    <t>Определение остаточного количества одного пестицида в объектах, не требующих очистки (воздух) методом газожидкостной хроматографии</t>
  </si>
  <si>
    <t xml:space="preserve">Определение остаточного количества одного пестицида в объектах, не требующих очистки (вода) методом газожидкостной хроматографии </t>
  </si>
  <si>
    <t>Определение остаточного количества одного пестицида в объектах, требующих очистки (почва)  методом газожидкостной  хроматографии</t>
  </si>
  <si>
    <r>
      <rPr>
        <b/>
        <sz val="12"/>
        <color rgb="FF000000"/>
        <rFont val="Times New Roman"/>
        <family val="1"/>
        <charset val="204"/>
      </rPr>
      <t>Определение действующего вещества  в дезинфекционных  средствах</t>
    </r>
    <r>
      <rPr>
        <b/>
        <u/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>(концентрированные эмульсии)</t>
    </r>
  </si>
  <si>
    <t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</si>
  <si>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(почва)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</si>
  <si>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(вода)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</si>
  <si>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(воздух) методом высокоэффективной жидкостной хроматографии</t>
  </si>
  <si>
    <t>Исследования почвы атомно-абсорбционным методом</t>
  </si>
  <si>
    <t>Исследование почвы  на содержание меди</t>
  </si>
  <si>
    <t>Исследование почвы  на содержание свинца</t>
  </si>
  <si>
    <t>Исследование почвы  на содержание никеля</t>
  </si>
  <si>
    <t>Исследование почвы на содержание кадмия</t>
  </si>
  <si>
    <t>Исследование почвы  на содержание цинка</t>
  </si>
  <si>
    <t>Исследование почвы атомно-абсорционным методом на содержание хрома</t>
  </si>
  <si>
    <t>Исследование почвы атомно-абсорционным методом на содержание кобальта</t>
  </si>
  <si>
    <t>Исследование почвы флюриметрическим методом на содержание нефтепродуктов</t>
  </si>
  <si>
    <t>Определение массовой концентрации ртути в почве</t>
  </si>
  <si>
    <t>Исследование в почве рН</t>
  </si>
  <si>
    <t>Определение марганца в почве</t>
  </si>
  <si>
    <t>Определение сурьмы в почве</t>
  </si>
  <si>
    <t>Определение олова в почве</t>
  </si>
  <si>
    <t>Определение железа в почве</t>
  </si>
  <si>
    <t>Определение селена в почве</t>
  </si>
  <si>
    <t>Определение мышьяка в почве</t>
  </si>
  <si>
    <t>Исследование почвы на содержание меди, цинка, свинца, кадмия методом ИВА</t>
  </si>
  <si>
    <t>Определение мышьяка в почве методом ИВА</t>
  </si>
  <si>
    <t>Определение ртути в почве методом ИВА</t>
  </si>
  <si>
    <t>Определение марганца в почве методом ИВА</t>
  </si>
  <si>
    <t>Определение кобальта в почве методом ИВА</t>
  </si>
  <si>
    <t>Определение никеля в почве методом ИВА</t>
  </si>
  <si>
    <t>Определение железа в почве методом ИВА</t>
  </si>
  <si>
    <t>Дезинфицирующие средства</t>
  </si>
  <si>
    <t>Исследование дез. средства на основе перекиси водорода</t>
  </si>
  <si>
    <t>Исследование дез. средств на основе ЧАС (алкил диметил бензинаммония хлорида)</t>
  </si>
  <si>
    <t>Исследование дез. средств на основе хлора, кислорода</t>
  </si>
  <si>
    <t>Исследование дез.средства N,N-бис (3-аминопропил) додециламина</t>
  </si>
  <si>
    <t>Исследование дезинфицирующих средств на щелочные компоненты</t>
  </si>
  <si>
    <t>Химическое исследование атмосферного воздуха и воздуха непроизводственных помещений</t>
  </si>
  <si>
    <t>Определение концентрации гидрофторида (фторида водорода) в атмосферном воздухе и воздухе непроизводственных помещений</t>
  </si>
  <si>
    <t>Определение концентрации гидроцианида (цианида водорода) в атмосферном воздухе и воздухе закрытых непроизводственных помещений</t>
  </si>
  <si>
    <t>Определение массовой концентрации суммы предельных углеводородов С12-С19 в атмосферном воздухе</t>
  </si>
  <si>
    <t>Определение концентрации  диоксида серы (сернистого ангидрида) в атмосферном воздухе и воздухе непроизводственных помещений *</t>
  </si>
  <si>
    <t>Определение концентрации  диоксида  азота в атмосферном воздухе и воздухе непроизводственных помещений *</t>
  </si>
  <si>
    <t>Определение концентрации  фенола в атмосферном воздухе и воздухе непроизводственных помещений*</t>
  </si>
  <si>
    <t>Определение концентрации  формальдегида в атмосферном воздухе и воздухе непроизводственных помещений*</t>
  </si>
  <si>
    <t>Определение концентрации  серной кислоты в атмосферном воздухе и воздухе непроизводственных помещений*</t>
  </si>
  <si>
    <t>Определение концентрации  сероводорода в атмосферном воздухе и воздухе непроизводственных помещений*</t>
  </si>
  <si>
    <t>Определение концентрации  двуокиси марганца в атмосферном воздухе и воздухе производственных помещений*</t>
  </si>
  <si>
    <t>Определение концентрации  ванадия в атмосферном воздухе*</t>
  </si>
  <si>
    <t>Определение концентрации  углесодержащего аэрозоля (сажи) в атмосферном воздухе и воздухе непроизводственных помещений</t>
  </si>
  <si>
    <t>Определение концентрации  пыли (взвешенных частиц) в атмосферном воздухе и воздухе непроизводственных помещений*</t>
  </si>
  <si>
    <t>Определение концентрации  хлора в атмосферном воздухе и воздухе непроизводственных помещений*</t>
  </si>
  <si>
    <t>Определение концентрации окиси углерода в атмосферном воздухе и воздухе непроизводственных помещений*</t>
  </si>
  <si>
    <t>Определение концентрации  свинца в атмосферном воздухе и в воздухе закрытых непроизводственных помещений*</t>
  </si>
  <si>
    <t>Определение концентрации  хлороводорода (соляной кислоты) в атмосферном воздухе и воздухе непроизводственных помещений*</t>
  </si>
  <si>
    <t>Определение концентрации  аммиака в атмосферном воздухе и воздухе непроизводственных помещений*</t>
  </si>
  <si>
    <t>Определение концентрации  ртути в атмосферном воздухе*</t>
  </si>
  <si>
    <t>Хромато-масс-спектрометрическое определение полициклических ароматических углеводородов в воздухе</t>
  </si>
  <si>
    <t>Определение оксида азота в атмосферном воздухе и воздухе непроизводственных помещений*</t>
  </si>
  <si>
    <t>Выезд на отбор проб</t>
  </si>
  <si>
    <t>Определение концентрации фенола в воздухе непроизводственных помещений*</t>
  </si>
  <si>
    <t>Определение концентрации хрома ( VI ) оксида в атмосферном воздухе и воздухе непроизводственных помещений*</t>
  </si>
  <si>
    <t>Определение концентрации акролеина в атмосферном воздухе и воздухе замкнутых непроизводственных помещений</t>
  </si>
  <si>
    <t>Определение концентрации цинка в атмосферном воздухе и воздухе замкнутых непроизводственных помещений</t>
  </si>
  <si>
    <t>Определение концентрации кадмия в атмосферном воздухе и воздухе замкнутых непроизводственных помещений</t>
  </si>
  <si>
    <t>Определение концентрации меди в атмосферном воздухе и воздухе замкнутых непроизводственных помещений</t>
  </si>
  <si>
    <t>Определение концентрации никеля в атмосферном воздухе и воздухе замкнутых непроизводственных помещений</t>
  </si>
  <si>
    <r>
      <rPr>
        <b/>
        <sz val="12"/>
        <rFont val="Times New Roman"/>
        <family val="1"/>
        <charset val="204"/>
      </rPr>
      <t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углеводороды предельные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пыль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 (1 вещество)</t>
    </r>
  </si>
  <si>
    <t>Определение железа в атмосферном воздухе и воздухе непроизводственных помещений</t>
  </si>
  <si>
    <t>Определение никотина в атмосферном воздухе и воздухе непроизводственных помещений</t>
  </si>
  <si>
    <t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t>
  </si>
  <si>
    <t>Химическое исследование воздуха рабочей заны экспресс-методом</t>
  </si>
  <si>
    <t>Определение концентрации окислов азота экспресс методом в воздухе рабочей зоны</t>
  </si>
  <si>
    <t>Определение концентрации  аммиака экспресс методом в воздухе рабочей зоны</t>
  </si>
  <si>
    <t>Определение концентрации  акролеина экспресс методом в воздухе рабочей зоны</t>
  </si>
  <si>
    <t>Определение концентрации ацетона экспресс методом в воздухе рабочей зоны</t>
  </si>
  <si>
    <t>Определение концентрации бензола экспресс методом в воздухе рабочей зоны</t>
  </si>
  <si>
    <t>Определение концентрации бензина экспресс методом в воздухе рабочей зоны</t>
  </si>
  <si>
    <t>Определение концентрации гексана экспресс методом в воздухе рабочей зоны</t>
  </si>
  <si>
    <t>Определение концентрации спирта (изо)пропилового экспресс методом в воздухе рабочей зоны</t>
  </si>
  <si>
    <t>Определение концентрации ксилола экспресс методом в воздухе рабочей зоны</t>
  </si>
  <si>
    <t>Определение концентрации озона экспресс методом в воздухе рабочей зоны</t>
  </si>
  <si>
    <t>Определение концентрации толуола экспресс методом в воздухе рабочей зоны</t>
  </si>
  <si>
    <t>Определение концентрации уайт-спирита экспресс методом в воздухе рабочей зоны</t>
  </si>
  <si>
    <t>Определение концентрации оксида углерода (угарного газа) экспресс методом в воздухе рабочей зоны</t>
  </si>
  <si>
    <t>Определение концентрации диоксида углерода экспресс методом в воздухе рабочей зоны</t>
  </si>
  <si>
    <t>Определение концентрации углерода четыреххлористого экспресс методом в воздухе рабочей зоны</t>
  </si>
  <si>
    <t>Определение концентрации уксусной кислоты  экспресс методом в воздухе рабочей зоны</t>
  </si>
  <si>
    <t>Определение концентрации углеводородов нефти экспресс методом в воздухе рабочей зоны</t>
  </si>
  <si>
    <t>Определение концентрации хлора экспресс методом в воздухе рабочей зоны</t>
  </si>
  <si>
    <t>Определение концентрации соляной кислоты (хлороводорода) экспресс методом в воздухе рабочей зоны</t>
  </si>
  <si>
    <t>Определение концентрации этанола экспресс методом в воздухе рабочей зоны</t>
  </si>
  <si>
    <t>Определение концентрации диэтилового эфира экспресс методом в воздухе рабочей зоны</t>
  </si>
  <si>
    <t>Определение концентрации хлороформа экспресс методом в воздухе рабочей зоны</t>
  </si>
  <si>
    <t>Определение концентрации сернистого ангидрида ( диоксида серы) экспресс методом в воздухе рабочей зоны</t>
  </si>
  <si>
    <t>Определение концентрации винилхлорида экспресс методом в воздухе рабочей зоны</t>
  </si>
  <si>
    <t>Определение концентрации керосина экспресс методом в воздухе рабочей зоны</t>
  </si>
  <si>
    <t>Определение концентрации стирола экспресс методом в воздухе рабочей зоны</t>
  </si>
  <si>
    <t>Определение концентрации азотной кислоты (диоксида азота) экспресс методом в воздухе рабочей зоны</t>
  </si>
  <si>
    <t>Определение концентрации фтористого водорода экспресс методом в воздухе рабочей зоны</t>
  </si>
  <si>
    <t>Определение концентрации трихлорэтилена экспресс методом в воздухе рабочей зоны</t>
  </si>
  <si>
    <t>Определение концентрации сероводорода экспресс методом в воздухе рабочей зоны</t>
  </si>
  <si>
    <t>Определение концентрации фенола экспресс методом в воздухе рабочей зоны</t>
  </si>
  <si>
    <t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t>
  </si>
  <si>
    <t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t>
  </si>
  <si>
    <t>Определение концентрации формальдегида экспресс методом в воздухе рабочей зоны</t>
  </si>
  <si>
    <t>Определение концентрации скипидара в воздухе рабочей зоны</t>
  </si>
  <si>
    <t>Химическое исследование воздуха рабочей зоны</t>
  </si>
  <si>
    <t>Определение концентрации азота диоксида (азотная кислота) в воздухе рабочей зоны</t>
  </si>
  <si>
    <t>Определение концентрации железа оксида в воздухе рабочей зоны</t>
  </si>
  <si>
    <t>Определение концентрации хлористого водорода  (соляная кислота) в воздухе рабочей зоны</t>
  </si>
  <si>
    <t>Определение концентрации серной кислоты в воздухе рабочей зоны</t>
  </si>
  <si>
    <t>Определение концентрации уксусной кислоты в воздухе рабочей зоны</t>
  </si>
  <si>
    <t>Определение концентрации кремния в воздухе рабочей зоны</t>
  </si>
  <si>
    <t>Определение концентрации марганца в воздухе рабочей зоны</t>
  </si>
  <si>
    <t>Определение концентрации масла минерального в воздухе рабочей зоны</t>
  </si>
  <si>
    <t>Определение концентрации меди атомно-абсорбционным методом в воздухе рабочей зоны</t>
  </si>
  <si>
    <t>Определение концентрации пыли в воздухе рабочей зоны</t>
  </si>
  <si>
    <t>Определение концентрации свинца в воздухе рабочей зоны</t>
  </si>
  <si>
    <t>Определение концентрации фенола в воздухе рабочей зоны</t>
  </si>
  <si>
    <t>Определение концентрации формальдегида в воздухе рабочей зоны</t>
  </si>
  <si>
    <t>Определение концентрации щелочи в воздухе рабочей зоны</t>
  </si>
  <si>
    <t>Определение концентрации фосфорного ангидрида в воздухе рабочей зоны</t>
  </si>
  <si>
    <t>Определение концентрации ртути в воздухе рабочей зоны</t>
  </si>
  <si>
    <t>Определение концентрации аминосоединений (ароматические) в воздухе рабочей зоны</t>
  </si>
  <si>
    <t>Определение концентрации свинца в смывах</t>
  </si>
  <si>
    <t>Определение концентрации хрома, хромового ангидрида в воздухе рабочей зоны</t>
  </si>
  <si>
    <t>Определение концентрации стирола в воздухе рабочей зоны</t>
  </si>
  <si>
    <t>Определение эпихлоргидрина в воздухе рабочей зоны</t>
  </si>
  <si>
    <t>Определение концентрации мышьяковистого ангидрида в воздухе рабочей зоны</t>
  </si>
  <si>
    <t>Определение концентрации канифоли в воздухе рабочей зоны</t>
  </si>
  <si>
    <t>Определение концентрации озона в воздухе рабочей зоны</t>
  </si>
  <si>
    <t>Определение концентрации хлороформа в воздухе рабочей зоны</t>
  </si>
  <si>
    <t>Определение концентрации капролактама газохроматографическим методом  в воздухе рабочей зоны</t>
  </si>
  <si>
    <t>Определение концентрации углерода-4 хлористого газохроматографическим методом  в воздухе рабочей зоны</t>
  </si>
  <si>
    <r>
      <rPr>
        <b/>
        <sz val="12"/>
        <color rgb="FF000000"/>
        <rFont val="Times New Roman"/>
        <family val="1"/>
        <charset val="204"/>
      </rP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</si>
  <si>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концентрации бензина газохроматографическим методом  в воздухе рабочей зоны</t>
  </si>
  <si>
    <t>Определение концентрации дибутилфталата, диоктилфталата газохроматографическим методом  в воздухе рабочей зоны</t>
  </si>
  <si>
    <t>Определение концентрации бензола, толуола, ксилола, ацетона газохроматографическим методом  в воздухе рабочей зоны</t>
  </si>
  <si>
    <t>Определение концентрации трихлорэтилена, тетрохлорэтилена газохроматографическим методом  в воздухе рабочей зоны</t>
  </si>
  <si>
    <t>Определение концентрации этилацетата, бутилацетата газохроматографическим методом  в воздухе рабочей зоны</t>
  </si>
  <si>
    <t>Определение концентрации аммиака  в воздухе рабочей зоны</t>
  </si>
  <si>
    <t>Определение концентрации водорода фтористого  в воздухе рабочей зоны</t>
  </si>
  <si>
    <t>Определение концентрации алюминия   в воздухе рабочей зоны</t>
  </si>
  <si>
    <t>Определение концентрации цинка атомно-абсорбционным методом в воздухе рабочей зоны</t>
  </si>
  <si>
    <t>Выполнение работ по аттестации промышленной лаборатории с выходом на объект</t>
  </si>
  <si>
    <t>Выполнение работ по аттестации промышленной лаборатории без выхода на объект</t>
  </si>
  <si>
    <t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t>
  </si>
  <si>
    <t>Определение цефалоспориновых антибиотиков (цефаликсина и цефалоспорина)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</si>
  <si>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t>
  </si>
  <si>
    <t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t>
  </si>
  <si>
    <t>Радиологическая лаборатория</t>
  </si>
  <si>
    <t>Радиоспектрометрические исследования</t>
  </si>
  <si>
    <t>Спектрометрическое исследование лесоматериалов</t>
  </si>
  <si>
    <t>Спектрометрическое исследование пищевых продуктов</t>
  </si>
  <si>
    <t>Спектрометрическое исследование воды поверхностных водоемов (цезий - 137, стронций - 90)</t>
  </si>
  <si>
    <t>Спектрометрическое исследование стройматериалов, шлаков</t>
  </si>
  <si>
    <t>Спектрометрическое исследование почвы</t>
  </si>
  <si>
    <t>Определение общей альфа- и бета- активности в пробе питьевой воды, воды поверхностных водоемов</t>
  </si>
  <si>
    <t>Спектрометрическое исследование минерального сырья</t>
  </si>
  <si>
    <t>Спектрометрическое исследование удельной эффективной активности каменного угля и шлака</t>
  </si>
  <si>
    <t>Спектрометрическое исследование древесного угля на цезий - 137 и стронций - 90</t>
  </si>
  <si>
    <t>Спектрометрическое исследование мебельной продукции</t>
  </si>
  <si>
    <t>Измерение активности радона в пробе воды.</t>
  </si>
  <si>
    <t>Дозиметрический метод</t>
  </si>
  <si>
    <t>Годовое обслуживание ИДК (1 дозиметр)</t>
  </si>
  <si>
    <t>Квартальное обслуживание ИДК (1 дозиметр)</t>
  </si>
  <si>
    <t>Годовое обслуживание ИДК (2 дозиметра)</t>
  </si>
  <si>
    <t>Измерение мощности дозы гамма – излучения  на местности, в зданиях.</t>
  </si>
  <si>
    <t>Измерение мощности дозы гамма-излучения и рентгеновского излучения на радиологическом объекте</t>
  </si>
  <si>
    <t>Измерение потока альфа-частиц и бета-частиц</t>
  </si>
  <si>
    <t>Радиохимический метод</t>
  </si>
  <si>
    <t>Анализ золы пищевых продуктов на сторнций-90</t>
  </si>
  <si>
    <t>Анализ золы пищевых продуктов на цезий-137</t>
  </si>
  <si>
    <t>Радонометрический метод</t>
  </si>
  <si>
    <t>Измерение активности изотопов радона в воздухе помещений.</t>
  </si>
  <si>
    <t>Измерение плотности потока радона с поверхности грунта.</t>
  </si>
  <si>
    <t>Прочие услуги</t>
  </si>
  <si>
    <t>Возмещение за порчу и утерю дозиметра термолюминесцентного</t>
  </si>
  <si>
    <t>Оформление картограммы земельного участка</t>
  </si>
  <si>
    <t>Лаборатория профилактической токсикологии</t>
  </si>
  <si>
    <t>Приготовление модельных  вытяжек из керамической, стеклянной, металлической  посуды</t>
  </si>
  <si>
    <t>Приготовление модельных вытяжек из жестяной тары</t>
  </si>
  <si>
    <t>Приготовление вытяжек из игрушек</t>
  </si>
  <si>
    <t>Приготовление вытяжек из одежды, обуви, тканей</t>
  </si>
  <si>
    <t>Приготовление вытяжек из посуды из полимерных материалов и изделий,  контактирующих с пищевыми продуктами</t>
  </si>
  <si>
    <t>Определение  индекса токсичности образца</t>
  </si>
  <si>
    <t>Исследование игрушек на запах</t>
  </si>
  <si>
    <t>Определение сурьмы в игрушке</t>
  </si>
  <si>
    <t>Определение  мышьяка в игрушке</t>
  </si>
  <si>
    <t>Определение кадмия, свинца, в игрушке</t>
  </si>
  <si>
    <t>Определение ртути в игрушке</t>
  </si>
  <si>
    <t>Определение селена в игрушке</t>
  </si>
  <si>
    <t>Определение формальдегида в игрушке</t>
  </si>
  <si>
    <t>Исследование одежды и тканей на гигроскопичность</t>
  </si>
  <si>
    <t>Исследование одежды и тканей на содержание  формальдегида</t>
  </si>
  <si>
    <t>Определение  устойчивости окраски тканей и одежды к поту.</t>
  </si>
  <si>
    <t>Определение  устойчивости окраски тканей и одежды к стирке</t>
  </si>
  <si>
    <t>Определение  устойчивости окраски тканей и изделий  к морской воде</t>
  </si>
  <si>
    <t>Определение  устойчивости окраски тканей и изделий  к сухому трению</t>
  </si>
  <si>
    <t>Определение  устойчивости окраски тканей и изделий  к органическим растворителям</t>
  </si>
  <si>
    <t>Определение массовой доли химических волокон в изделиях и ткани</t>
  </si>
  <si>
    <t>Определение органолептики полимерных материалов, бумаги, пергамента и изделий из них,  контактирующих с пищевыми продуктами</t>
  </si>
  <si>
    <t>Определение нормируемых органических веществ в водных вытяжках из материалов различного состава</t>
  </si>
  <si>
    <t>Определение формальдегида в модельной вытяжке  из образца</t>
  </si>
  <si>
    <t>Определение диоктилфталата в модельных вытяжках из образца</t>
  </si>
  <si>
    <t>Определение свинца, меди, цинка, кадмия в модельных вытяжках из образца</t>
  </si>
  <si>
    <t>Определение марганца в модельных вытяжках из образца</t>
  </si>
  <si>
    <t>Определение диметилтерефталата в модельной вытяжке из образца</t>
  </si>
  <si>
    <t>Определение  тиурама в модельных вытяжках из образца</t>
  </si>
  <si>
    <t>Определение  альтакса в модельных вытяжках из образца</t>
  </si>
  <si>
    <t>Определение фенола, выделяющегося из образца в воздух.</t>
  </si>
  <si>
    <t>Определение формальдегида, выделяющегося из образца в воздух.</t>
  </si>
  <si>
    <t>Определение аммиака, выделяющегося из образца в воздух.</t>
  </si>
  <si>
    <t>Определение метилового спирта, выделяющегося из образца в воздух.</t>
  </si>
  <si>
    <t>Определение бензола, толуола, ксилола, выделяющегося из образца в воздух.</t>
  </si>
  <si>
    <t>Определение винилацетата, выделяющегося из образца в воздух.</t>
  </si>
  <si>
    <t>Определение органолептики модельных растворов посуды металлической, эмалированной, стеклянной, фарфоровой.</t>
  </si>
  <si>
    <t>Определение бора в модельных вытяжках из образца</t>
  </si>
  <si>
    <t>Определение фтора в модельных вытяжках из образца</t>
  </si>
  <si>
    <t>Определение никеля в модельных вытяжках из образца</t>
  </si>
  <si>
    <t>Определение кобальта в модельных вытяжках из образца</t>
  </si>
  <si>
    <t>Определение мышьяка в модельных вытяжках из образца</t>
  </si>
  <si>
    <t>Определение алюминия в модельных вытяжках из образца</t>
  </si>
  <si>
    <t>Определение хрома в модельных вытяжках из образца</t>
  </si>
  <si>
    <t>Определение железа в модельных вытяжках из образца</t>
  </si>
  <si>
    <t>Определение водородного показателя (РН) в непродовольственной продукции</t>
  </si>
  <si>
    <t>Определение органолептических показателей тканей и изделий.</t>
  </si>
  <si>
    <t>Определение ртути в модельных вытяжках из образца</t>
  </si>
  <si>
    <t>Определение смываемости с посуды</t>
  </si>
  <si>
    <t>Определение органолептических показателей парфюмерно-косметических изделий</t>
  </si>
  <si>
    <t>Определение пенообразующей способности синтетических моющих средств и шампуней</t>
  </si>
  <si>
    <t>Определение термостабильности косметических изделий</t>
  </si>
  <si>
    <t>Определение коллоидной стабильности косметических изделий</t>
  </si>
  <si>
    <t>Определение хрома в игрушках</t>
  </si>
  <si>
    <t>Определение бария в игрушках</t>
  </si>
  <si>
    <t>Определение дибутилфталата в модельных вытяжках</t>
  </si>
  <si>
    <t>Определение этиленгликоля в модельных вытяжках</t>
  </si>
  <si>
    <t>Определение массовой доли свободной едкой щелочи в мыле</t>
  </si>
  <si>
    <t>Определение массовой доли свободного углекислого натрия в мыле</t>
  </si>
  <si>
    <t>Определение капролактама в водной вытяжке</t>
  </si>
  <si>
    <t>Определение ртути в парфюмерно - косметических товарах и средствах гигиены полости рта</t>
  </si>
  <si>
    <t>Определение мышьяка в парфюмерно - косметических товарах и средствах гигиены полости рта</t>
  </si>
  <si>
    <t>Определение свинца в парфюмерно - косметических товарах и средствах гигиены полости рта</t>
  </si>
  <si>
    <t>Определение  устойчивости окраски тканей и одежды  к дистиллированной воде</t>
  </si>
  <si>
    <t>Определение стойкости лакового покрытия металлических крышек при кипячении (в 4-х растворах).</t>
  </si>
  <si>
    <t>Определение фенола в модельной вытяжке из образца</t>
  </si>
  <si>
    <t xml:space="preserve">Определение стойкости защитно-декоративного покрытия игрушки </t>
  </si>
  <si>
    <t>Определение нормируемых веществ (в т.ч. бензола, ксилола, толуола, стирола, гексана, гептана и др.)  в воздушной среде</t>
  </si>
  <si>
    <t>Исследование обуви на запах</t>
  </si>
  <si>
    <t>Определение воздухопроницаемости текстильных материалов и изделий</t>
  </si>
  <si>
    <t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t>
  </si>
  <si>
    <t>Определение 1 элемента атомно-абсорбционным методом в модельных вытяжках из образца</t>
  </si>
  <si>
    <t>Определение кислотостойкости (химической стойкости)</t>
  </si>
  <si>
    <t>Стойкость к горячей обработке металлических крышек</t>
  </si>
  <si>
    <t>Стойкость упаковки к горячей воде</t>
  </si>
  <si>
    <t>Стойкость рисунка флексографической печати к липкой ленте</t>
  </si>
  <si>
    <t>Стойкость к миграции красителя</t>
  </si>
  <si>
    <t>Герметичность сварного шва</t>
  </si>
  <si>
    <t>Стойкость к раствору кислоты и мыльно-щелочным растворам</t>
  </si>
  <si>
    <t>Водостойкость (водонепроницаемость) упаковки</t>
  </si>
  <si>
    <t>Изменение рН водной вытяжки</t>
  </si>
  <si>
    <t>Определение активного хлора в товарах бытовой химии</t>
  </si>
  <si>
    <t>Изменение кислотного числа (в упаковке)</t>
  </si>
  <si>
    <t>Определение бромирующихся веществ (бромируемость)</t>
  </si>
  <si>
    <t>Определение массовой доли свободной серной кислоты (по водной вытяжке)</t>
  </si>
  <si>
    <t>Определение водонепроницаемости</t>
  </si>
  <si>
    <t>Определение стойкости запаха</t>
  </si>
  <si>
    <t>Определение объемной доли этилового спирта</t>
  </si>
  <si>
    <t>Определение массы изделия</t>
  </si>
  <si>
    <t>Определение устойчивости окраски к воздействию сухого и мокрого трения (сумки, ранцы)</t>
  </si>
  <si>
    <t>Определение высоты каблука</t>
  </si>
  <si>
    <t>Определение содержания свободного формальдегида в коже</t>
  </si>
  <si>
    <t>Определение пенообразования</t>
  </si>
  <si>
    <t>Приготовление вытяжек из материалов для водоочистки и водоподготовки</t>
  </si>
  <si>
    <t>Определение стойкости полимерных крышек к горячей обработке, к растворам кислот</t>
  </si>
  <si>
    <r>
      <t>Определение сохранения внешнего вида и окраски, отсутствие деформации и трещин при воздействии воды температурой (70±5)</t>
    </r>
    <r>
      <rPr>
        <b/>
        <sz val="12"/>
        <color rgb="FF000000"/>
        <rFont val="Times New Roman"/>
        <family val="1"/>
        <charset val="204"/>
      </rPr>
      <t>С</t>
    </r>
  </si>
  <si>
    <t>Определение массовой доли хлоридов (массовая доля хлористого натрия)</t>
  </si>
  <si>
    <t>Определение отсутствия слипания латексных сосок пустышек</t>
  </si>
  <si>
    <t>Приготовление вытяжек из средств личной гигиены</t>
  </si>
  <si>
    <t>Определение капиллярности</t>
  </si>
  <si>
    <t>Определение водопоглощения</t>
  </si>
  <si>
    <t>Определение массы полупары обуви</t>
  </si>
  <si>
    <t>Определение формальдегида в белковой оболочке</t>
  </si>
  <si>
    <t>Определение массовой доли воды и летучих веществ</t>
  </si>
  <si>
    <t>Приготовление вытяжек из латексных сосок-пустышек</t>
  </si>
  <si>
    <t>Определение устойчивости латексных сосок-пустышек к 5-кратной дезинфекции</t>
  </si>
  <si>
    <t>Определение дибутилфталата, выделяющегося из образца в воздух</t>
  </si>
  <si>
    <t>Лаборатория неионизирующих излучений</t>
  </si>
  <si>
    <t>Измерение интенсивности ИК-излучения</t>
  </si>
  <si>
    <t>Измерение эквивалентного уровня  шума (непостоянный)</t>
  </si>
  <si>
    <t>Замеры ВЧ-полей и УВЧ полей в  производственных  помещениях    и на селитебной территории</t>
  </si>
  <si>
    <t>Измерение лазерного излучения</t>
  </si>
  <si>
    <t>Измерение воздушного ультразвука</t>
  </si>
  <si>
    <t>Измерение освещенности рабочих мест</t>
  </si>
  <si>
    <t>Измерение уровней искусственной освещенности (за пределами регламентированного рабочего дня)</t>
  </si>
  <si>
    <t>Измерение яркости</t>
  </si>
  <si>
    <t>Измерение пульсации</t>
  </si>
  <si>
    <t>Измерение максимального уровня звукового давления</t>
  </si>
  <si>
    <t>Измерение уровня шума по среднегеометрическим частотам (спектральный-постоянный)</t>
  </si>
  <si>
    <t>Измерение микроклиматических параметров производственной среды</t>
  </si>
  <si>
    <t>Измерение инфразвука</t>
  </si>
  <si>
    <t>Измерение магнитной индукции постоянного магнитного поля</t>
  </si>
  <si>
    <t>Измерение магнитной индукции геомагнитного и гипомагнитного полей</t>
  </si>
  <si>
    <t>Измерение индекса тепловой нагрузки среды (ТНС)</t>
  </si>
  <si>
    <t>Измерение электромагнитного поля от ЛЭП  промышленной  частоты  50Гц</t>
  </si>
  <si>
    <t>Измерение магнитного поля промышленной частоты 50 Гц в производственных помещениях</t>
  </si>
  <si>
    <t>Измерение уровней ионных состояний воздуха помещений</t>
  </si>
  <si>
    <t>Измерение ЭМП в производственных помещениях и на селитебной территории от ЗССС (1 точка)</t>
  </si>
  <si>
    <t>Измерение электромагнитного поля от ЛЭП промышленной частоты (50Гц) селитебной территории</t>
  </si>
  <si>
    <t>Измерение напряженности электромагнитного поля от передающего радиотехнического объекта в производственных помещениях (1 точка)</t>
  </si>
  <si>
    <t>Измерение напряженности электромагнитного поля от передающего радиотехнического объекта на селитебной территории (1 точка)</t>
  </si>
  <si>
    <t>Измерение плотности потока энергии от передающего радиотехнического объекта в помещениях (1 точка)</t>
  </si>
  <si>
    <t>Измерение плотности потока энергии от передающего радиотехнического объекта на территории (1 точка)</t>
  </si>
  <si>
    <t>Измерение электромагнитного излучения от физиотерапевтических аппаратов ЛПУ в диапазоне частот от 30 кГц до 300 МГц  (1 точка)</t>
  </si>
  <si>
    <t>Измерение электромагнитного излучения от физиотерапевтических аппаратов ЛПУ в диапазоне частот от 300 МГц до 40 ГГц (1 точка)</t>
  </si>
  <si>
    <t>Измерение плотности потока мощности ЭМП  от микроволновой печи (диапазон частот от 300 МГц до 700 ГГц) (1 точка)</t>
  </si>
  <si>
    <t>Выполнение работ по аттестации, аккредитации промышленной лаборатории с выходом на объект</t>
  </si>
  <si>
    <t>Выполнение работ по аттестации, аккредитации промышленной лаборатории без выхода на объект</t>
  </si>
  <si>
    <t>Подготовка одной контрольной задачи</t>
  </si>
  <si>
    <t xml:space="preserve">Определение электролизуемости материалов </t>
  </si>
  <si>
    <t>Измерение энергетической освещенности в области спектра УФ-А (315-400) нм, УФ-В (280-315)нм, УФ-С (200-280) нм.</t>
  </si>
  <si>
    <t>Учебно-консультационный центр по защите прав потребителей, гигиенического обучения и воспитания населения</t>
  </si>
  <si>
    <t>Проведение профессиональной гигиенической подготовки и аттестации работников организаций Алтайского края по 4-х часовой программе.</t>
  </si>
  <si>
    <t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t>
  </si>
  <si>
    <t>Обучение по проведению производственного радиационного контроля металлолома по 5 часовой программе.</t>
  </si>
  <si>
    <t xml:space="preserve">Оформление удостоверений </t>
  </si>
  <si>
    <t>Оформление личных медицинских книжек</t>
  </si>
  <si>
    <t>Защита информации на личной медицинской книжке, удостоверении (внесение 1 голограммы)</t>
  </si>
  <si>
    <t>Практическая помощь по разделу защиты прав потребителей (за 1 час)</t>
  </si>
  <si>
    <t>Обучение работе на стерилизаторах медицинских паровых (автоклавах) по 75 часовой программе.</t>
  </si>
  <si>
    <t>Обучение дезинфекторов по 75 часовой программе</t>
  </si>
  <si>
    <t xml:space="preserve">Регистрация и выдача личных медицинских книжек, удостоверений, резулатов аттестации профессиональной подготовки и обучения. </t>
  </si>
  <si>
    <t>Оттиск одного листа методической литературы формата А-4 ( с двух сторон).</t>
  </si>
  <si>
    <t>Отдел эпидемиологии</t>
  </si>
  <si>
    <t>Энтомологическое исследование почвы на наличие L, K мух с оформлением необходимых документов (1проба)</t>
  </si>
  <si>
    <t>Энтомологическое обследование мест хранения продовольственного сырья с забором проб (1 объект).</t>
  </si>
  <si>
    <t>Определение до вида членистоногих</t>
  </si>
  <si>
    <t>Проведение энтомологической экспертизы проб на наличие и определение членистоногих в пищевой промышленности (1 проба)</t>
  </si>
  <si>
    <t>Видовая диагностика эпидзначимых членистоногих с выдачей результата исследования</t>
  </si>
  <si>
    <t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t>
  </si>
  <si>
    <t>Санитарно-гигиенический отдел</t>
  </si>
  <si>
    <t>В целях получения санитарно-эпидемиологического заключения</t>
  </si>
  <si>
    <t>Экспертиза проектов на пользование недрами</t>
  </si>
  <si>
    <t>Экспертиза проектов зон санитарной охраны.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</si>
  <si>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</si>
  <si>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</si>
  <si>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</si>
  <si>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t>
  </si>
  <si>
    <t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t>
  </si>
  <si>
    <t>Экспертиза проекта СЗЗ, в том числе с программой натуральных исследований</t>
  </si>
  <si>
    <t>Экспертиза проекта СЗЗ с данными лабораторных исследований и измерений.</t>
  </si>
  <si>
    <t>Экспертиза продукции (товаров) для выдачи свидетельства о государственной регистрации.</t>
  </si>
  <si>
    <t>Рассмотрение материалов на размещение ПРТО.</t>
  </si>
  <si>
    <t xml:space="preserve">Рассмотрение материалов на использование ПРТО 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</si>
  <si>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</t>
  </si>
  <si>
    <t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t>
  </si>
  <si>
    <t>Проведение санитарно-эпидемиологической экспертизы, методик, программ и режимов воспитания и обучения</t>
  </si>
  <si>
    <t>Экспертиза материалов о соответствии санитарно-эпидемиологическим требованиям водных объектов, используемых в рекреационных целях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</si>
  <si>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</si>
  <si>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t>
  </si>
  <si>
    <t>Подготовка заключений к протоколу лабораторных испытаний, выданного сторонними аккредитованными лабораториями</t>
  </si>
  <si>
    <t>Проведение санитарно-эпидемиологической экспертизы технических условий, стандартов организации на выпускаемую продукцию</t>
  </si>
  <si>
    <t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t>
  </si>
  <si>
    <t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t>
  </si>
  <si>
    <t>Подготовка заключения санитарного врача по результатам проведения лабораторных испытаний продукции по обоснованию/подтверждению сроков годности</t>
  </si>
  <si>
    <t>Работа санитарного врача, врача - эпидемиолога, специалиста (подготовка к отбору проб, отбор проб, сдача отбор. проб)  (1 час)</t>
  </si>
  <si>
    <t>Подготовка заключения к протоколу лабораторных испытаний</t>
  </si>
  <si>
    <t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t>
  </si>
  <si>
    <t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t>
  </si>
  <si>
    <t>Оформление протокола лабораторных испытаний</t>
  </si>
  <si>
    <t>Возмещение стоимости услуг по выдаче дубликатов актов, счетов-фактур, протоколов на оказанные услуги за 1 лист</t>
  </si>
  <si>
    <t>Подготовка экспертного заключения на соответствие объекта санитарным требованиям без цели лицензирования</t>
  </si>
  <si>
    <t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</si>
  <si>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</si>
  <si>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Отдел социально-гигиенического мониторинга и оценки риска</t>
  </si>
  <si>
    <t>Выполнение анализа градостроительной ситуации в районе размещения предприятия, функционального использования территории</t>
  </si>
  <si>
    <t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t>
  </si>
  <si>
    <t>Привязка картографической информации к определенной системе координат, привязка источников выбросов - на 1-20 источников</t>
  </si>
  <si>
    <t>Привязка картографической информации к определенной системе координат, привязка источников выбросов - на 21-30 источников</t>
  </si>
  <si>
    <t>Привязка картографической информации к определенной системе координат, привязка источников выбросов - на 31-40 источников</t>
  </si>
  <si>
    <t>Привязка картографической информации к определенной системе координат, привязка источников выбросов - на 41-50 источников</t>
  </si>
  <si>
    <t>Привязка картографической информации к определенной системе координат, привязка источников выбросов - на 51-60 источников</t>
  </si>
  <si>
    <t>Привязка картографической информации к определенной системе координат, привязка источников выбросов - на 61-80 источников</t>
  </si>
  <si>
    <t>Привязка картографической информации к определенной системе координат, привязка источников выбросов - на 81-100 источников</t>
  </si>
  <si>
    <t>Привязка картографической информации к определенной системе координат, привязка источников выбросов - на 101 и более источников</t>
  </si>
  <si>
    <t>Характеристика предприятия, как источника загрязнения атмосферного воздуха</t>
  </si>
  <si>
    <t>Характеристика существующих источников загрязнения атмосферы с учетом технологии предприятия - на 1 источник</t>
  </si>
  <si>
    <t>Формирование базы данных по источникам  выбросов предприятия в программном комплексе "Эколог" - 1-20 источников</t>
  </si>
  <si>
    <t>Формирование базы данных по источникам  выбросов предприятия в программном комплексе "Эколог" - 21-30 источников</t>
  </si>
  <si>
    <t>Формирование базы данных по источникам  выбросов предприятия в программном комплексе "Эколог" - 31-40 источников</t>
  </si>
  <si>
    <t>Формирование базы данных по источникам  выбросов предприятия в программном комплексе "Эколог" - 41-50 источников</t>
  </si>
  <si>
    <t>Формирование базы данных по источникам  выбросов предприятия в программном комплексе "Эколог" - 51-60 источников</t>
  </si>
  <si>
    <t>Формирование базы данных по источникам  выбросов предприятия в программном комплексе "Эколог" - 61-80 источников</t>
  </si>
  <si>
    <t>Формирование базы данных по источникам  выбросов предприятия в программном комплексе "Эколог" - 81-100 источников</t>
  </si>
  <si>
    <t>Формирование базы данных по источникам  выбросов предприятия в программном комплексе "Эколог" - 101 и более источников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</si>
  <si>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</si>
  <si>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t>
  </si>
  <si>
    <t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t>
  </si>
  <si>
    <t>Оценка зависимости доза-ответ для приоритетных загрязнителей - 1 вещество</t>
  </si>
  <si>
    <t>Расчет риска  (острого  и хронического неканцерогенного и канцерогенного) - на 1 вещество</t>
  </si>
  <si>
    <t>Расчет индексов опасности при комбинированном действии загрязняющих веществ (с учетом выявленных критических органов и систем)</t>
  </si>
  <si>
    <t>Расчет суммарного канцерогенного риска</t>
  </si>
  <si>
    <t>Пространственный анализ и моделирование величин риска на исследуемой территории с использование ГИС - 1 вещество.</t>
  </si>
  <si>
    <t>Подготовка необходимых картографических материалов</t>
  </si>
  <si>
    <t>Определение долевого вклада  источников выбросов загрязняющих веществ в формирование канцерогенного и неканцерогенного рисков от предприятия</t>
  </si>
  <si>
    <t>Проведение сравнительного анализа рисков на существующее положение и с учетом перспективного развития предприятия</t>
  </si>
  <si>
    <t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t>
  </si>
  <si>
    <t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t>
  </si>
  <si>
    <t>Формирование отчета</t>
  </si>
  <si>
    <t>Распечатка картографических материалов - за 1 единицу.</t>
  </si>
  <si>
    <t>Распечатка 1 экземпляра отчета, брошюровка окончательного отчета.</t>
  </si>
  <si>
    <t>Отдел профилактической дезинфекции</t>
  </si>
  <si>
    <t>Дератизация</t>
  </si>
  <si>
    <t>Дератизация по договорам  (1 кв.м.)</t>
  </si>
  <si>
    <t>Дератизация социально - значимых объектов за 1 кв.м.</t>
  </si>
  <si>
    <t>Дератизация ДОУ (за 1 кв.м.)</t>
  </si>
  <si>
    <t>Дератизация 1 кв.м. ДОУ</t>
  </si>
  <si>
    <t>Дератизация ДОУ от 100 кв.м. (за 1 кв.м.)</t>
  </si>
  <si>
    <t>Дератизация 1 кв.м. объектов  площадью свыше 1000 кв.м.</t>
  </si>
  <si>
    <t>Дератизация по договорам объекта площадью от 300 кв.м. (1кв.м.)</t>
  </si>
  <si>
    <t>Дератизация по договорам объекта площадью от 301 кв.м. до 1000 кв.м. (1кв.м.)</t>
  </si>
  <si>
    <t>Дератизация  по договорам объекта площадью от 200 кв.м. ( 1 кв.м.)</t>
  </si>
  <si>
    <t>Дератизация от 101 кв.м. до 300 кв.м. (за 1 кв.м)</t>
  </si>
  <si>
    <t>Дератизация по договорам объекта площадью от 100 кв.м. (1кв.м.)</t>
  </si>
  <si>
    <t>Дератизация по договорам  площадью от 100 кв.м. (1кв.м.)</t>
  </si>
  <si>
    <t>Дератизация производственных помещений (1 кв.м.)</t>
  </si>
  <si>
    <t xml:space="preserve">Дератизация 1 кв.м. объекта площадью до 100 кв.м. </t>
  </si>
  <si>
    <t>Дератизация до 100 кв.м. (за 1 кв.м)</t>
  </si>
  <si>
    <t>Санитарная обработка контейнера для раскладки приманок (1 контейнер)</t>
  </si>
  <si>
    <t>Дератизация за 1 кв.м.</t>
  </si>
  <si>
    <t>Дезинсекция</t>
  </si>
  <si>
    <t>Дезинсекция бытовых насекомых свыше 151 кв.м. (за 1 кв.м.)</t>
  </si>
  <si>
    <t>Дезинсекция бытовых насекомых от 151 кв.м. до 300 кв.м.</t>
  </si>
  <si>
    <t>Дезинсекция бытовых насекомых по договорам (за 1 кв.м.)</t>
  </si>
  <si>
    <t>Дезинсекция ДОУ (за 1 кв. м.)</t>
  </si>
  <si>
    <t>Дезинсекция мух по договорам (за 1 кв.м.)</t>
  </si>
  <si>
    <t>Дезинсекция  мух от 101 кв.м. до 10 000 кв.м. (за 1 кв.м)</t>
  </si>
  <si>
    <t xml:space="preserve">Дезинсекция мух до 100 кв.м.   (за 1 кв.м) </t>
  </si>
  <si>
    <t>Установка и обслуживание на объекте ферамоновой ловушки</t>
  </si>
  <si>
    <t>Дезинсекция контейнеров для сбора ТБО (1 контейнер)</t>
  </si>
  <si>
    <t>Комплексная обработка</t>
  </si>
  <si>
    <t>Комплексная обработка (дератизация /12/, дезинсекция мух /4/, дезинсекция бытовых насекомых /4/) №4 (за 1 кв.м.)</t>
  </si>
  <si>
    <t>Комплексная обработка (дератизация /12/, дезинсекция мух /5/, дезинсекция бытовых насекомых /4/) №3 (за 1 кв.м.)</t>
  </si>
  <si>
    <t>Комплексная обработка (дератизация /12/, дезинсекция мух /5/, дезинсекция бытовых насекомых /5/) №2 (за 1 кв.м.)</t>
  </si>
  <si>
    <t>Комплексная обработка (дератизация , дезинсекция мух , дезинсекция бытовых насекомых ) №1 (за 1 кв.м.)</t>
  </si>
  <si>
    <t>Комплексная обработка (дератизация, дезинсекция мух, дезинсекция бытовых насекомых) №6 за 1 кв.м.</t>
  </si>
  <si>
    <t>Комплексная обработка (дератизация, дезинсекция мух, дезинсекция бытовых насекомых) свыше 101 кв. м. (за 1 кв.м.)</t>
  </si>
  <si>
    <t>Комплексная обработка (дератизация, дезинсекция мух, дезинсекция бытовых насекомых) от 51 до 100 кв. м. (за 1 кв.м.)</t>
  </si>
  <si>
    <t>Комплексная обработка (дератизация, дезинсекция мух, дезинсекция бытовых насекомых) от 40 до 70 кв. м. (за 1 кв.м.)</t>
  </si>
  <si>
    <t>Комплексная обработка (дезинфекция, дезинсекция) контейнеров для сбора ТБО (1 контейнер)</t>
  </si>
  <si>
    <t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</si>
  <si>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</si>
  <si>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(дератизация, дезинсекция мух, дезинсекция бытовых насекомых) от 40 до 50 кв.м. (за 1 кв.м.)</t>
  </si>
  <si>
    <t>Дезинфекция</t>
  </si>
  <si>
    <t>Дезинфекция холодильных камер</t>
  </si>
  <si>
    <t>Дезинфекция помещений, овощехранилищ, холодильных камер по договорам (за 1 кв.м)</t>
  </si>
  <si>
    <t>Дезинфекция емкостей, помещений, овощехранилищ до 25 кв.м.  (за 1 объект)</t>
  </si>
  <si>
    <t xml:space="preserve">Дезинфекция квартир </t>
  </si>
  <si>
    <t>Акарицидная обработка</t>
  </si>
  <si>
    <t>Дезинсекция зеленого массива от клеща площадью от   10000 м.кв. социально значимых объектов</t>
  </si>
  <si>
    <t>Дезинсекция зеленого массива от клеща площадью от   10001 м.кв. и более</t>
  </si>
  <si>
    <t xml:space="preserve">Дезинсекция зеленого массива от клеща площадью от   5000 кв.м. до 10000 м.кв. </t>
  </si>
  <si>
    <t>Дезинсекция зеленого массива от клеща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</si>
  <si>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</si>
  <si>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t>Дезинсекция зеленого массива от клеща площадью до 750 м.кв. (1 объект)</t>
  </si>
  <si>
    <t>Дезинсекция зеленого массива от комара площадью от   10000 м.кв. социально значимых объектов</t>
  </si>
  <si>
    <t>Дезинсекция зеленого массива от комара  площадью от   10001 м.кв. и более</t>
  </si>
  <si>
    <t xml:space="preserve">Дезинсекция зеленого массива от комара площадью от   5000 кв.м. до 10000 м.кв. </t>
  </si>
  <si>
    <t>Дезинсекция зеленого массива от комара 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</si>
  <si>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</si>
  <si>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комара  площадью до 650 м.кв. (1 объект)</t>
  </si>
  <si>
    <t>Дезинсекция зеленого массива от колорадского жука площадью от   10000 м.кв.</t>
  </si>
  <si>
    <t xml:space="preserve">Дезинсекция зеленого массива от колорадского  жука площадью от   5000 кв.м. до 10000 м.кв. </t>
  </si>
  <si>
    <t>Дезинсекция зеленого массива от колорадского жука  площадью от   1000 м.кв.до 5000 м.кв.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</si>
  <si>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</si>
  <si>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колорадского жука площадью до 650 м.кв. (1 объект)</t>
  </si>
  <si>
    <t>Обеспечение эксплуатации транспорта с оказанием соответствующих услуг</t>
  </si>
  <si>
    <t>Обследование объектов</t>
  </si>
  <si>
    <t>Обследование объектов на наличие грызунов и следов их жизнедеятельности 1 объект до 100 кв.м.</t>
  </si>
  <si>
    <t>Обследование объектов на наличие грызунов и следов их жизнедеятельности 1 объект от 101 кв.м. до 1000 кв.м.</t>
  </si>
  <si>
    <t>Обследование объектов на наличие грызунов и следов их жизнедеятельности 1 объект свыше 1001 кв.м.</t>
  </si>
  <si>
    <t>Обследование объектов на наличие бытовых насекомых и следов их жизнедеятельности 1 объект до 100 кв.м.</t>
  </si>
  <si>
    <t>Обследование объектов на наличие бытовых насекомых и следов их жизнедеятельности 1 объект от 101 кв.м. до 1000 кв.м.</t>
  </si>
  <si>
    <t>Обследование объектов на наличие бытовых насекомых и следов их жизнедеятельности 1 объект свыше 1001 кв.м.</t>
  </si>
  <si>
    <t>Профдезинфекционные работы</t>
  </si>
  <si>
    <t xml:space="preserve">Разовые заявки </t>
  </si>
  <si>
    <t>Дератизация свыше101 кв.м. (за 1 кв.м)</t>
  </si>
  <si>
    <t>Дезинсекция свыше 101 кв.м.(за 1 кв.м)</t>
  </si>
  <si>
    <t>Дезинсекция мух свыше 101 кв.м. (за 1 кв.м)</t>
  </si>
  <si>
    <t>Дезинсекция мух до 100 кв.м. (за 1 кв.м)</t>
  </si>
  <si>
    <t>Дезинсекция до 100 кв.м. (за 1 кв.м)</t>
  </si>
  <si>
    <t>Дезинфекция помещений (за 1 кв.м)</t>
  </si>
  <si>
    <t xml:space="preserve">Дезинсекция жилых комнат, помещений до 15 кв.м. (2-х кратная) </t>
  </si>
  <si>
    <t xml:space="preserve">Дезинсекция квартир, жилых домов, помещений площадью свыше 60 кв.м. (2-х кратная) </t>
  </si>
  <si>
    <t>Профдезработы в период паводка</t>
  </si>
  <si>
    <t>Дезинфекция колодцев, вышедших из зоны подтопления (1 колодец)</t>
  </si>
  <si>
    <t>Дезинфекция выгребных ям, вышедших из зоны подтопления (1 яма)</t>
  </si>
  <si>
    <t>Очаговая дератизация территорий, вышедших из зоны подтопления (1 очаг)</t>
  </si>
  <si>
    <t>Барьерная дератизация территорий, вышедших из зоны подтопления (1 га)</t>
  </si>
  <si>
    <t>Проведение работ по дезинсекции открытых территорий от комара и гнуса, вышедших из зоны подтопления (1 га)</t>
  </si>
  <si>
    <t>Услуги предоставляемые в вечернее и ночное время, в праздничные и выходные дни</t>
  </si>
  <si>
    <t>Филиал ФБУЗ "Центр гигиены и эпидемиологии в Алтайском крае города Рубцовска, Рубцовского и Егорьевского районов"</t>
  </si>
  <si>
    <t>Обработка педикулеза (длинный волос)</t>
  </si>
  <si>
    <t>Обработка педикулеза (средний волос)</t>
  </si>
  <si>
    <t>Санитарная обработка людей (1 чел.)</t>
  </si>
  <si>
    <t>Дезинсекция мух социально-значимых объектов г. Рубцовск (1кв.м.)</t>
  </si>
  <si>
    <t>Камерная дезинфекция (1кг.)</t>
  </si>
  <si>
    <t xml:space="preserve">Микробиологическая лаборатория </t>
  </si>
  <si>
    <t>Соскоб с глицерином по Торгушину</t>
  </si>
  <si>
    <t>Определение в кале антигена норовируса методом ИФА</t>
  </si>
  <si>
    <t>Определение в кале антигена астровируса методом ИФА</t>
  </si>
  <si>
    <t>Филиал ФБУЗ "Центр гигиены и эпидемиологии в Алтайском крае в г. Бийске, Бийском, Ельцовском, Зональном, Красногорском, Солтонском, Целинном районах</t>
  </si>
  <si>
    <t>Исследование почвы на нитраты</t>
  </si>
  <si>
    <t>Определение доброкачественности ядра в крупах</t>
  </si>
  <si>
    <t>Определение сорной примеси в крупах и пищевых продуктах</t>
  </si>
  <si>
    <t>Предрейсовый/послерейсовый медицинский осмотр водителей, г. Бийск</t>
  </si>
  <si>
    <t>Филиал ФБУЗ "Центр гигиены и эпидемиологии в Алтайском крае в г.г. Славгороде, Яровом, Славгородском и Бурлинском районах</t>
  </si>
  <si>
    <t>Определение хлорорганических пестицидов при совместном присутствии хроматографией в тонком слое в продуктах питания</t>
  </si>
  <si>
    <t>Определение меди, цинка, свинца, кадмия вольтамперометрическим методом в продуктах питания</t>
  </si>
  <si>
    <t>Определение мышьяка вольтамперометрическим методом в продуктах питания</t>
  </si>
  <si>
    <t>Определение ртути вольтамперометрическим методом в продуктах питания</t>
  </si>
  <si>
    <t>Определение  массовой доли клетчатки в мясокостной муке</t>
  </si>
  <si>
    <t>Определение масличности семян</t>
  </si>
  <si>
    <t>Определение способности прорастания  зерновых культур</t>
  </si>
  <si>
    <t>Определение жизнеспособности зерновых культур</t>
  </si>
  <si>
    <t>Определение массовой доли кальций-ион в соли</t>
  </si>
  <si>
    <t>Определение массовой доли магний-ион в соли</t>
  </si>
  <si>
    <t>Исследование массовой доли сульфат-ион в соли</t>
  </si>
  <si>
    <t>Определение массовой доли хлористого натрия в соли</t>
  </si>
  <si>
    <t>Управление качеством</t>
  </si>
  <si>
    <t>13 000 001</t>
  </si>
  <si>
    <t>13 000 003</t>
  </si>
  <si>
    <t>Код</t>
  </si>
  <si>
    <t>Наименование работ, услуг</t>
  </si>
  <si>
    <t>трудозатраты чел/час</t>
  </si>
  <si>
    <t>затраты на оплату труда</t>
  </si>
  <si>
    <t>материальные затраты</t>
  </si>
  <si>
    <t>прямые</t>
  </si>
  <si>
    <t>Общехозяйственные</t>
  </si>
  <si>
    <t xml:space="preserve">итого себ-ть, без НДС, руб. </t>
  </si>
  <si>
    <t>рентабельность (15%)</t>
  </si>
  <si>
    <t>итого себ-ть с рентабельностью, без НДС, руб.</t>
  </si>
  <si>
    <t>Предложения ПЭО (цена с НДС)</t>
  </si>
  <si>
    <t>Предложения отделов и лабораторий (цена с НДС)</t>
  </si>
  <si>
    <t>% роста</t>
  </si>
  <si>
    <t>на 1 исслед.</t>
  </si>
  <si>
    <t>затраты на 1 иссл.</t>
  </si>
  <si>
    <t>Вирусологическая лаборатория</t>
  </si>
  <si>
    <t>Определение массовой доли транс-изомеров жирных кислот - продукты переработки растительных масел и животных жиров</t>
  </si>
  <si>
    <t>Определение жирно-кислотного состава-масла растительные, жиры животных, продукты их переработки</t>
  </si>
  <si>
    <t>расчетная стоимость на 2020 года (с НДС)</t>
  </si>
  <si>
    <t>Исследование на краснуху методом ИФА (lgG) один вид иммуноглобулина</t>
  </si>
  <si>
    <t>Определение антител к вирусам гепатита А (ИФА) (lgM) один вид иммуноглобулина</t>
  </si>
  <si>
    <t>Определение антител к вирусу клещевого энцефалита в одной сыворотке методом ИФА - проверочный тест (lgM) один вид иммуноглобулина</t>
  </si>
  <si>
    <t>Диагностика антител к цитамегаловирусу методом ИФА (lgM) один вид иммуноглобулина</t>
  </si>
  <si>
    <t>Диагностика антител к вирусу простого герпеса 1 и 2 типов методом ИФА (lgM) один вид иммуноглобулина</t>
  </si>
  <si>
    <t>Диагностика антител к вирусу Эпштейна-Барр методом ИФА (lgM) один вид иммуноглобулина</t>
  </si>
  <si>
    <t>Энтомологическое обследование территории за чертой города методом сбора клещей, исследование материала на площади 1га (1 кратно)</t>
  </si>
  <si>
    <t>Энтомологическое обследование территории в черте города методом сбора клещей, исследование материала на площади 1га (1 кратно)</t>
  </si>
  <si>
    <t>Энтомологическое обследование 1 водоема на наличие личинок малярийных комаров, видовая диагностика, определение возрастного состава (1 кратно)</t>
  </si>
  <si>
    <t>Зооэнтомологическая экспертиза объекта на наличие насекомых и клещей-вредителей продовольственных запасов и непродовольственного сырья за 1 кв.м.</t>
  </si>
  <si>
    <t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t>
  </si>
  <si>
    <t>Радиационный контроль черного металла в штабелях для партий до 25 тонн</t>
  </si>
  <si>
    <t>Радиационный контроль цветного металла в штабелях для партий до 25 тонн</t>
  </si>
  <si>
    <t>Радиационный контроль черного металла в штабелях для партий от 25 тонн</t>
  </si>
  <si>
    <t>Радиационный контроль цветного металла в штабелях для партий от 25 тонн</t>
  </si>
  <si>
    <t>Радиационный контроль партии черного металлолома массой до 25 тонн, загруженного в транспортное средство</t>
  </si>
  <si>
    <t>Радиационный контроль партии черного металлолома массой от 25 тонн, загруженное в транспотрное средство</t>
  </si>
  <si>
    <t>Радиационный контроль партии цветного металлолома массой до 25 тонн, загруженного в транспортное средство</t>
  </si>
  <si>
    <t>Радиационный контроль партии цветного металлолома массой от 25 тонн, загруженного в транспортное средство</t>
  </si>
  <si>
    <t>Бактериологическое исследование пищевых продуктов на Cl.botulinum</t>
  </si>
  <si>
    <t>Бактериологическое исследование на КМАФАнМ, КМАэМ</t>
  </si>
  <si>
    <t>Бактериологическое исследование на молочнокислые микроорганизмы</t>
  </si>
  <si>
    <t>Бактериологическое исследование воды питьевой  на споры сульфитредуцирующих клостридий (централизованного водоснабжения)</t>
  </si>
  <si>
    <t>Бактериологическое исследование смывов с эндоскопического оборудования</t>
  </si>
  <si>
    <t>Бактериологическое исследование смывов на синегнойную палочку</t>
  </si>
  <si>
    <t>Бактериологическое исследование рук персонала</t>
  </si>
  <si>
    <t>Бактериологическое исследование чувствительности к химиотерапевтическим препаратам</t>
  </si>
  <si>
    <t>Бактериологическое исследование на  энтеропатогенные эшерихии</t>
  </si>
  <si>
    <t>Серологическое исследование на брюшной тиф</t>
  </si>
  <si>
    <t>Серологическое исследование с одним диагностикумом (дифтерия, столбняк)</t>
  </si>
  <si>
    <t>Серологическое исследование с одним  диагностикумом (сальмонелезный, шигеллезный, менингококковым)</t>
  </si>
  <si>
    <t>Биологический контроль работы воздушного стерилизатора (5 тестов)</t>
  </si>
  <si>
    <t>Обучение методам микробиологического исследования воды, пищевых продуктов, смывов, воздуха по программе с практикой.</t>
  </si>
  <si>
    <t>Выезд специалиста для отбора проб/проведения измерений</t>
  </si>
  <si>
    <t>Отбор проб воды (разводящая сеть)</t>
  </si>
  <si>
    <t>Отбор проб воды (скважина, водонапорная башня и пр.)</t>
  </si>
  <si>
    <t>Отбор проб воды (бассейн, поверхностный водоём, стоки)</t>
  </si>
  <si>
    <t>Отбор проб пищевых продуктов, непищевых товаров</t>
  </si>
  <si>
    <t>Отбор пробы почвы</t>
  </si>
  <si>
    <t>Взятие смывов с объектов внешней среды</t>
  </si>
  <si>
    <t>Отбор проб воздуха в закрытых помещениях</t>
  </si>
  <si>
    <t>Измерение общей вибрации</t>
  </si>
  <si>
    <t>Измерение локальной вибрации</t>
  </si>
  <si>
    <t>Измерение электростатического поля</t>
  </si>
  <si>
    <t>Измерение электромагнитного поля промышленной частоты (50Гц) в помещениях</t>
  </si>
  <si>
    <t>Определение массовой доли молочного жира - спреды и смеси топлёные</t>
  </si>
  <si>
    <t>Измерение температуры поверхностей</t>
  </si>
  <si>
    <t>Исследование проб биологического материала, клещей  на Rickettsia sibirica/Ricrettsia heilongjiangensis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</si>
  <si>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t>
  </si>
  <si>
    <t>Дезинсекция зеленого массива от клеща площадью от   20000 м.кв. за 1 кв.м. социально-значимых объектов за 1 кв.м. (каникулы)</t>
  </si>
  <si>
    <t>Дезинсекция квартир, жилых домов, помещений площадью до 60 кв.м. (2-х кратная) тараканы</t>
  </si>
  <si>
    <t>Дезинсекция квартир, жилых домов, помещений площадью до 60 кв.м. (2-х кратная) клопы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</si>
  <si>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</si>
  <si>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t>
  </si>
  <si>
    <t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t>
  </si>
  <si>
    <t>Дератизация вагона</t>
  </si>
  <si>
    <t>Дезинсекция вагона</t>
  </si>
  <si>
    <t>Дезинфекция вагона</t>
  </si>
  <si>
    <t>Камерная дезинфекция постельных принадлежностей</t>
  </si>
  <si>
    <t>Дезинфекция СДУ</t>
  </si>
  <si>
    <t>Хлорирование канализационных очков</t>
  </si>
  <si>
    <t>Дезинфекция автотранспортного средства до 3 тонн</t>
  </si>
  <si>
    <t>Дезинфекция автотранспортного средства свыше 3 тонн</t>
  </si>
  <si>
    <t>Массовая доля нерастворимого остатка в соли</t>
  </si>
  <si>
    <t>Массовая доля хлор-иона в соли</t>
  </si>
  <si>
    <t>Массовая доля сорной примеси в масляничных культурах</t>
  </si>
  <si>
    <t>Лузжистость в мосляничных культурах</t>
  </si>
  <si>
    <t>Анизидиновое число в растительных маслах</t>
  </si>
  <si>
    <t>Нидрокарбонаты в питьевой, природной воде</t>
  </si>
  <si>
    <t>Измерение напряженности электромагнитного поля по магнитной составляющей и электрической составляющей на рабочем месте с ПЭВМ</t>
  </si>
  <si>
    <t>Исследование воды на ооцисты криптоспоридий(питьевой,сточной, воды бассейнов и т.д.)</t>
  </si>
  <si>
    <t>Исследование рыбы и рыбной продукции на личинки паразитов(нематод,трематод, цестод и скребней) 1 проба</t>
  </si>
  <si>
    <t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t>
  </si>
  <si>
    <t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t>
  </si>
  <si>
    <t>Исследование проб биологического материала на грипп   с определением субтипов А(Н1N1)/А(Н3N2)</t>
  </si>
  <si>
    <t>Исследование проб биологического материала  на грипп с определением субтипа  А/H1N1(sw2009)</t>
  </si>
  <si>
    <t>Бактериологическое исследование на дрожжи, плесени, концентрацию дрожжевых клеток, плесень по Говарду</t>
  </si>
  <si>
    <t>Бактериологическое исследование на патогенную микрофлору, в т.ч. cальмонеллы</t>
  </si>
  <si>
    <t>Бактериологическое исследование воды питьевой (централизованного, нецентрализованного водоснабжения, горячего водоснабжения) на ОМЧ, ОКБ, ТКБ.</t>
  </si>
  <si>
    <t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t>
  </si>
  <si>
    <t>Бактериологическое исследование воды питьевой расфасованной в емкости на синегнойную палочку Ps.aeruginosa.</t>
  </si>
  <si>
    <t>Бактериологическое исследование воды питьевой расфасованной в емкости на споры сульфитредуцирующих клостридий</t>
  </si>
  <si>
    <t>Бактериологическое исследование воды питьевой, расфасованной в емкости на 6 показателей (ОМЧ 37°С, 22°С, ОКБ, ТКБ, ГКБ, Ps.aeruginosa)</t>
  </si>
  <si>
    <t>Бактериологическое исследование воды питьевой, расфасованной в емкости на энтерококки (фекальные стрептококки)</t>
  </si>
  <si>
    <t>Бактериологическое исследование воды питьевой, расфасованной в емкости на E. coli, БГКП</t>
  </si>
  <si>
    <t>Бактериологическое исследование готовых лекарственных форм, вспомогательные материалы для приготовления лекарственных форм, аптечной посуды</t>
  </si>
  <si>
    <t>Бактериологическое исследованиеводы для инекций  и воды для гемодиализа по фармакопее</t>
  </si>
  <si>
    <t>Определение  микробиологической чистоты лекарственных средств.</t>
  </si>
  <si>
    <t>Бактериологическое исследование смывов на БГКП/ ОКБ/ E.coli/энтеробактерии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</si>
  <si>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</si>
  <si>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t>
  </si>
  <si>
    <t>Бактериологическое исследование материала, хирургических инструментов, белья, эндоскопов на стерильность</t>
  </si>
  <si>
    <t>Исследование на патогенную микрофлору, в т.ч. сальмонеллы</t>
  </si>
  <si>
    <t>Энтомологическое обследование территории за чертой города методом сбора клещей, исследование материала на площади до 1га (1 кратно)</t>
  </si>
  <si>
    <t>Энтомологическое обследование территории в черте города методом сбора клещей, исследование материала на площади до 1га (1 кратно)</t>
  </si>
  <si>
    <t>Цена с учетом НДС, руб. 2021г.</t>
  </si>
  <si>
    <t xml:space="preserve"> Определение антител к вирусам гепатита С (ИФА) (lgM, lgG) один вид иммуноглобулина</t>
  </si>
  <si>
    <t>Определение антител к кори методом ИФА в одной сыворотке (lgG) один вид иммуноглобулина</t>
  </si>
  <si>
    <t>Определение антител к SARS-CoV-2 в одной сыворотке методом ИФА (Lg G)</t>
  </si>
  <si>
    <t>Определение антител к SARS-CoV-2 в одной сыворотке методом ИФА (Lg M)</t>
  </si>
  <si>
    <t>Определение антител к SARS-CoV-2 в одной сыворотке методом ИФА (Lg M, Lg G)</t>
  </si>
  <si>
    <t>Вирусологическое исследование речной, сточной воды на энтеровирусы</t>
  </si>
  <si>
    <t>Экспресс-метод определения лямблий и криптоспоридий в суспензии фекалий (иммунохроматографический метод)</t>
  </si>
  <si>
    <t>Метод ИФА</t>
  </si>
  <si>
    <t>ИФА качественное определение антител к лихорадке - Ку в материале от людей и из объектов внешней среды</t>
  </si>
  <si>
    <t>Исследования почвы на криптоспоридии</t>
  </si>
  <si>
    <t>Исследование проб биологического материала, внешней среды на новую коронавирусную инфекцию COVID-19</t>
  </si>
  <si>
    <t>Исследование объектов внешней среды методом смывов на новую коронавирусную инфекцию COVID-19</t>
  </si>
  <si>
    <t>Исследование проб воды, в т.ч. бассейнов на новую коронавирусную инфекцию COVID-19</t>
  </si>
  <si>
    <t>Исследование проб биологического материала на грипп А/В с определением субтипов (H1N1/H3N2/H1N1pdm2009)</t>
  </si>
  <si>
    <t>Определение остаточного количества антибиотиков в пищевых продуктах (на тетрациклин в мёде)</t>
  </si>
  <si>
    <t>Исследование на коклюш с определением классов G, M и A (ИФА методом)</t>
  </si>
  <si>
    <t>Определение  зеараленона  в  продовольственном сырье и пищевых продуктах методом высоко-эффективной жидкостной хромотографии</t>
  </si>
  <si>
    <t>Определение окисляемости (общее количество органических веществ) в товарах народного потребления</t>
  </si>
  <si>
    <t>Определение цветности в товарах народного потребления</t>
  </si>
  <si>
    <t>Определение мутности в товарах народного потребления</t>
  </si>
  <si>
    <t>Определение массовой доли воды и летучих веществ (или сухого вещества) в парфюмерно-косметической продукции</t>
  </si>
  <si>
    <t>Измерение ЭМП от передающего радиотехнического объекта(1 объект)</t>
  </si>
  <si>
    <t>Измерение напряженности электромагнитного поля от передающего радиотехнического объекта в помещениях (1 точка)</t>
  </si>
  <si>
    <t>Измерение напряженности электромагнитного поля от передающего радиотехнического объекта на территории (1 точка)</t>
  </si>
  <si>
    <t>Оформление, выдача удостоверения</t>
  </si>
  <si>
    <t>Защита информации на личной медицинской книжке, удостоверении (1 голограмма)</t>
  </si>
  <si>
    <t>21 000 038</t>
  </si>
  <si>
    <t>Обследование пригородного поезда/электропоезда</t>
  </si>
  <si>
    <t>22 000 093</t>
  </si>
  <si>
    <t xml:space="preserve">Экспертиза проекта санитарно-защитной зоны предприятий I, II класса опасности </t>
  </si>
  <si>
    <t>22 000 094</t>
  </si>
  <si>
    <t xml:space="preserve">Экспертиза проекта санитарно-защитной зоны предприятий III - IV класса опасности </t>
  </si>
  <si>
    <t>Выезд специалиста для отбора проб/проведения измерений (месяц)</t>
  </si>
  <si>
    <t>Санитарно-эпидемиологическая оценка контейнерной площадки - места накопления ТКО</t>
  </si>
  <si>
    <t>Санитарно-эпидемиологическая оценка контейнерной площадки - места накопления ТКО в сельской местности</t>
  </si>
  <si>
    <t>Санитарно-эпидемиологическое обследование вагонов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</si>
  <si>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</si>
  <si>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t>
  </si>
  <si>
    <t>Сплошная дератизация железнодорожного вагона</t>
  </si>
  <si>
    <t>Дератизация железнодорожного вагона (плановая)</t>
  </si>
  <si>
    <t>Дезинсекция территории от клеща</t>
  </si>
  <si>
    <t>Влажная дезинсекция железнодорожного вагона</t>
  </si>
  <si>
    <t>Дезинсекция железнодорожного вагона (плановая)</t>
  </si>
  <si>
    <t>Заключительная дезинфекция железнодорожного вагона</t>
  </si>
  <si>
    <t>Дезинфекция железнодорожного вагона (плановая)</t>
  </si>
  <si>
    <t>Заключительная дезинфекция помещений дезинфицирующими препаратами</t>
  </si>
  <si>
    <t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t>
  </si>
  <si>
    <t>Заключительная дезинфекция по COVID-19 пассажирского автобуса от 40 мест дезинфицирующими препаратами</t>
  </si>
  <si>
    <t>Заключительная дезинфекция пассажирского автобуса до 40 посадочных мест дезинфицирующими препаратами</t>
  </si>
  <si>
    <t>Заключительная дезинфекция самолета до 50 пассажирских мест дезинфицирующими препаратами в период эпидемиологической ситуации (COVID-19)</t>
  </si>
  <si>
    <t>Заключительная дезинфекция самолета от 51 до 100 пассажирских мест дезинфицирующими препаратами в период эпидемиологической ситуации (COVID-19)</t>
  </si>
  <si>
    <t>Заключительная дезинфекция самолета от 101 до 150 пассажирских мест дезинфицирующими препаратами в период эпидемиологической ситуации (COVID-19</t>
  </si>
  <si>
    <t>Заключительная дезинфекция самолета от 151 до 200 пассажирских мест дезинфицирующими препаратами в период эпидемиологической ситуации (COVID-19)</t>
  </si>
  <si>
    <t>Заключительная дезинфекция самолета от 201 до 250 пассажирских мест дезинфицирующими препаратами в период эпидемиологической ситуации (COVID-19)</t>
  </si>
  <si>
    <t>Заключительная дезинфекция самолета от 251 до 300 пассажирских мест дезинфицирующими препаратами в период эпидемиологической ситуации (COVID-19)</t>
  </si>
  <si>
    <t>Заключительная дезинфекция вертолета до 15 пассажирских мест дезинфицирующими препаратами в период эпидемиологической ситуации (COVID-19)</t>
  </si>
  <si>
    <t>Дезинсекция зеленого массива от клеща площадью от   20000 м.кв. за 1 кв.м. социально-значимых объектов за 1 кв.м.</t>
  </si>
  <si>
    <t>Акарицидная обработка зеленого массива</t>
  </si>
  <si>
    <t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t>
  </si>
  <si>
    <t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t>
  </si>
  <si>
    <t>Филиал ФБУЗ "Центр гигиены и эпидемиологии в Алтайском крае в городах Славгород и Яровом, Бурлинском, Немецком и Хабарском районах</t>
  </si>
  <si>
    <t>Примечание</t>
  </si>
  <si>
    <t>* При сокращении срока исполнения по просьбе заказчика в 2 раза, цена услуги увеличивается</t>
  </si>
  <si>
    <t>на 40% от тарифа действующего прейскуранта (код услуги хх ххх ххх*2)</t>
  </si>
  <si>
    <t>* При сокращении срока исполнения по просьбе заказчика в 3 раза, цена услуги увеличивается</t>
  </si>
  <si>
    <t>на 70% от тарифа действующего прейскуранта (код услуги хх ххх ххх* 3)</t>
  </si>
  <si>
    <t>Заведующий ООЛД</t>
  </si>
  <si>
    <t>Заведующий отделом эпидемиологии</t>
  </si>
  <si>
    <t>Заведующий отделом профилактической дезинфекции</t>
  </si>
  <si>
    <t>Заведующий санитарно-гигиеническим отделом</t>
  </si>
  <si>
    <t>Бактериологическое исследование воды для инъекций  и воды для гемодиализа по фармакопее</t>
  </si>
  <si>
    <t>Определение катионов в воде методом капиллярного электрофореза (аммоний, калий, натрий, литий, магний, стронций, барий, кальций)</t>
  </si>
  <si>
    <t>Определение анионов в воде методом капиллярного электрофореза (хлорид-ионы, нитрит-ионы, сульфат-ионы, фосфат-ионы)</t>
  </si>
  <si>
    <t>УТВЕРЖДАЮ</t>
  </si>
  <si>
    <t xml:space="preserve"> Прейскурант </t>
  </si>
  <si>
    <t>Ед. изм.</t>
  </si>
  <si>
    <t xml:space="preserve">Приложение </t>
  </si>
  <si>
    <t>"Центр гигиены и эпидемиологии</t>
  </si>
  <si>
    <t>в Алтайском крае"</t>
  </si>
  <si>
    <t>Главный врач ФБУЗ</t>
  </si>
  <si>
    <t>иссл.</t>
  </si>
  <si>
    <t>Пробоподготовка при бактериологическом исследовании пищевых продуктов</t>
  </si>
  <si>
    <t>Бактериологическое исследование воды на термотолерантные бактерии (ТКБ)</t>
  </si>
  <si>
    <t>Бактериологическое исследование воды на колифаги</t>
  </si>
  <si>
    <t>Бактериологическое исследование воды на ОМЧ 37°С</t>
  </si>
  <si>
    <t>Бактериологическое исследование воды на ОМЧ 22°С</t>
  </si>
  <si>
    <t>Бактериологическое исследование воды питьевой, расфасованной в емкости на ОКБ, ТКБ, ГКБ</t>
  </si>
  <si>
    <t>Бактериологическое исследование воды на возбудители кишечных инфекций бактериальной природы</t>
  </si>
  <si>
    <t>Бактериологическое исследование воды на Staphylococcus aureus</t>
  </si>
  <si>
    <t>Бактериологическое исследование воды на энтерококки (фекальные стрептококки)</t>
  </si>
  <si>
    <t>Бактериологическое исследование лекарственных препаратов на микробиологическую чистоту</t>
  </si>
  <si>
    <t>Бактериологическое исследование смывов на БГКП</t>
  </si>
  <si>
    <t>Бактериологическое исследование смывов на ОКБ</t>
  </si>
  <si>
    <t>Бактериологическое исследование смывов на энтеробактерии</t>
  </si>
  <si>
    <t>Видовая диагностика членистоногих с выдачей результата исследования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</si>
  <si>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</si>
  <si>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t>
  </si>
  <si>
    <t>хар-ка</t>
  </si>
  <si>
    <t>Лаборатория особо опасных бактериальных и вирусных инфекций</t>
  </si>
  <si>
    <t>Органолептические показатели (внешний вид, запах) в дистиллированной воде</t>
  </si>
  <si>
    <t>Содержание веществ, восстанавливающих перманганат калия в дистиллированной воде</t>
  </si>
  <si>
    <t>Массовая концентрация ионов аммония в дистиллированной воде</t>
  </si>
  <si>
    <t>Массовая концентрация нитрат-ионов в дистиллированной воде</t>
  </si>
  <si>
    <t>Массовая концентрация сульфат-ионов в дистиллированной воде</t>
  </si>
  <si>
    <t>Массовая концентрация хлорид-ионов в дистиллированной воде</t>
  </si>
  <si>
    <t>Массовая концентрация кальция в дистиллированной воде</t>
  </si>
  <si>
    <t>Массовая концентрация нитратов в минеральной воде</t>
  </si>
  <si>
    <t>Определение алюминия в питьевой воде, в воде для гемодиализа</t>
  </si>
  <si>
    <t>Определение бария в минеральной и питьевой воде, в воде для гемодиализа</t>
  </si>
  <si>
    <t>Определение меди, цинка, свинца, кадмия в питьевой воде, в воде для гемодиализа</t>
  </si>
  <si>
    <t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t>
  </si>
  <si>
    <t>Молоко и молочные продукты. Метод обнаружения стеринов растительных жиров в жировой фазе газожидкостной хроматографией стеринов по ГОСТ 31979-2012</t>
  </si>
  <si>
    <t>Определение остаточного свободного  хлора в питьевой воде, воде для гемодиализа и воде бассейна</t>
  </si>
  <si>
    <t>Определение концентрации пыли (массовой концентрации дисперсной фазы аэрозолей) в воздухе рабочей зоны</t>
  </si>
  <si>
    <t>Определение массовой доли витамина Е (альфа-токоферола) в молочных продуктах для детского питания, обогащенных витамином Е фотометрическим методом</t>
  </si>
  <si>
    <t>Определение массовой доли витамина Е (альфа-токоферола) в маслах растительных фотометрическим методом</t>
  </si>
  <si>
    <t>Определение крупности помола в муке</t>
  </si>
  <si>
    <t>Определение содержания витамина В1 в продовольственном сырье, пищевых продуктах флуориметрическим методом</t>
  </si>
  <si>
    <t>Определение содержания витамина В2  в продовольственном сырье, пищевых продуктах флуориметрическим методом</t>
  </si>
  <si>
    <t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t>
  </si>
  <si>
    <t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t>
  </si>
  <si>
    <t>Определение содержания витамина С в готовых пищевых  продуктах титриметрическим методом</t>
  </si>
  <si>
    <t>Определение охратоксина А в пищевых продуктах методом тонкослойной хроматографии (не включен в перечень к ТР ТС 021/2011)</t>
  </si>
  <si>
    <t>Определение Т-2 токсина в муке и хлебобулочных изделиях методом тонкослойной хроматографии (не включен в перечень к ТР ТС 021/2011)</t>
  </si>
  <si>
    <t>Дератизация социально-значимых объектов (за 1 кв.м.)</t>
  </si>
  <si>
    <t>кв.м.</t>
  </si>
  <si>
    <t>Бактериологическое исследование воды на обобщенные колиформные бактерии (ОКБ)</t>
  </si>
  <si>
    <t>Бактериологическое исследование воды на споры сульфитредуцирующих клостридий</t>
  </si>
  <si>
    <t>Бактериологическое исследование воды на синегнойную палочку Ps.aeruginosa.</t>
  </si>
  <si>
    <t>Бактериологическое исследование воды  на E.сoli/БГКП</t>
  </si>
  <si>
    <t>Соскоб на энтеробиоз по Рабиновичу</t>
  </si>
  <si>
    <t>Исследования овощей, фруктов, зелени на яйца гельминтов и цисты (ооцисты) патогенных кишечных простейших</t>
  </si>
  <si>
    <t>Исследования воды  на яйца и личинки гельминтов, цисты и ооцисты патогенных простейших</t>
  </si>
  <si>
    <t>Клинический материал и объекты внешней среды методом ПЦР</t>
  </si>
  <si>
    <t>Обследование сотрудников ДОУ методом ПЦР</t>
  </si>
  <si>
    <t>Идентификация ДНК пищевой продукции методом ПЦР</t>
  </si>
  <si>
    <t>Л.А. Мишагина</t>
  </si>
  <si>
    <t>О.Ю. Санкина</t>
  </si>
  <si>
    <t>И.В. Сергиенко</t>
  </si>
  <si>
    <t>К.А. Николенко</t>
  </si>
  <si>
    <t>Определение аспартама, сахарина, кофеина и бензоата натрия в безалкогольных напитках методом высокоэффективной жидкостной хроматографии</t>
  </si>
  <si>
    <t>Определение консервантов (сорбиновой и бензойной кислот) в молочных продуктах методом высокоэффективной жидкостной хроматографии</t>
  </si>
  <si>
    <t>Определение аспартама, ацесульфама и сахарина в пищевой продукции методом высокоэффективной жидкостной хроматографии</t>
  </si>
  <si>
    <t>Определение охратоксина А в зерне и продуктах его переработки методом высокоэффективной жидкостной хроматографии</t>
  </si>
  <si>
    <t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t>
  </si>
  <si>
    <t>Определение сахарозы, глюкозы, фруктозы и сорбита в соковой продукции методом высокоэффективной жидкостной хроматографии</t>
  </si>
  <si>
    <t>Определение массовой доли витамина D в молоке и молочной продукции методом высокоэффективной жидкостной хроматографии</t>
  </si>
  <si>
    <t>Определение витамина С в пищевых продуктах методом высокоэффективной жидкостной хроматографии</t>
  </si>
  <si>
    <t>Определение витамина А (массовой доли общего каротина) в пищевых продуктах методом высокоэффективной жидкостной хроматографии</t>
  </si>
  <si>
    <t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t>
  </si>
  <si>
    <t>Определение массовой доли кобальта в мясе, включая мясо птицы, мясных и мясосодержащих продуктах методом атомно-абсорбционной спектрометрии.</t>
  </si>
  <si>
    <t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t>
  </si>
  <si>
    <t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t>
  </si>
  <si>
    <t>Определение содержания углеводов в готовых блюдах и рационах (расчётный метод)</t>
  </si>
  <si>
    <t>Определение массовой доли титруемых кислот в пересчете на сухое вещество в продуктах томатных концентрированных.</t>
  </si>
  <si>
    <t>Определение содержания витамина С в пищевых продуктах и сырье продовольственном флуориметрическим методом.</t>
  </si>
  <si>
    <t>Определение содержания селена в пищевых продуктах и продовольственном сырье флуориметрическим методом.</t>
  </si>
  <si>
    <t>Определение фруктозы, глюкозы и сахарозы в напитках, плодоовощной продукции, БАД, мёде методом капиллярного электрофореза.</t>
  </si>
  <si>
    <t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t>
  </si>
  <si>
    <t>Определение стойкости красителя к горячей воде в игрушках.</t>
  </si>
  <si>
    <t>Определение фенола в водной вытяжке из упаковки и материалов, контактирующих с пищевыми продуктами, методом газовой хроматографии.</t>
  </si>
  <si>
    <t>Определение эпихлоргидрина в водной вытяжке из упаковки и материалов, контактирующих с пищевыми продуктами, методом газовой хроматографии.</t>
  </si>
  <si>
    <t>Определение массовой доли мышьяка в парфюмерно-косметической продукции методом атомно-абсорбционной спектрометрии.</t>
  </si>
  <si>
    <t>Определение массовой доли ртути в парфюмерно-косметической продукции методом атомно-абсорбционной спектрометрии.</t>
  </si>
  <si>
    <t>Определение массовой доли свинца в парфюмерно-косметической продукции методом атомно-абсорбционной спектрометрии.</t>
  </si>
  <si>
    <t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t>
  </si>
  <si>
    <t>Определение степени свежести мяса методом гистологического исследования.</t>
  </si>
  <si>
    <t>Определение степени (этапов) созревания мяса методом гистологического исследования.</t>
  </si>
  <si>
    <t>Определение массовой концентрации летучих фенолов в водной вытяжке из различных материалов, фотометрическим методом после отгонки с паром.</t>
  </si>
  <si>
    <t>Определение концентрации гидразина экспресс методом в воздухе рабочей зоны</t>
  </si>
  <si>
    <t>Определение массовой концентрации гидразина в воздухе рабочей зоны фотометрическим методом</t>
  </si>
  <si>
    <t>объект</t>
  </si>
  <si>
    <t>кг.</t>
  </si>
  <si>
    <t>чел.</t>
  </si>
  <si>
    <t>шт.</t>
  </si>
  <si>
    <t>проба</t>
  </si>
  <si>
    <t>курс</t>
  </si>
  <si>
    <t>50 000 084</t>
  </si>
  <si>
    <t>Бактериологическое исследование воды плавательных бассейнов (на 5 показателей)</t>
  </si>
  <si>
    <t>50 000 085</t>
  </si>
  <si>
    <t>Отделение профилактической дезинфекции</t>
  </si>
  <si>
    <t>25 000 072</t>
  </si>
  <si>
    <t>Дезинсекция бытовых насекомых</t>
  </si>
  <si>
    <t>25 000 206</t>
  </si>
  <si>
    <t>Ежемесячная комплексная обработка объектов площадью до 50 кв.м., принадлежащих субъектам малого предпринимательства</t>
  </si>
  <si>
    <t>Бактериологическое исследование воды поверхностных водоемов, сточной воды (на  4 показателя)</t>
  </si>
  <si>
    <r>
      <t>Определение фолиевой кислоты (витамина В</t>
    </r>
    <r>
      <rPr>
        <b/>
        <vertAlign val="subscript"/>
        <sz val="12"/>
        <color rgb="FF000000"/>
        <rFont val="Times New Roman"/>
        <family val="1"/>
        <charset val="204"/>
      </rPr>
      <t>9</t>
    </r>
    <r>
      <rPr>
        <b/>
        <sz val="12"/>
        <color rgb="FF000000"/>
        <rFont val="Times New Roman"/>
        <family val="1"/>
        <charset val="204"/>
      </rPr>
      <t>) в обогащенных специализированных пищевых продуктах методом иммуноферментного анализа (от 1 до 2 проб включительно)</t>
    </r>
  </si>
  <si>
    <t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t>
  </si>
  <si>
    <t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t>
  </si>
  <si>
    <t>Определение цианокобаламина (витамина В12) в слабоалкогольных напитках (от 3 до 6 проб включительно)</t>
  </si>
  <si>
    <t>Определение цианокобаламина (витамина В12) в слабоалкогольных напитках (от 7 до 10 проб и более)</t>
  </si>
  <si>
    <t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t>
  </si>
  <si>
    <t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t>
  </si>
  <si>
    <t>Определение Т-2 токсина в пищевых продуктах (зерновые, зернобобовые культуры)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</si>
  <si>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</si>
  <si>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t>
  </si>
  <si>
    <t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t>
  </si>
  <si>
    <t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t>
  </si>
  <si>
    <t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t>
  </si>
  <si>
    <t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t>
  </si>
  <si>
    <t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t>
  </si>
  <si>
    <t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</si>
  <si>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t>
  </si>
  <si>
    <t>Бактериологическое исследование питьевой воды (на 4 показателя)</t>
  </si>
  <si>
    <t>Качественное обнаружение антигена коронавируса SARS-CoV-2 в клиническом материале методом ИХА (экспресс-тест)</t>
  </si>
  <si>
    <t>Предоставление консультационных услуг</t>
  </si>
  <si>
    <t>Индикация и разрушение матрикса био-пленок. Выявлением свободноживущих микроорганизмов (вне области аккредитации)</t>
  </si>
  <si>
    <t>Дезинсекция бытовых насекомых (за 1 кв. м.)</t>
  </si>
  <si>
    <t>Дезинсекция бытовых насекомых свыше 100 кв.м. (за 1 кв.м.)</t>
  </si>
  <si>
    <t>Комплексная обработка (дератизация/12/, дезинсекция мух/5/, дезинсекция бытовых насекомых/4/) №3 (за 1 кв.м.)</t>
  </si>
  <si>
    <t>Комплексная обработка (дератизация, дезинсекция мух, дезинсекция бытовых насекомых) от 40 до 70 кв.м. (за 1 кв.м.)</t>
  </si>
  <si>
    <t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</si>
  <si>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свыше 20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</si>
  <si>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Дезинсекция зеленого массива от клеща площадью свыше  20000 м.кв. за 1 кв.м. социально-значимых объектов за 1 кв.м.</t>
  </si>
  <si>
    <t>Энтомологическое обследование прибрежной зоны на наличие комаров, видовая диагностика (1 объект)</t>
  </si>
  <si>
    <t>водоем</t>
  </si>
  <si>
    <t>Химическое исследование воздуха рабочей зоны экспресс-методом</t>
  </si>
  <si>
    <t>Экспресс-метод определения лямблий в суспензии фекалий (иммунохроматографический метод)</t>
  </si>
  <si>
    <t>Измерение магнитной индукции гипогеомагнитного поля</t>
  </si>
  <si>
    <t>Выезд специалиста для отбора проб/проведения измерений (полугодие, квартал, год)</t>
  </si>
  <si>
    <t>Рассмотрение материалов на размещение РЭС</t>
  </si>
  <si>
    <t>Рассмотрение материалов на использование РЭС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</si>
  <si>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t>
  </si>
  <si>
    <t>экспертиза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</si>
  <si>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t>
  </si>
  <si>
    <t>Подготовка экспертного заключения по подтверждению сроков годности</t>
  </si>
  <si>
    <t>заключение</t>
  </si>
  <si>
    <t>Возмещение стоимости услуг по отправке Заказных писем: с уведомлением\без уведомления</t>
  </si>
  <si>
    <t>услуга</t>
  </si>
  <si>
    <t>Профессиональная гигиеническая подготовка и аттестация работников организаций с регистрацией и защитой информации (1 голограмма)</t>
  </si>
  <si>
    <t>Профессиональная гигиеническая подготовка и аттестация должностных лиц организаций с регистрацией и защитой информации (1 голограмма)</t>
  </si>
  <si>
    <t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t>
  </si>
  <si>
    <t>Определение разовой концентрации гидроцианида (цианида водорода) в атмосферном воздухе и воздухе закрытых непроизводственных помещений</t>
  </si>
  <si>
    <t>Определение разовой концентрации  ванадия в атмосферном воздухе и воздухе замкнутых непроизводственных помещений*</t>
  </si>
  <si>
    <t>Определение разовой концентрации хрома ( VI ) оксида в атмосферном воздухе и воздухе замкнутых непроизводственных помещений*</t>
  </si>
  <si>
    <t>Определение хрома III, хрома общего в питьевой воде</t>
  </si>
  <si>
    <t>Определение флокулянта питьевой воде</t>
  </si>
  <si>
    <t>Определение хрома III, хрома общего в сточной воде</t>
  </si>
  <si>
    <t>Определение нешелушенных ядер в крупе, зерне, ядрах (недодир)</t>
  </si>
  <si>
    <t>Исследование пищевой продукции методом иммуноферментного анализа</t>
  </si>
  <si>
    <r>
      <t xml:space="preserve">Определение запаха питьевой воды, воды бассейна, природной воды (запах при 20 </t>
    </r>
    <r>
      <rPr>
        <b/>
        <vertAlign val="superscript"/>
        <sz val="12"/>
        <rFont val="Times New Roman"/>
        <family val="1"/>
        <charset val="204"/>
      </rPr>
      <t>0</t>
    </r>
    <r>
      <rPr>
        <b/>
        <sz val="12"/>
        <rFont val="Times New Roman"/>
        <family val="1"/>
        <charset val="204"/>
      </rPr>
      <t xml:space="preserve">С, запах при 60 </t>
    </r>
    <r>
      <rPr>
        <b/>
        <vertAlign val="superscript"/>
        <sz val="12"/>
        <rFont val="Times New Roman"/>
        <family val="1"/>
        <charset val="204"/>
      </rPr>
      <t>0</t>
    </r>
    <r>
      <rPr>
        <b/>
        <sz val="12"/>
        <rFont val="Times New Roman"/>
        <family val="1"/>
        <charset val="204"/>
      </rPr>
      <t>С)</t>
    </r>
  </si>
  <si>
    <t>Отделение профилактической токсикологии</t>
  </si>
  <si>
    <t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t>
  </si>
  <si>
    <t>вещество</t>
  </si>
  <si>
    <t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t>
  </si>
  <si>
    <t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</si>
  <si>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t>
  </si>
  <si>
    <t>Подготовка отчета 1-ДОЗ персонала (до 10 чел.)</t>
  </si>
  <si>
    <t>отчет</t>
  </si>
  <si>
    <t>Подготовка отчета 1-ДОЗ персонала (более 10 чел.)</t>
  </si>
  <si>
    <t>Определение массовой концентрации фенола (гидроксибензола) в питьевой воде</t>
  </si>
  <si>
    <t xml:space="preserve">Определение массовой концентрации фенола (гидроксибензола) в сточной воде </t>
  </si>
  <si>
    <t>Определение массовой концентрации фенола (гидроксибензола) в природной, сточной воде</t>
  </si>
  <si>
    <r>
      <t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углеводородов предельных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пыли неорганической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&gt;20%), хлора, метилмеркаптана (метантиола) в атмосферном воздухе и воздухе замкнутых непроизводственных помещений газоанализатором ГАНК-4 (1 вещество)</t>
    </r>
  </si>
  <si>
    <t>Определение концентрации  фенола (гидроксибензола) в атмосферном воздухе и воздухе замкнутых непроизводственных помещений*</t>
  </si>
  <si>
    <t>Определение концентрации  хлорида водорода (гидрохлорида) в атмосферном воздухе и воздухе замкнутых непроизводственных помещений*</t>
  </si>
  <si>
    <t>Определение концентрации  сероводорода (дигидросульфида) в атмосферном воздухе и воздухе замкнутых непроизводственных помещений*</t>
  </si>
  <si>
    <t>Определение концентрации фенола (гидроксибензола) экспресс методом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</si>
  <si>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t>
  </si>
  <si>
    <t>Определение концентрации  акролеина (проп-2-не-1-аль) экспресс методом в воздухе рабочей зоны</t>
  </si>
  <si>
    <t>Определение концентрации ацетона (пропан-2-он)экспресс методом в воздухе рабочей зоны</t>
  </si>
  <si>
    <t>Определение концентрации ксилола (диметилбензол смесь 0-, м-, п-изомеров) экспресс методом в воздухе рабочей зоны</t>
  </si>
  <si>
    <t>Определение концентрации толуола (метилбензол) экспресс методом в воздухе рабочей зоны</t>
  </si>
  <si>
    <t>Определение концентрации уксусной кислоты  (этановой кислоты) экспресс методом в воздухе рабочей зоны</t>
  </si>
  <si>
    <t>Определение концентрации соляной кислоты (гидрохлорида, хлороводорода) экспресс методом в воздухе рабочей зоны</t>
  </si>
  <si>
    <t>Определение концентрации диэтилового эфира (этоксиэтана) экспресс методом в воздухе рабочей зоны</t>
  </si>
  <si>
    <t>Определение концентрации хлороформа (трихлорметана) экспресс методом в воздухе рабочей зоны</t>
  </si>
  <si>
    <t>Определение концентрации винилхлорида (хлорэтена) экспресс методом в воздухе рабочей зоны</t>
  </si>
  <si>
    <t>Определение концентрации стирола (этенилбензола) экспресс методом в воздухе рабочей зоны</t>
  </si>
  <si>
    <t>Определение концентрации фтористого водорода (гидрофторид) экспресс методом в воздухе рабочей зоны</t>
  </si>
  <si>
    <t>Определение концентрации сероводорода (дигидросульфит) экспресс методом в воздухе рабочей зоны</t>
  </si>
  <si>
    <t>Определение концентрации железа (дижелезо триоксид) оксида в воздухе рабочей зоны</t>
  </si>
  <si>
    <t>Определение концентрации хлористого водорода  (гидрохлорид, соляная кислота) в воздухе рабочей зоны</t>
  </si>
  <si>
    <t>Определение концентрации уксусной кислоты (этановой кислоты) в воздухе рабочей зоны</t>
  </si>
  <si>
    <t>Определение концентрации фенола (гидроксибензола) в воздухе рабочей зоны</t>
  </si>
  <si>
    <t>Определение концентрации щелочи (щелочи едкие (в пересчете на гидроксид натрия)) в воздухе рабочей зоны</t>
  </si>
  <si>
    <t>Определение концентрации свинца (свинец и его неорганические соединения (по свинцу)) в воздухе рабочей зоны</t>
  </si>
  <si>
    <t>Определение концентрации аминосоединений (ароматические) (аминобензол) в воздухе рабочей зоны</t>
  </si>
  <si>
    <t>Определение концентрации хрома, хромового ангидрида (хрома (VI) триоксид, оксида хрома (VI)) в воздухе рабочей зоны</t>
  </si>
  <si>
    <t>Определение концентрации стирола (этенилбензол) в воздухе рабочей зоны</t>
  </si>
  <si>
    <t>Определение концентрации мышьяковистого ангидрида (мышьяк неорганические соединения (по мышьяку)) в воздухе рабочей зоны</t>
  </si>
  <si>
    <t>Определение концентрации капролактама (гексагидро-2Н-азепин-2-он) газохроматографическим методом  в воздухе рабочей зоны</t>
  </si>
  <si>
    <t>Определение концентрации бензола, толуола (метилбензол), ксилола (диметилбензол смесь о-, м-, п-изомеров), ацетона (пропан-2-он) газохроматографическим методом  в воздухе рабочей зоны</t>
  </si>
  <si>
    <t>Камерная обработка дезинфекционной камерой  ВФС 3\1,8</t>
  </si>
  <si>
    <t>Оформление личных медицинских книжек с регистрацией и защитой информации (1 голограмма)</t>
  </si>
  <si>
    <t>Оформление личных медицинских книжек с фотографией, регистрацией и защитой информации (1 голограмма)</t>
  </si>
  <si>
    <t>Обучение по проведению входного радиационного контроля металлолома по 5 часовой программе с регистрацией и защитой информации (1 голограмма).</t>
  </si>
  <si>
    <t>к приказу №    от "    " августа  2022 г.</t>
  </si>
  <si>
    <t>__________________Д.И. Панченко</t>
  </si>
  <si>
    <t xml:space="preserve"> тарифов на  услуги, оказываемые лабораториями и отделами                                                                                                                                   ФБУЗ "Центр гигиены и эпидемиологии в Алтайском крае"  с  01.01.2023г.                     </t>
  </si>
  <si>
    <t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анализа.</t>
  </si>
  <si>
    <t>Определение Т-2 токсина в пищевых продуктах (зерновые, зернобобовые культуры) методом иммуноферментного анализа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</si>
  <si>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</t>
  </si>
  <si>
    <t xml:space="preserve">Определение антибиотиков фторхинолонового ряда в пищевых продуктах (молоко, мясо, птица, яйца, яичные продукты) методом иммуноферментного анализа </t>
  </si>
  <si>
    <t>Определение нитроимидазолов (диметридазола) в пищевых продуктах (мясо, птица, молоко, яйца, креветки) методом иммуноферментного анализа.</t>
  </si>
  <si>
    <t>Определение сульфаниламидов (сульфаметазина) в пищевых продуктах (молоко, сухое молоко, мясо, почки) методом иммуноферментного анализа</t>
  </si>
  <si>
    <t>Определение аминогликозидов (стрептомицина) в пищевых продуктах (молоко, молочные, продукты, мясо, печень) методом иммуноферментного анализа</t>
  </si>
  <si>
    <t>Определение антибиотиков группы пенициллинов в пищевых продуктах (молоко, молочные, продукты, мясо) методом иммуноферментного анализа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</si>
  <si>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</t>
  </si>
  <si>
    <r>
      <t>Определение цианокобаламина (витамина В</t>
    </r>
    <r>
      <rPr>
        <b/>
        <vertAlign val="subscript"/>
        <sz val="12"/>
        <color rgb="FF000000"/>
        <rFont val="Times New Roman"/>
        <family val="1"/>
        <charset val="204"/>
      </rPr>
      <t>12</t>
    </r>
    <r>
      <rPr>
        <b/>
        <sz val="12"/>
        <color rgb="FF000000"/>
        <rFont val="Times New Roman"/>
        <family val="1"/>
        <charset val="204"/>
      </rPr>
      <t>) в слабоалкогольных напитках.</t>
    </r>
  </si>
  <si>
    <t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t>
  </si>
  <si>
    <r>
      <t>Определение витамина В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</si>
  <si>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>Определение витамина В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</si>
  <si>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t>Выезд на отбор проб (1 выезд)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</si>
  <si>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t>
  </si>
  <si>
    <t>Консультационные услуги по составлению программ производственного контроля для объектов торговли, общественного питания</t>
  </si>
  <si>
    <t>Консультационные услуги по составлению программ производственного контроля для коммунальных объектов (аптеки, сауны, бассейны, салоны красоты и т.п.)</t>
  </si>
  <si>
    <t>Консультационные услуги по составлению программ производственного контроля для учреждений дополнительного образования</t>
  </si>
  <si>
    <t>Исследование воды на ооцисты криптоспоридий(питьевой, сточной, воды бассейнов и т.д.)</t>
  </si>
  <si>
    <t>Исследования почвы, песка на яйца гельминтов и цисты (ооцисты) патогенных кишечных простейших</t>
  </si>
  <si>
    <t>Исследование овощей, фруктов и зелени  на цисты простейших.</t>
  </si>
  <si>
    <t>Определение массовой доли транс-изомеров жирных кислот в продуктах переработки растительных масел и животных жиров, пищевых продуктах</t>
  </si>
  <si>
    <t>Определение показателя преломления в жирах и маслах животных и растительных</t>
  </si>
  <si>
    <t>Определение дезоксиниваленола (ДОН) в  продовольственном сырье и пищевых продуктах ме-тодом высокоэффективной жидкостной хроматографии</t>
  </si>
  <si>
    <t>Определение каротиноидов в функциональных пищевых продуктах растительного и животного происхождения спектрофотометрическим методом</t>
  </si>
  <si>
    <t>Определение остаточных количеств левомицетина в продуктах животного происхождения методом имунноферментного анализа (на 1 пробу)</t>
  </si>
  <si>
    <t>Определение Т-2 токсина в пищевых продуктах (зерновые, зернобобовые культуры) мето-дом иммуноферментного анализа (от 7 до 10 проб и более)</t>
  </si>
  <si>
    <t>Определение аминогликозидов (стрептоми-цина) в пищевых продуктах (молоко, молочные, продукты, мясо, печень) методом имму-ноферментного анализа (от 3 до 6 проб вклю-чительно)</t>
  </si>
  <si>
    <t>Определение аминогликозидов (стрептоми-цина) в пищевых продуктах (молоко, молочные, продукты, мясо, печень) методом имму-ноферментного анализа (от 7 до 10 проб и бо-лее)</t>
  </si>
  <si>
    <t>Определение антибиотиков группы пени-циллинов в пищевых продуктах (молоко, молочные, продукты, мясо) методом иммуно-ферментного анализа (от 3 до 6 проб включи-тельно)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</si>
  <si>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</si>
  <si>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t>
  </si>
  <si>
    <t>Определение разовой концентрации  ртути в атмосферном воздухе и воздухе замкнутых непроизводственных помещений*</t>
  </si>
  <si>
    <t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t>
  </si>
  <si>
    <t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t>
  </si>
  <si>
    <t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t>
  </si>
  <si>
    <t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t>
  </si>
  <si>
    <t>Обучение дезинфекторов по программе повышения квалификации с регистрацией, защитой информации (1 голограмма), оформлением и выдачей удостоверения.</t>
  </si>
  <si>
    <t>Консультационные услуги по составлению программ производственного контроля для объектов пищевой промышленности</t>
  </si>
  <si>
    <t>Заключительная дезинфекция помещений дезинфицирующими препаратами в период эпидемиологической ситуации (COVID-19)</t>
  </si>
  <si>
    <t>Заключительная дезинфекция пассажирского автобуса дезинфицирующими препаратами в период эпидемиологической ситуации (COVID-19)</t>
  </si>
  <si>
    <t>Заключительная дезинфекция легкового автомобиля дезинфицирующими препаратами в период эпидемиологической ситуации (COVID-19)</t>
  </si>
  <si>
    <t>Заключительная дезинфекция грузового автомобиля дезинфицирующими препаратами в период эпидемиологической ситуации (COVID-19)</t>
  </si>
  <si>
    <t>Цена без учета НДС, руб. 2023 год</t>
  </si>
  <si>
    <t>Цена с учетом НДС, руб. 2023 год</t>
  </si>
  <si>
    <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</si>
  <si>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</si>
  <si>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сохранения внешнего вида и окраски, отсутствие деформации и трещин при воздействии воды температурой (70±5)С</t>
  </si>
  <si>
    <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</si>
  <si>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</si>
  <si>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</si>
  <si>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идентификация</t>
  </si>
  <si>
    <t>посадочное место</t>
  </si>
  <si>
    <t>транспортная единица</t>
  </si>
  <si>
    <t>Заведующий учебно-консультационным центром по защите прав потребителей, гигиенического обучения и воспитания населения</t>
  </si>
  <si>
    <t>А.В. Романова</t>
  </si>
  <si>
    <t>Расчет острого неканцерогенного риска- на 1 вещество</t>
  </si>
  <si>
    <t>Расчет хронического неканцерогенного риска- на 1 вещество</t>
  </si>
  <si>
    <t>расчет</t>
  </si>
  <si>
    <t>Расчет канцерогенного риска- на 1 вещество</t>
  </si>
  <si>
    <t>Исследование сыворотки крови на цисти-церкоз методом ИФА (IgG)</t>
  </si>
  <si>
    <t>Исследование сыворотки крови на опи-сторхоз острый методом ИФА (IgM)</t>
  </si>
  <si>
    <t>Забор крови из вены</t>
  </si>
  <si>
    <t>Исследование на боррелиоз методом ИФА (lgM, lgG) один вид иммуноглобулина</t>
  </si>
  <si>
    <t>Определение антител класса G к кори в сыворотке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</si>
</sst>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#,##0_ ;\-#,##0\ "/>
    <numFmt numFmtId="166" formatCode="_-* #,##0_р_._-;\-* #,##0_р_._-;_-* &quot;-&quot;??_р_._-;_-@_-"/>
    <numFmt numFmtId="167" formatCode="_-* #,##0_р_._-;\-* #,##0_р_._-;_-* \-??_р_._-;_-@_-"/>
    <numFmt numFmtId="168" formatCode="0.0"/>
    <numFmt numFmtId="169" formatCode="_-* #,##0.0_р_._-;\-* #,##0.0_р_._-;_-* \-??_р_._-;_-@_-"/>
  </numFmts>
  <fonts count="24" x14ac:knownFonts="1"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0"/>
      <color rgb="FF7F7F7F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vertAlign val="superscript"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FF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rgb="FFDBEEF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9900"/>
      </patternFill>
    </fill>
    <fill>
      <patternFill patternType="solid">
        <fgColor rgb="FFDBEEF4"/>
        <bgColor rgb="FFDCE6F2"/>
      </patternFill>
    </fill>
    <fill>
      <patternFill patternType="solid">
        <fgColor theme="6" tint="0.39997558519241921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3" tint="0.79998168889431442"/>
        <bgColor rgb="FFFF99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rgb="FFFFFF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68">
    <xf numFmtId="0" fontId="0" fillId="0" borderId="0" xfId="0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49" fontId="4" fillId="2" borderId="1" xfId="2" applyNumberFormat="1" applyFont="1" applyFill="1" applyBorder="1" applyAlignment="1">
      <alignment horizontal="left" vertical="center" wrapText="1"/>
    </xf>
    <xf numFmtId="0" fontId="5" fillId="2" borderId="1" xfId="2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49" fontId="5" fillId="2" borderId="1" xfId="2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left" vertical="top" wrapText="1"/>
    </xf>
    <xf numFmtId="3" fontId="4" fillId="3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4" fillId="2" borderId="1" xfId="2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3" fontId="4" fillId="2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0" fontId="4" fillId="2" borderId="1" xfId="2" applyNumberFormat="1" applyFont="1" applyFill="1" applyBorder="1" applyAlignment="1" applyProtection="1">
      <alignment horizontal="left" vertical="center" wrapText="1"/>
    </xf>
    <xf numFmtId="3" fontId="4" fillId="2" borderId="1" xfId="2" applyNumberFormat="1" applyFont="1" applyFill="1" applyBorder="1" applyAlignment="1" applyProtection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66" fontId="6" fillId="3" borderId="1" xfId="1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justify" wrapText="1"/>
    </xf>
    <xf numFmtId="0" fontId="15" fillId="0" borderId="1" xfId="0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/>
    <xf numFmtId="2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5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2" fontId="0" fillId="15" borderId="1" xfId="0" applyNumberFormat="1" applyFill="1" applyBorder="1"/>
    <xf numFmtId="2" fontId="0" fillId="16" borderId="1" xfId="0" applyNumberFormat="1" applyFill="1" applyBorder="1"/>
    <xf numFmtId="2" fontId="0" fillId="17" borderId="1" xfId="0" applyNumberFormat="1" applyFill="1" applyBorder="1"/>
    <xf numFmtId="2" fontId="0" fillId="19" borderId="1" xfId="0" applyNumberFormat="1" applyFill="1" applyBorder="1"/>
    <xf numFmtId="2" fontId="0" fillId="9" borderId="1" xfId="1" applyNumberFormat="1" applyFont="1" applyFill="1" applyBorder="1"/>
    <xf numFmtId="3" fontId="4" fillId="2" borderId="1" xfId="1" applyNumberFormat="1" applyFont="1" applyFill="1" applyBorder="1" applyAlignment="1" applyProtection="1">
      <alignment horizontal="left" vertical="center" wrapText="1"/>
    </xf>
    <xf numFmtId="3" fontId="4" fillId="3" borderId="1" xfId="1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 wrapText="1"/>
    </xf>
    <xf numFmtId="3" fontId="4" fillId="3" borderId="1" xfId="0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/>
    </xf>
    <xf numFmtId="0" fontId="0" fillId="0" borderId="1" xfId="0" applyBorder="1"/>
    <xf numFmtId="3" fontId="4" fillId="2" borderId="1" xfId="1" applyNumberFormat="1" applyFont="1" applyFill="1" applyBorder="1" applyAlignment="1" applyProtection="1">
      <alignment horizontal="left" vertical="center"/>
    </xf>
    <xf numFmtId="3" fontId="5" fillId="2" borderId="1" xfId="1" applyNumberFormat="1" applyFont="1" applyFill="1" applyBorder="1" applyAlignment="1" applyProtection="1">
      <alignment horizontal="left" vertical="center" wrapText="1"/>
    </xf>
    <xf numFmtId="165" fontId="5" fillId="2" borderId="1" xfId="1" applyNumberFormat="1" applyFont="1" applyFill="1" applyBorder="1" applyAlignment="1" applyProtection="1">
      <alignment horizontal="left" vertical="center"/>
    </xf>
    <xf numFmtId="3" fontId="7" fillId="2" borderId="1" xfId="1" applyNumberFormat="1" applyFont="1" applyFill="1" applyBorder="1" applyAlignment="1" applyProtection="1">
      <alignment horizontal="left" vertical="center"/>
    </xf>
    <xf numFmtId="165" fontId="5" fillId="2" borderId="1" xfId="1" applyNumberFormat="1" applyFont="1" applyFill="1" applyBorder="1" applyAlignment="1" applyProtection="1">
      <alignment horizontal="left" vertical="center" wrapText="1"/>
    </xf>
    <xf numFmtId="0" fontId="5" fillId="8" borderId="1" xfId="0" applyFont="1" applyFill="1" applyBorder="1" applyAlignment="1">
      <alignment wrapText="1"/>
    </xf>
    <xf numFmtId="3" fontId="7" fillId="2" borderId="1" xfId="1" applyNumberFormat="1" applyFont="1" applyFill="1" applyBorder="1" applyAlignment="1" applyProtection="1">
      <alignment horizontal="left" vertical="center" wrapText="1"/>
    </xf>
    <xf numFmtId="165" fontId="5" fillId="10" borderId="1" xfId="1" applyNumberFormat="1" applyFont="1" applyFill="1" applyBorder="1" applyAlignment="1" applyProtection="1">
      <alignment horizontal="left" vertical="center" wrapText="1"/>
    </xf>
    <xf numFmtId="49" fontId="5" fillId="0" borderId="1" xfId="0" applyNumberFormat="1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left" vertical="center"/>
    </xf>
    <xf numFmtId="2" fontId="19" fillId="0" borderId="1" xfId="0" applyNumberFormat="1" applyFont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/>
    </xf>
    <xf numFmtId="4" fontId="16" fillId="3" borderId="3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8" fontId="0" fillId="0" borderId="1" xfId="0" applyNumberFormat="1" applyBorder="1" applyAlignment="1">
      <alignment horizontal="center"/>
    </xf>
    <xf numFmtId="4" fontId="0" fillId="18" borderId="1" xfId="0" applyNumberFormat="1" applyFill="1" applyBorder="1"/>
    <xf numFmtId="4" fontId="0" fillId="0" borderId="0" xfId="0" applyNumberFormat="1"/>
    <xf numFmtId="165" fontId="4" fillId="2" borderId="5" xfId="1" applyNumberFormat="1" applyFont="1" applyFill="1" applyBorder="1" applyAlignment="1" applyProtection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7" fillId="20" borderId="1" xfId="0" applyFont="1" applyFill="1" applyBorder="1" applyAlignment="1">
      <alignment horizontal="left" vertical="center" wrapText="1"/>
    </xf>
    <xf numFmtId="2" fontId="0" fillId="0" borderId="3" xfId="0" applyNumberFormat="1" applyBorder="1"/>
    <xf numFmtId="2" fontId="0" fillId="19" borderId="3" xfId="0" applyNumberFormat="1" applyFill="1" applyBorder="1"/>
    <xf numFmtId="2" fontId="0" fillId="9" borderId="2" xfId="1" applyNumberFormat="1" applyFont="1" applyFill="1" applyBorder="1"/>
    <xf numFmtId="0" fontId="4" fillId="9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horizontal="left" vertical="center" wrapText="1"/>
    </xf>
    <xf numFmtId="0" fontId="4" fillId="20" borderId="1" xfId="2" applyNumberFormat="1" applyFont="1" applyFill="1" applyBorder="1" applyAlignment="1" applyProtection="1">
      <alignment horizontal="left" vertical="center" wrapText="1"/>
    </xf>
    <xf numFmtId="0" fontId="4" fillId="10" borderId="1" xfId="2" applyNumberFormat="1" applyFont="1" applyFill="1" applyBorder="1" applyAlignment="1" applyProtection="1">
      <alignment horizontal="left" vertical="center" wrapText="1"/>
    </xf>
    <xf numFmtId="0" fontId="5" fillId="9" borderId="1" xfId="0" applyFont="1" applyFill="1" applyBorder="1" applyAlignment="1">
      <alignment wrapText="1"/>
    </xf>
    <xf numFmtId="3" fontId="4" fillId="2" borderId="5" xfId="0" applyNumberFormat="1" applyFont="1" applyFill="1" applyBorder="1" applyAlignment="1">
      <alignment horizontal="center" wrapText="1"/>
    </xf>
    <xf numFmtId="3" fontId="5" fillId="2" borderId="4" xfId="0" applyNumberFormat="1" applyFont="1" applyFill="1" applyBorder="1" applyAlignment="1">
      <alignment horizontal="left" vertical="center"/>
    </xf>
    <xf numFmtId="4" fontId="16" fillId="3" borderId="1" xfId="0" applyNumberFormat="1" applyFont="1" applyFill="1" applyBorder="1" applyAlignment="1">
      <alignment horizontal="center"/>
    </xf>
    <xf numFmtId="10" fontId="0" fillId="0" borderId="0" xfId="0" applyNumberFormat="1"/>
    <xf numFmtId="3" fontId="5" fillId="2" borderId="4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4" fontId="6" fillId="3" borderId="3" xfId="0" applyNumberFormat="1" applyFont="1" applyFill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9" fillId="0" borderId="3" xfId="0" applyNumberFormat="1" applyFont="1" applyBorder="1" applyAlignment="1">
      <alignment vertical="center"/>
    </xf>
    <xf numFmtId="4" fontId="0" fillId="18" borderId="3" xfId="0" applyNumberFormat="1" applyFill="1" applyBorder="1"/>
    <xf numFmtId="3" fontId="5" fillId="2" borderId="3" xfId="0" applyNumberFormat="1" applyFont="1" applyFill="1" applyBorder="1" applyAlignment="1">
      <alignment horizontal="left" vertical="center" wrapText="1"/>
    </xf>
    <xf numFmtId="3" fontId="6" fillId="3" borderId="1" xfId="1" applyNumberFormat="1" applyFont="1" applyFill="1" applyBorder="1" applyAlignment="1">
      <alignment horizontal="center" wrapText="1"/>
    </xf>
    <xf numFmtId="1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vertical="top" wrapText="1"/>
    </xf>
    <xf numFmtId="165" fontId="4" fillId="2" borderId="4" xfId="1" applyNumberFormat="1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2" fontId="0" fillId="15" borderId="3" xfId="0" applyNumberFormat="1" applyFill="1" applyBorder="1"/>
    <xf numFmtId="2" fontId="0" fillId="16" borderId="3" xfId="0" applyNumberFormat="1" applyFill="1" applyBorder="1"/>
    <xf numFmtId="2" fontId="0" fillId="17" borderId="3" xfId="0" applyNumberFormat="1" applyFill="1" applyBorder="1"/>
    <xf numFmtId="3" fontId="4" fillId="3" borderId="4" xfId="1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 wrapText="1"/>
    </xf>
    <xf numFmtId="3" fontId="5" fillId="2" borderId="1" xfId="1" applyNumberFormat="1" applyFont="1" applyFill="1" applyBorder="1" applyAlignment="1" applyProtection="1">
      <alignment horizontal="center" vertical="center" wrapText="1"/>
    </xf>
    <xf numFmtId="3" fontId="4" fillId="2" borderId="1" xfId="1" applyNumberFormat="1" applyFont="1" applyFill="1" applyBorder="1" applyAlignment="1" applyProtection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3" fontId="4" fillId="2" borderId="1" xfId="1" applyNumberFormat="1" applyFont="1" applyFill="1" applyBorder="1" applyAlignment="1" applyProtection="1">
      <alignment horizontal="center" vertical="center"/>
    </xf>
    <xf numFmtId="0" fontId="4" fillId="10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center" vertical="center"/>
    </xf>
    <xf numFmtId="165" fontId="4" fillId="2" borderId="1" xfId="1" applyNumberFormat="1" applyFont="1" applyFill="1" applyBorder="1" applyAlignment="1" applyProtection="1">
      <alignment horizontal="center" vertical="center"/>
    </xf>
    <xf numFmtId="3" fontId="5" fillId="2" borderId="1" xfId="1" applyNumberFormat="1" applyFont="1" applyFill="1" applyBorder="1" applyAlignment="1" applyProtection="1">
      <alignment horizontal="center" vertical="center"/>
    </xf>
    <xf numFmtId="3" fontId="4" fillId="10" borderId="1" xfId="1" applyNumberFormat="1" applyFont="1" applyFill="1" applyBorder="1" applyAlignment="1" applyProtection="1">
      <alignment horizontal="center" vertical="center"/>
    </xf>
    <xf numFmtId="3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wrapText="1"/>
    </xf>
    <xf numFmtId="3" fontId="5" fillId="8" borderId="1" xfId="0" applyNumberFormat="1" applyFont="1" applyFill="1" applyBorder="1" applyAlignment="1">
      <alignment horizontal="center" vertical="center" wrapText="1"/>
    </xf>
    <xf numFmtId="3" fontId="5" fillId="21" borderId="1" xfId="1" applyNumberFormat="1" applyFont="1" applyFill="1" applyBorder="1" applyAlignment="1" applyProtection="1">
      <alignment horizontal="center" vertical="center" wrapText="1"/>
    </xf>
    <xf numFmtId="0" fontId="4" fillId="21" borderId="1" xfId="2" applyNumberFormat="1" applyFont="1" applyFill="1" applyBorder="1" applyAlignment="1">
      <alignment horizontal="left" vertical="center" wrapText="1"/>
    </xf>
    <xf numFmtId="3" fontId="5" fillId="10" borderId="1" xfId="1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165" fontId="5" fillId="2" borderId="1" xfId="1" applyNumberFormat="1" applyFont="1" applyFill="1" applyBorder="1" applyAlignment="1" applyProtection="1">
      <alignment horizontal="center" vertical="center" wrapText="1"/>
    </xf>
    <xf numFmtId="3" fontId="4" fillId="2" borderId="1" xfId="2" applyNumberFormat="1" applyFont="1" applyFill="1" applyBorder="1" applyAlignment="1" applyProtection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3" fontId="5" fillId="8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vertical="center"/>
    </xf>
    <xf numFmtId="3" fontId="4" fillId="11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3" fontId="5" fillId="0" borderId="1" xfId="0" applyNumberFormat="1" applyFont="1" applyBorder="1" applyAlignment="1">
      <alignment horizontal="left" vertical="center" wrapText="1"/>
    </xf>
    <xf numFmtId="3" fontId="5" fillId="10" borderId="1" xfId="0" applyNumberFormat="1" applyFont="1" applyFill="1" applyBorder="1" applyAlignment="1">
      <alignment horizontal="center" vertical="center"/>
    </xf>
    <xf numFmtId="3" fontId="6" fillId="3" borderId="1" xfId="1" applyNumberFormat="1" applyFont="1" applyFill="1" applyBorder="1" applyAlignment="1">
      <alignment horizontal="center" vertical="center" wrapText="1"/>
    </xf>
    <xf numFmtId="3" fontId="6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3" fontId="21" fillId="2" borderId="0" xfId="1" applyNumberFormat="1" applyFont="1" applyFill="1" applyBorder="1" applyAlignment="1" applyProtection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3" fontId="19" fillId="2" borderId="0" xfId="0" applyNumberFormat="1" applyFont="1" applyFill="1" applyAlignment="1">
      <alignment horizontal="center" vertical="center" wrapText="1"/>
    </xf>
    <xf numFmtId="3" fontId="22" fillId="3" borderId="0" xfId="1" applyNumberFormat="1" applyFont="1" applyFill="1" applyAlignment="1">
      <alignment horizontal="center" vertical="center"/>
    </xf>
    <xf numFmtId="3" fontId="19" fillId="3" borderId="0" xfId="0" applyNumberFormat="1" applyFont="1" applyFill="1" applyAlignment="1">
      <alignment horizontal="left" vertical="center"/>
    </xf>
    <xf numFmtId="3" fontId="20" fillId="2" borderId="0" xfId="1" applyNumberFormat="1" applyFont="1" applyFill="1" applyBorder="1" applyAlignment="1" applyProtection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0" fontId="4" fillId="10" borderId="1" xfId="0" applyFont="1" applyFill="1" applyBorder="1" applyAlignment="1">
      <alignment vertical="center" wrapText="1"/>
    </xf>
    <xf numFmtId="0" fontId="4" fillId="10" borderId="1" xfId="2" applyNumberFormat="1" applyFont="1" applyFill="1" applyBorder="1" applyAlignment="1">
      <alignment horizontal="left" vertical="center" wrapText="1"/>
    </xf>
    <xf numFmtId="0" fontId="6" fillId="25" borderId="1" xfId="0" applyFont="1" applyFill="1" applyBorder="1" applyAlignment="1">
      <alignment horizontal="center" vertical="center"/>
    </xf>
    <xf numFmtId="2" fontId="6" fillId="25" borderId="1" xfId="0" applyNumberFormat="1" applyFont="1" applyFill="1" applyBorder="1" applyAlignment="1">
      <alignment horizontal="center" vertical="center"/>
    </xf>
    <xf numFmtId="0" fontId="5" fillId="10" borderId="1" xfId="2" applyNumberFormat="1" applyFont="1" applyFill="1" applyBorder="1" applyAlignment="1">
      <alignment horizontal="left" vertical="center" wrapText="1"/>
    </xf>
    <xf numFmtId="2" fontId="22" fillId="0" borderId="0" xfId="0" applyNumberFormat="1" applyFont="1" applyAlignment="1">
      <alignment horizontal="center" vertical="center"/>
    </xf>
    <xf numFmtId="0" fontId="5" fillId="8" borderId="1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3" fontId="5" fillId="8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vertical="center" wrapText="1"/>
    </xf>
    <xf numFmtId="3" fontId="5" fillId="2" borderId="1" xfId="0" applyNumberFormat="1" applyFont="1" applyFill="1" applyBorder="1" applyAlignment="1">
      <alignment vertical="center" wrapText="1"/>
    </xf>
    <xf numFmtId="0" fontId="4" fillId="2" borderId="1" xfId="2" applyNumberFormat="1" applyFont="1" applyFill="1" applyBorder="1" applyAlignment="1">
      <alignment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3" fontId="5" fillId="14" borderId="4" xfId="0" applyNumberFormat="1" applyFont="1" applyFill="1" applyBorder="1" applyAlignment="1">
      <alignment horizontal="center" wrapText="1"/>
    </xf>
    <xf numFmtId="3" fontId="5" fillId="14" borderId="3" xfId="0" applyNumberFormat="1" applyFont="1" applyFill="1" applyBorder="1" applyAlignment="1">
      <alignment horizontal="center" wrapText="1"/>
    </xf>
    <xf numFmtId="3" fontId="5" fillId="14" borderId="2" xfId="0" applyNumberFormat="1" applyFont="1" applyFill="1" applyBorder="1" applyAlignment="1">
      <alignment horizontal="center" wrapText="1"/>
    </xf>
    <xf numFmtId="3" fontId="5" fillId="14" borderId="1" xfId="0" applyNumberFormat="1" applyFont="1" applyFill="1" applyBorder="1" applyAlignment="1">
      <alignment horizontal="center" wrapText="1"/>
    </xf>
    <xf numFmtId="165" fontId="4" fillId="4" borderId="4" xfId="1" applyNumberFormat="1" applyFont="1" applyFill="1" applyBorder="1" applyAlignment="1" applyProtection="1">
      <alignment horizontal="center" vertical="center" wrapText="1"/>
    </xf>
    <xf numFmtId="165" fontId="4" fillId="4" borderId="3" xfId="1" applyNumberFormat="1" applyFont="1" applyFill="1" applyBorder="1" applyAlignment="1" applyProtection="1">
      <alignment horizontal="center" vertical="center" wrapText="1"/>
    </xf>
    <xf numFmtId="165" fontId="4" fillId="4" borderId="2" xfId="1" applyNumberFormat="1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166" fontId="4" fillId="6" borderId="4" xfId="1" applyNumberFormat="1" applyFont="1" applyFill="1" applyBorder="1" applyAlignment="1">
      <alignment horizontal="center" vertical="center"/>
    </xf>
    <xf numFmtId="166" fontId="4" fillId="6" borderId="3" xfId="1" applyNumberFormat="1" applyFont="1" applyFill="1" applyBorder="1" applyAlignment="1">
      <alignment horizontal="center" vertical="center"/>
    </xf>
    <xf numFmtId="166" fontId="4" fillId="6" borderId="2" xfId="1" applyNumberFormat="1" applyFont="1" applyFill="1" applyBorder="1" applyAlignment="1">
      <alignment horizontal="center" vertical="center"/>
    </xf>
    <xf numFmtId="3" fontId="4" fillId="13" borderId="4" xfId="0" applyNumberFormat="1" applyFont="1" applyFill="1" applyBorder="1" applyAlignment="1">
      <alignment horizontal="center" vertical="center" wrapText="1"/>
    </xf>
    <xf numFmtId="3" fontId="4" fillId="13" borderId="3" xfId="0" applyNumberFormat="1" applyFont="1" applyFill="1" applyBorder="1" applyAlignment="1">
      <alignment horizontal="center" vertical="center" wrapText="1"/>
    </xf>
    <xf numFmtId="3" fontId="4" fillId="13" borderId="2" xfId="0" applyNumberFormat="1" applyFont="1" applyFill="1" applyBorder="1" applyAlignment="1">
      <alignment horizontal="center" vertical="center" wrapText="1"/>
    </xf>
    <xf numFmtId="3" fontId="5" fillId="5" borderId="4" xfId="0" applyNumberFormat="1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3" fontId="5" fillId="12" borderId="4" xfId="0" applyNumberFormat="1" applyFont="1" applyFill="1" applyBorder="1" applyAlignment="1">
      <alignment horizontal="center" vertical="center"/>
    </xf>
    <xf numFmtId="3" fontId="5" fillId="12" borderId="3" xfId="0" applyNumberFormat="1" applyFont="1" applyFill="1" applyBorder="1" applyAlignment="1">
      <alignment horizontal="center" vertical="center"/>
    </xf>
    <xf numFmtId="3" fontId="5" fillId="12" borderId="2" xfId="0" applyNumberFormat="1" applyFont="1" applyFill="1" applyBorder="1" applyAlignment="1">
      <alignment horizontal="center" vertical="center"/>
    </xf>
    <xf numFmtId="2" fontId="0" fillId="9" borderId="1" xfId="1" applyNumberFormat="1" applyFont="1" applyFill="1" applyBorder="1" applyAlignment="1">
      <alignment horizontal="center" vertical="center"/>
    </xf>
    <xf numFmtId="166" fontId="13" fillId="3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4" fillId="3" borderId="1" xfId="1" applyNumberFormat="1" applyFont="1" applyFill="1" applyBorder="1" applyAlignment="1">
      <alignment horizontal="center" vertical="center" wrapText="1"/>
    </xf>
    <xf numFmtId="168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6" borderId="1" xfId="0" applyNumberFormat="1" applyFont="1" applyFill="1" applyBorder="1" applyAlignment="1">
      <alignment horizontal="center"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4" fontId="17" fillId="18" borderId="1" xfId="0" applyNumberFormat="1" applyFont="1" applyFill="1" applyBorder="1" applyAlignment="1">
      <alignment horizontal="center" vertical="center" wrapText="1"/>
    </xf>
    <xf numFmtId="2" fontId="17" fillId="19" borderId="1" xfId="0" applyNumberFormat="1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0" fontId="5" fillId="7" borderId="4" xfId="2" applyNumberFormat="1" applyFont="1" applyFill="1" applyBorder="1" applyAlignment="1">
      <alignment horizontal="center" vertical="center" wrapText="1"/>
    </xf>
    <xf numFmtId="0" fontId="5" fillId="7" borderId="3" xfId="2" applyNumberFormat="1" applyFont="1" applyFill="1" applyBorder="1" applyAlignment="1">
      <alignment horizontal="center" vertical="center" wrapText="1"/>
    </xf>
    <xf numFmtId="0" fontId="5" fillId="7" borderId="2" xfId="2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4" fillId="7" borderId="4" xfId="2" applyNumberFormat="1" applyFont="1" applyFill="1" applyBorder="1" applyAlignment="1">
      <alignment horizontal="center" vertical="center" wrapText="1"/>
    </xf>
    <xf numFmtId="0" fontId="4" fillId="7" borderId="3" xfId="2" applyNumberFormat="1" applyFont="1" applyFill="1" applyBorder="1" applyAlignment="1">
      <alignment horizontal="center" vertical="center" wrapText="1"/>
    </xf>
    <xf numFmtId="0" fontId="4" fillId="7" borderId="2" xfId="2" applyNumberFormat="1" applyFont="1" applyFill="1" applyBorder="1" applyAlignment="1">
      <alignment horizontal="center" vertical="center" wrapText="1"/>
    </xf>
    <xf numFmtId="167" fontId="4" fillId="7" borderId="4" xfId="1" applyNumberFormat="1" applyFont="1" applyFill="1" applyBorder="1" applyAlignment="1" applyProtection="1">
      <alignment horizontal="center" vertical="center"/>
    </xf>
    <xf numFmtId="167" fontId="4" fillId="7" borderId="3" xfId="1" applyNumberFormat="1" applyFont="1" applyFill="1" applyBorder="1" applyAlignment="1" applyProtection="1">
      <alignment horizontal="center" vertical="center"/>
    </xf>
    <xf numFmtId="167" fontId="4" fillId="7" borderId="2" xfId="1" applyNumberFormat="1" applyFont="1" applyFill="1" applyBorder="1" applyAlignment="1" applyProtection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 wrapText="1"/>
    </xf>
    <xf numFmtId="167" fontId="4" fillId="7" borderId="3" xfId="1" applyNumberFormat="1" applyFont="1" applyFill="1" applyBorder="1" applyAlignment="1" applyProtection="1">
      <alignment horizontal="center" vertical="center" wrapText="1"/>
    </xf>
    <xf numFmtId="167" fontId="4" fillId="7" borderId="2" xfId="1" applyNumberFormat="1" applyFont="1" applyFill="1" applyBorder="1" applyAlignment="1" applyProtection="1">
      <alignment horizontal="center" vertical="center" wrapText="1"/>
    </xf>
    <xf numFmtId="2" fontId="22" fillId="0" borderId="0" xfId="0" applyNumberFormat="1" applyFont="1" applyAlignment="1">
      <alignment horizontal="center" vertical="center"/>
    </xf>
    <xf numFmtId="3" fontId="5" fillId="26" borderId="1" xfId="0" applyNumberFormat="1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vertical="center"/>
    </xf>
    <xf numFmtId="3" fontId="5" fillId="5" borderId="1" xfId="0" applyNumberFormat="1" applyFont="1" applyFill="1" applyBorder="1" applyAlignment="1">
      <alignment horizontal="center" vertical="center"/>
    </xf>
    <xf numFmtId="3" fontId="5" fillId="12" borderId="1" xfId="0" applyNumberFormat="1" applyFont="1" applyFill="1" applyBorder="1" applyAlignment="1">
      <alignment horizontal="center" vertical="center"/>
    </xf>
    <xf numFmtId="3" fontId="4" fillId="13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166" fontId="4" fillId="23" borderId="1" xfId="1" applyNumberFormat="1" applyFont="1" applyFill="1" applyBorder="1" applyAlignment="1">
      <alignment horizontal="center" vertical="center"/>
    </xf>
    <xf numFmtId="0" fontId="5" fillId="7" borderId="1" xfId="2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4" fillId="7" borderId="1" xfId="2" applyNumberFormat="1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67" fontId="4" fillId="7" borderId="1" xfId="1" applyNumberFormat="1" applyFont="1" applyFill="1" applyBorder="1" applyAlignment="1" applyProtection="1">
      <alignment horizontal="center" vertical="center"/>
    </xf>
    <xf numFmtId="167" fontId="4" fillId="7" borderId="1" xfId="1" applyNumberFormat="1" applyFont="1" applyFill="1" applyBorder="1" applyAlignment="1" applyProtection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69" fontId="19" fillId="2" borderId="0" xfId="1" applyNumberFormat="1" applyFont="1" applyFill="1" applyBorder="1" applyAlignment="1" applyProtection="1">
      <alignment horizontal="right" vertical="center"/>
    </xf>
    <xf numFmtId="0" fontId="20" fillId="0" borderId="0" xfId="0" applyFont="1" applyAlignment="1">
      <alignment horizontal="right" vertical="center"/>
    </xf>
    <xf numFmtId="165" fontId="4" fillId="24" borderId="1" xfId="1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2" borderId="1" xfId="0" applyFont="1" applyFill="1" applyBorder="1" applyAlignment="1">
      <alignment horizontal="center" vertical="center" wrapText="1"/>
    </xf>
    <xf numFmtId="167" fontId="5" fillId="2" borderId="1" xfId="1" applyNumberFormat="1" applyFont="1" applyFill="1" applyBorder="1" applyAlignment="1" applyProtection="1">
      <alignment horizontal="center" vertical="center" wrapText="1"/>
    </xf>
    <xf numFmtId="2" fontId="4" fillId="2" borderId="1" xfId="1" applyNumberFormat="1" applyFont="1" applyFill="1" applyBorder="1" applyAlignment="1" applyProtection="1">
      <alignment horizontal="center" vertical="center" wrapText="1"/>
    </xf>
    <xf numFmtId="3" fontId="19" fillId="3" borderId="0" xfId="0" applyNumberFormat="1" applyFont="1" applyFill="1" applyAlignment="1">
      <alignment horizontal="left"/>
    </xf>
    <xf numFmtId="3" fontId="22" fillId="3" borderId="0" xfId="1" applyNumberFormat="1" applyFont="1" applyFill="1" applyAlignment="1">
      <alignment horizontal="left"/>
    </xf>
    <xf numFmtId="3" fontId="4" fillId="7" borderId="1" xfId="0" applyNumberFormat="1" applyFont="1" applyFill="1" applyBorder="1" applyAlignment="1">
      <alignment horizontal="center" vertical="center" wrapText="1"/>
    </xf>
    <xf numFmtId="166" fontId="4" fillId="6" borderId="1" xfId="1" applyNumberFormat="1" applyFont="1" applyFill="1" applyBorder="1" applyAlignment="1">
      <alignment horizontal="center" vertical="center"/>
    </xf>
    <xf numFmtId="0" fontId="4" fillId="23" borderId="1" xfId="0" applyFont="1" applyFill="1" applyBorder="1" applyAlignment="1">
      <alignment horizontal="center" vertical="center" wrapText="1"/>
    </xf>
    <xf numFmtId="3" fontId="20" fillId="2" borderId="0" xfId="1" applyNumberFormat="1" applyFont="1" applyFill="1" applyBorder="1" applyAlignment="1" applyProtection="1">
      <alignment horizontal="center" vertical="center" wrapText="1"/>
    </xf>
  </cellXfs>
  <cellStyles count="3">
    <cellStyle name="Обычный" xfId="0" builtinId="0"/>
    <cellStyle name="Пояснение" xfId="2" builtinId="53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15</xdr:row>
      <xdr:rowOff>333375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1DA377C-BF0C-4633-AF10-78B7549119FF}"/>
            </a:ext>
          </a:extLst>
        </xdr:cNvPr>
        <xdr:cNvSpPr txBox="1"/>
      </xdr:nvSpPr>
      <xdr:spPr>
        <a:xfrm>
          <a:off x="3038475" y="47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90;&#1088;&#1091;&#1076;&#1086;&#1079;&#1072;&#1090;&#1088;&#1072;&#1090;&#1099;%20&#1085;&#1072;%202018%20&#1075;&#1086;&#1076;%20(&#1074;&#1072;&#1088;&#1080;&#1072;&#1085;&#1090;%20Exce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56;&#1072;&#1089;&#1095;&#1077;&#1090;&#1085;&#1072;&#1103;%20&#1089;&#1077;&#1073;&#1077;&#1089;&#1090;&#1086;&#1080;&#1084;&#1086;&#1089;&#1090;&#1100;%20&#1091;&#1089;&#1083;&#1091;&#1075;%20&#1085;&#1072;%202020%20&#1075;&#1086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19/&#1055;&#1056;&#1045;&#1049;&#1057;&#1050;&#1059;&#1056;&#1040;&#1053;&#1058;%20&#1085;&#1072;%202019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conom_07/&#1056;&#1072;&#1073;&#1086;&#1095;&#1080;&#1081;%20&#1089;&#1090;&#1086;&#1083;/&#1055;&#1088;&#1077;&#1081;&#1089;&#1082;&#1091;&#1088;&#1072;&#1085;&#1090;%202016/&#1087;&#1088;&#1080;&#1083;&#1086;&#1078;&#1077;&#1085;&#1080;&#1077;%20&#1082;%20&#1087;&#1088;&#1080;&#1082;&#1072;&#1079;&#1091;%20&#1087;&#1086;%20&#1090;&#1088;&#1091;&#1076;&#1086;&#1079;&#1072;&#1090;&#1088;&#1072;&#1090;&#1072;&#1084;%20&#1085;&#1072;%20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1/&#1055;&#1056;&#1045;&#1049;&#1057;&#1050;&#1059;&#1056;&#1040;&#1053;&#1058;%20&#1085;&#1072;%202021%20&#1075;&#1086;&#1076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7;&#1081;&#1089;&#1082;&#1091;&#1088;&#1072;&#1085;&#1090;%202023%20(&#1087;&#1088;&#1086;&#1077;&#1082;&#109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( новый)"/>
    </sheetNames>
    <sheetDataSet>
      <sheetData sheetId="0">
        <row r="9">
          <cell r="A9" t="str">
            <v xml:space="preserve">Вирусологическая  лаборатория  </v>
          </cell>
          <cell r="B9"/>
          <cell r="C9"/>
        </row>
        <row r="10">
          <cell r="A10" t="str">
            <v>Метод ИФА</v>
          </cell>
          <cell r="B10"/>
          <cell r="C10"/>
        </row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2.35</v>
          </cell>
        </row>
        <row r="12">
          <cell r="A12">
            <v>10000800</v>
          </cell>
          <cell r="B12" t="str">
            <v>Исследование на бореллиоз методом ИФА.</v>
          </cell>
          <cell r="C12">
            <v>0.21</v>
          </cell>
        </row>
        <row r="13">
          <cell r="A13">
            <v>10000167</v>
          </cell>
          <cell r="B13" t="str">
            <v>Исследование на краснуху методом ИФА.</v>
          </cell>
          <cell r="C13">
            <v>0.21</v>
          </cell>
        </row>
        <row r="14">
          <cell r="A14">
            <v>10000803</v>
          </cell>
          <cell r="B14" t="str">
            <v>Определение HBS – антигена в ИФА</v>
          </cell>
          <cell r="C14">
            <v>0.21</v>
          </cell>
        </row>
        <row r="15">
          <cell r="A15">
            <v>10001304</v>
          </cell>
          <cell r="B15" t="str">
            <v xml:space="preserve">Диагностика поверхностного антигена гепатита В + подтверждающий тест методом ИФА </v>
          </cell>
          <cell r="C15">
            <v>0.21</v>
          </cell>
        </row>
        <row r="16">
          <cell r="A16">
            <v>10000804</v>
          </cell>
          <cell r="B16" t="str">
            <v>Определение антител к вирусам гепатита А (ИФА).</v>
          </cell>
          <cell r="C16">
            <v>0.21</v>
          </cell>
        </row>
        <row r="17">
          <cell r="A17">
            <v>10000805</v>
          </cell>
          <cell r="B17" t="str">
            <v>Определение антител к вирусам гепатита С (ИФА).</v>
          </cell>
          <cell r="C17">
            <v>0.21</v>
          </cell>
        </row>
        <row r="18">
          <cell r="A18">
            <v>10001306</v>
          </cell>
          <cell r="B18" t="str">
            <v>Диагностика антител к вирусу гепатита С + подтверждающий тест методом ИФА</v>
          </cell>
          <cell r="C18">
            <v>0.21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0.38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0.38</v>
          </cell>
        </row>
        <row r="21">
          <cell r="A21">
            <v>10000809</v>
          </cell>
          <cell r="B21" t="str">
            <v xml:space="preserve">Определение антител к кори методом ИФА в одной сыворотке </v>
          </cell>
          <cell r="C21">
            <v>0.33</v>
          </cell>
        </row>
        <row r="22">
          <cell r="A22">
            <v>10000813</v>
          </cell>
          <cell r="B22" t="str">
            <v>Определение антител к вирусу клещевого энцефалита в одной сыворотке методом ИФА</v>
          </cell>
          <cell r="C22">
            <v>0.21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методом ИФА - проверочный тест</v>
          </cell>
          <cell r="C23">
            <v>0.21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>
            <v>6</v>
          </cell>
        </row>
        <row r="25">
          <cell r="A25">
            <v>10000817</v>
          </cell>
          <cell r="B25" t="str">
            <v>Определение антител  на паротит</v>
          </cell>
          <cell r="C25">
            <v>0.21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>
            <v>1</v>
          </cell>
        </row>
        <row r="27">
          <cell r="A27">
            <v>10000994</v>
          </cell>
          <cell r="B27" t="str">
            <v>Исследование воды на антиген А в ИФА с использованием МПС.</v>
          </cell>
          <cell r="C27">
            <v>1</v>
          </cell>
        </row>
        <row r="28">
          <cell r="A28">
            <v>10000997</v>
          </cell>
          <cell r="B28" t="str">
            <v>Определение антител к ЛЗН методом ИФА с отрицательным результатом</v>
          </cell>
          <cell r="C28">
            <v>0.21</v>
          </cell>
        </row>
        <row r="29">
          <cell r="A29">
            <v>10001312</v>
          </cell>
          <cell r="B29" t="str">
            <v>Определение антител к ЛЗН методом ИФА с положительным результатом</v>
          </cell>
          <cell r="C29">
            <v>0.63</v>
          </cell>
        </row>
        <row r="30">
          <cell r="A30">
            <v>10001301</v>
          </cell>
          <cell r="B30" t="str">
            <v>Диагностика антител к цитамегаловирусу методом ИФА</v>
          </cell>
          <cell r="C30">
            <v>0.21</v>
          </cell>
        </row>
        <row r="31">
          <cell r="A31">
            <v>10001302</v>
          </cell>
          <cell r="B31" t="str">
            <v>Диагностика антител к вирусу простого герпеса 1 и 2 типов методом ИФА</v>
          </cell>
          <cell r="C31">
            <v>0.21</v>
          </cell>
        </row>
        <row r="32">
          <cell r="A32">
            <v>10001309</v>
          </cell>
          <cell r="B32" t="str">
            <v>Диагностика антител к вирусу Эпштейна-Барр методом ИФА</v>
          </cell>
          <cell r="C32">
            <v>0.21</v>
          </cell>
        </row>
        <row r="33">
          <cell r="A33">
            <v>10001310</v>
          </cell>
          <cell r="B33" t="str">
            <v>Определение антител к ВИЧ 1,2 и антигена р24 ВИЧ - 1 методом ИФА (комплект)</v>
          </cell>
          <cell r="C33">
            <v>0.21</v>
          </cell>
        </row>
        <row r="34">
          <cell r="A34">
            <v>10001311</v>
          </cell>
          <cell r="B34" t="str">
            <v>Определение антител класс М к Treponema pallidum методом ИФА</v>
          </cell>
          <cell r="C34">
            <v>0.21</v>
          </cell>
        </row>
        <row r="35">
          <cell r="A35" t="str">
            <v>Серологический метод</v>
          </cell>
          <cell r="B35"/>
          <cell r="C35"/>
        </row>
        <row r="36">
          <cell r="A36">
            <v>10000801</v>
          </cell>
          <cell r="B36" t="str">
            <v>Определение антител к гриппу в парных сыворотках с 4 антигенами (РТГА).</v>
          </cell>
          <cell r="C36">
            <v>2.25</v>
          </cell>
        </row>
        <row r="37">
          <cell r="A37">
            <v>10000822</v>
          </cell>
          <cell r="B37" t="str">
            <v>Исследования секционного материала, смывов на антиген  вируса гриппа методом МФА</v>
          </cell>
          <cell r="C37">
            <v>0.56000000000000005</v>
          </cell>
        </row>
        <row r="38">
          <cell r="A38">
            <v>10000823</v>
          </cell>
          <cell r="B38" t="str">
            <v>Исследования на птичий грипп  от людей в РТГА.</v>
          </cell>
          <cell r="C38">
            <v>3</v>
          </cell>
        </row>
        <row r="39">
          <cell r="A39">
            <v>10000825</v>
          </cell>
          <cell r="B39" t="str">
            <v xml:space="preserve">Исследования на птичий грипп биологического материала от людей </v>
          </cell>
          <cell r="C39">
            <v>1.25</v>
          </cell>
        </row>
        <row r="40">
          <cell r="A40">
            <v>10000186</v>
          </cell>
          <cell r="B40" t="str">
            <v>Реакция микропреципитации (экспресс-реакция на сифилис)</v>
          </cell>
          <cell r="C40">
            <v>0.33</v>
          </cell>
        </row>
        <row r="41">
          <cell r="A41" t="str">
            <v>Вирусологический метод</v>
          </cell>
          <cell r="B41"/>
          <cell r="C41"/>
        </row>
        <row r="42">
          <cell r="A42">
            <v>10000795</v>
          </cell>
          <cell r="B42" t="str">
            <v xml:space="preserve">Исследования на энтеровирусы  с отрицательным результатом от людей </v>
          </cell>
          <cell r="C42">
            <v>6.13</v>
          </cell>
        </row>
        <row r="43">
          <cell r="A43">
            <v>10000796</v>
          </cell>
          <cell r="B43" t="str">
            <v>Типирование выделенных штаммов энтеровирусов с положительным результатом от людей в РН (реакция нейтрализации)</v>
          </cell>
          <cell r="C43">
            <v>13</v>
          </cell>
        </row>
        <row r="44">
          <cell r="A44">
            <v>10000810</v>
          </cell>
          <cell r="B44" t="str">
            <v>Определение антител вируса полиомиелита к 2 типам в одной сыворотке от здоровых людей</v>
          </cell>
          <cell r="C44">
            <v>4.09</v>
          </cell>
        </row>
        <row r="45">
          <cell r="A45">
            <v>10000818</v>
          </cell>
          <cell r="B45" t="str">
            <v>Вирусологическое исследование сточной воды на энтеровирусы</v>
          </cell>
          <cell r="C45">
            <v>4.9000000000000004</v>
          </cell>
        </row>
        <row r="46">
          <cell r="A46">
            <v>10000821</v>
          </cell>
          <cell r="B46" t="str">
            <v>Реакция нейтрализации с аутоштаммом парных сывороток от больного на энтеровирусы</v>
          </cell>
          <cell r="C46">
            <v>6.79</v>
          </cell>
        </row>
        <row r="47">
          <cell r="A47">
            <v>10000827</v>
          </cell>
          <cell r="B47" t="str">
            <v>Вирусологическое исследование  водопроводной (питьевой) воды на энтеровирусы</v>
          </cell>
          <cell r="C47">
            <v>5</v>
          </cell>
        </row>
        <row r="48">
          <cell r="A48">
            <v>10000828</v>
          </cell>
          <cell r="B48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48">
            <v>10</v>
          </cell>
        </row>
        <row r="49">
          <cell r="A49" t="str">
            <v>Другие методы</v>
          </cell>
          <cell r="B49"/>
          <cell r="C49"/>
        </row>
        <row r="50">
          <cell r="A50">
            <v>10000177</v>
          </cell>
          <cell r="B50" t="str">
            <v>Бактериологическое исследование воздуха закрытых помещений.</v>
          </cell>
          <cell r="C50">
            <v>1.88</v>
          </cell>
        </row>
        <row r="51">
          <cell r="A51" t="str">
            <v>Лаборатория особо опасных инфекций</v>
          </cell>
          <cell r="B51"/>
          <cell r="C51"/>
        </row>
        <row r="52">
          <cell r="A52" t="str">
            <v>Бактериологический метод</v>
          </cell>
          <cell r="B52"/>
          <cell r="C52"/>
        </row>
        <row r="53">
          <cell r="A53">
            <v>20000762</v>
          </cell>
          <cell r="B53" t="str">
            <v>Исследование воды на иерсинии методом мембранного фильтрования</v>
          </cell>
          <cell r="C53">
            <v>2.06</v>
          </cell>
        </row>
        <row r="54">
          <cell r="A54">
            <v>20000766</v>
          </cell>
          <cell r="B54" t="str">
            <v>Бактериологическое исследование на псевдотуберкулез от людей, грызунов, из объектов внешней среды.</v>
          </cell>
          <cell r="C54">
            <v>1.67</v>
          </cell>
        </row>
        <row r="55">
          <cell r="A55">
            <v>20000768</v>
          </cell>
          <cell r="B55" t="str">
            <v>Бактериологическое исследование на иерсиниоз  от людей, грызунов, из объектов внешней среды</v>
          </cell>
          <cell r="C55">
            <v>1.67</v>
          </cell>
        </row>
        <row r="56">
          <cell r="A56">
            <v>20000784</v>
          </cell>
          <cell r="B56" t="str">
            <v>Исследования на сибирскую язву от людей и объектов внешней среды бакпосев, биопроба, люм. микроскопия.</v>
          </cell>
          <cell r="C56">
            <v>4.9800000000000004</v>
          </cell>
        </row>
        <row r="57">
          <cell r="A57">
            <v>20000788</v>
          </cell>
          <cell r="B57" t="str">
            <v>Исследования на холеру:  контроль питательных сред</v>
          </cell>
          <cell r="C57">
            <v>4.33</v>
          </cell>
        </row>
        <row r="58">
          <cell r="A58">
            <v>20000789</v>
          </cell>
          <cell r="B58" t="str">
            <v>Исследования на холеру:  бак. метод  - люди по эпид. показаниям</v>
          </cell>
          <cell r="C58">
            <v>1.0900000000000001</v>
          </cell>
        </row>
        <row r="59">
          <cell r="A59">
            <v>20000790</v>
          </cell>
          <cell r="B59" t="str">
            <v>Исследования на холеру:  бак. метод - вода,  продукты, гидробионты и другие объекты внешней среды.</v>
          </cell>
          <cell r="C59">
            <v>2</v>
          </cell>
        </row>
        <row r="60">
          <cell r="A60">
            <v>20000166</v>
          </cell>
          <cell r="B60" t="str">
            <v>Бактериологическое исследование смывов на условно патогенную микрофлору.</v>
          </cell>
          <cell r="C60">
            <v>1.54</v>
          </cell>
        </row>
        <row r="61">
          <cell r="A61">
            <v>20001098</v>
          </cell>
          <cell r="B61" t="str">
            <v>Бактериологическое исследование продуктов на иерсиниоз</v>
          </cell>
          <cell r="C61">
            <v>1.67</v>
          </cell>
        </row>
        <row r="62">
          <cell r="A62">
            <v>20000763</v>
          </cell>
          <cell r="B62" t="str">
            <v>Исследование методом биопроб на туляремию</v>
          </cell>
          <cell r="C62">
            <v>3.67</v>
          </cell>
        </row>
        <row r="63">
          <cell r="A63">
            <v>20000764</v>
          </cell>
          <cell r="B63" t="str">
            <v>Идентификация возбудителя туляремии</v>
          </cell>
          <cell r="C63">
            <v>9.17</v>
          </cell>
        </row>
        <row r="64">
          <cell r="A64">
            <v>20000783</v>
          </cell>
          <cell r="B64" t="str">
            <v>Исследования на ботулизм методом РН с поливалентной сывороткой.</v>
          </cell>
          <cell r="C64">
            <v>3</v>
          </cell>
        </row>
        <row r="65">
          <cell r="A65">
            <v>20000801</v>
          </cell>
          <cell r="B65" t="str">
            <v>Исследования на ботулизм методом РН с моновалентными сыворотками.</v>
          </cell>
          <cell r="C65">
            <v>4</v>
          </cell>
        </row>
        <row r="66">
          <cell r="A66">
            <v>20000956</v>
          </cell>
          <cell r="B66" t="str">
            <v>Автоклавирование при 132 ° С</v>
          </cell>
          <cell r="C66">
            <v>0.21</v>
          </cell>
        </row>
        <row r="67">
          <cell r="A67" t="str">
            <v>Серологический метод</v>
          </cell>
          <cell r="B67"/>
          <cell r="C67"/>
        </row>
        <row r="68">
          <cell r="A68">
            <v>20000765</v>
          </cell>
          <cell r="B68" t="str">
            <v>Исследования на псевдотуберкулез серологические от людей и грызунов (РНГА)</v>
          </cell>
          <cell r="C68">
            <v>0.79</v>
          </cell>
        </row>
        <row r="69">
          <cell r="A69">
            <v>20000767</v>
          </cell>
          <cell r="B69" t="str">
            <v>Исследования на иерсиниоз серологическим методом от людей и грызунов  (РНГА)</v>
          </cell>
          <cell r="C69">
            <v>0.79</v>
          </cell>
        </row>
        <row r="70">
          <cell r="A70">
            <v>20000769</v>
          </cell>
          <cell r="B70" t="str">
            <v>Исследования на сыпной тиф методом РНГА  от людей</v>
          </cell>
          <cell r="C70">
            <v>0.79</v>
          </cell>
        </row>
        <row r="71">
          <cell r="A71">
            <v>20000780</v>
          </cell>
          <cell r="B71" t="str">
            <v>Исследования на бруцеллез реакцией Хеддлсона  от людей</v>
          </cell>
          <cell r="C71">
            <v>0.88</v>
          </cell>
        </row>
        <row r="72">
          <cell r="A72">
            <v>20000781</v>
          </cell>
          <cell r="B72" t="str">
            <v>Исследования на бруцеллез методом Райта от людей</v>
          </cell>
          <cell r="C72">
            <v>0.88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0.79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1.46</v>
          </cell>
        </row>
        <row r="76">
          <cell r="A76">
            <v>20001093</v>
          </cell>
          <cell r="B76" t="str">
            <v>Исследования на иерсиниоз О3 серотипа объемным методом РА от людей и животных</v>
          </cell>
          <cell r="C76">
            <v>0.88</v>
          </cell>
        </row>
        <row r="77">
          <cell r="A77">
            <v>20001094</v>
          </cell>
          <cell r="B77" t="str">
            <v>Исследования на иерсиниоз О9 серотипа объемным методом РА от людей и животных</v>
          </cell>
          <cell r="C77">
            <v>0.88</v>
          </cell>
        </row>
        <row r="78">
          <cell r="A78">
            <v>20001095</v>
          </cell>
          <cell r="B78" t="str">
            <v>Исследования на иерсиниоз О5;27 серотипа объемным методом РА от людей и животных</v>
          </cell>
          <cell r="C78">
            <v>0.88</v>
          </cell>
        </row>
        <row r="79">
          <cell r="A79">
            <v>20001096</v>
          </cell>
          <cell r="B79" t="str">
            <v>Исследования на псевдотуберкулез I серотипа объемным методом РА от людей и животных</v>
          </cell>
          <cell r="C79">
            <v>0.88</v>
          </cell>
        </row>
        <row r="80">
          <cell r="A80">
            <v>20001097</v>
          </cell>
          <cell r="B80" t="str">
            <v>Исследования на псевдотуберкулез III серотипа объемным методом РА от людей и животных</v>
          </cell>
          <cell r="C80">
            <v>0.88</v>
          </cell>
        </row>
        <row r="81">
          <cell r="A81" t="str">
            <v>ИФА - метод</v>
          </cell>
          <cell r="B81"/>
          <cell r="C81"/>
        </row>
        <row r="82">
          <cell r="A82">
            <v>20000795</v>
          </cell>
          <cell r="B82" t="str">
            <v>Иммуноферментный анализ (ИФА) - определение антигена коксиелл Бернета (Ку-лихорадка) во внешней среде.</v>
          </cell>
          <cell r="C82">
            <v>0.92</v>
          </cell>
        </row>
        <row r="83">
          <cell r="A83">
            <v>20000798</v>
          </cell>
          <cell r="B83" t="str">
            <v>ИФА качественное определение антител к лихорадке - Ку в материале объектов внешней среды</v>
          </cell>
          <cell r="C83">
            <v>0.75</v>
          </cell>
        </row>
        <row r="84">
          <cell r="A84">
            <v>20000803</v>
          </cell>
          <cell r="B8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4">
            <v>0.75</v>
          </cell>
        </row>
        <row r="85">
          <cell r="A85">
            <v>20000804</v>
          </cell>
          <cell r="B8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5">
            <v>0.75</v>
          </cell>
        </row>
        <row r="86">
          <cell r="A86">
            <v>20000805</v>
          </cell>
          <cell r="B86" t="str">
            <v>Иммуноферментный анализ (ИФА) - определение антител класса М к иерсиниям (полуколич. метод)</v>
          </cell>
          <cell r="C86">
            <v>0.75</v>
          </cell>
        </row>
        <row r="87">
          <cell r="A87">
            <v>20000806</v>
          </cell>
          <cell r="B87" t="str">
            <v>Иммуноферментный анализ (ИФА) - определение антител класса G к патогенным иерсиниям (полуколич. метод)</v>
          </cell>
          <cell r="C87">
            <v>0.75</v>
          </cell>
        </row>
        <row r="88">
          <cell r="A88">
            <v>20000807</v>
          </cell>
          <cell r="B88" t="str">
            <v>Иммуноферментный анализ (ИФА) - определение антител класса G к суммарному антигену бруцелл.</v>
          </cell>
          <cell r="C88">
            <v>0.75</v>
          </cell>
        </row>
        <row r="89">
          <cell r="A89">
            <v>20000808</v>
          </cell>
          <cell r="B89" t="str">
            <v>Определение антител класса А к хламидии трахоматис методом ИФА</v>
          </cell>
          <cell r="C89">
            <v>0.75</v>
          </cell>
        </row>
        <row r="90">
          <cell r="A90">
            <v>20000809</v>
          </cell>
          <cell r="B90" t="str">
            <v>Определение антител класса М к хламидии трахоматис методом ИФА</v>
          </cell>
          <cell r="C90">
            <v>0.75</v>
          </cell>
        </row>
        <row r="91">
          <cell r="A91">
            <v>20000810</v>
          </cell>
          <cell r="B91" t="str">
            <v>Определение антител класса G к хламидии трахоматис методом ИФА</v>
          </cell>
          <cell r="C91">
            <v>0.75</v>
          </cell>
        </row>
        <row r="92">
          <cell r="A92">
            <v>20000813</v>
          </cell>
          <cell r="B92" t="str">
            <v>Определение антител класса М к суммарному антигену бруцелл методом ИФА</v>
          </cell>
          <cell r="C92">
            <v>0.75</v>
          </cell>
        </row>
        <row r="93">
          <cell r="A93">
            <v>20000814</v>
          </cell>
          <cell r="B93" t="str">
            <v>Определение антител класса А к суммарному антигену бруцелл методом ИФА</v>
          </cell>
          <cell r="C93">
            <v>0.75</v>
          </cell>
        </row>
        <row r="94">
          <cell r="A94">
            <v>20000952</v>
          </cell>
          <cell r="B94" t="str">
            <v>Определение антител класса А к патогенным иерсиниям методом ИФА (полуколич. метод)</v>
          </cell>
          <cell r="C94">
            <v>1.5</v>
          </cell>
        </row>
        <row r="95">
          <cell r="A95">
            <v>20000953</v>
          </cell>
          <cell r="B95" t="str">
            <v>Определение антител класса G  к хламидиям пневмонии методом ИФА</v>
          </cell>
          <cell r="C95">
            <v>0.75</v>
          </cell>
        </row>
        <row r="96">
          <cell r="A96">
            <v>20000954</v>
          </cell>
          <cell r="B96" t="str">
            <v>Определение антител класса А к хламидии пневмонии</v>
          </cell>
          <cell r="C96">
            <v>0.75</v>
          </cell>
        </row>
        <row r="97">
          <cell r="A97">
            <v>20000955</v>
          </cell>
          <cell r="B97" t="str">
            <v>Определение антител класса М к хламидии пневмонии</v>
          </cell>
          <cell r="C97">
            <v>0.75</v>
          </cell>
        </row>
        <row r="98">
          <cell r="A98">
            <v>20000172</v>
          </cell>
          <cell r="B98" t="str">
            <v>ИФА на суммарные антитела к бруцеллезу</v>
          </cell>
          <cell r="C98">
            <v>0.75</v>
          </cell>
        </row>
        <row r="99">
          <cell r="A99" t="str">
            <v xml:space="preserve">Паразитологическая лаборатория </v>
          </cell>
          <cell r="B99"/>
          <cell r="C99"/>
        </row>
        <row r="100">
          <cell r="A100">
            <v>30000823</v>
          </cell>
          <cell r="B100" t="str">
            <v>Копрологические исследования по Като</v>
          </cell>
          <cell r="C100">
            <v>0.28999999999999998</v>
          </cell>
        </row>
        <row r="101">
          <cell r="A101">
            <v>30000824</v>
          </cell>
          <cell r="B101" t="str">
            <v>Копрологические исследования формалин-эфирным методом</v>
          </cell>
          <cell r="C101">
            <v>0.54</v>
          </cell>
        </row>
        <row r="102">
          <cell r="A102">
            <v>30000825</v>
          </cell>
          <cell r="B102" t="str">
            <v>Копрологические исследования на простейшие кишечника</v>
          </cell>
          <cell r="C102">
            <v>0.54</v>
          </cell>
        </row>
        <row r="103">
          <cell r="A103">
            <v>30000826</v>
          </cell>
          <cell r="B103" t="str">
            <v>Копрологические исследования по Калантарян (м.флотации)</v>
          </cell>
          <cell r="C103">
            <v>0.38</v>
          </cell>
        </row>
        <row r="104">
          <cell r="A104">
            <v>30000827</v>
          </cell>
          <cell r="B104" t="str">
            <v>Соскоб с глицерином</v>
          </cell>
          <cell r="C104">
            <v>0.28999999999999998</v>
          </cell>
        </row>
        <row r="105">
          <cell r="A105">
            <v>30000828</v>
          </cell>
          <cell r="B105" t="str">
            <v>Соскоб липкой лентой (по Грэхему)</v>
          </cell>
          <cell r="C105">
            <v>0.28999999999999998</v>
          </cell>
        </row>
        <row r="106">
          <cell r="A106">
            <v>30000830</v>
          </cell>
          <cell r="B106" t="str">
            <v>Макроанализ (идентификация паразитов, их фрагментов).</v>
          </cell>
          <cell r="C106">
            <v>0.9</v>
          </cell>
        </row>
        <row r="107">
          <cell r="A107">
            <v>30000831</v>
          </cell>
          <cell r="B107" t="str">
            <v>Исследование фекалий на криптоспоридии</v>
          </cell>
          <cell r="C107">
            <v>1.63</v>
          </cell>
        </row>
        <row r="108">
          <cell r="A108">
            <v>30000855</v>
          </cell>
          <cell r="B108" t="str">
            <v>Исследование кала с использованием концентраторов Parasep</v>
          </cell>
          <cell r="C108">
            <v>1.1499999999999999</v>
          </cell>
        </row>
        <row r="109">
          <cell r="A109">
            <v>30000864</v>
          </cell>
          <cell r="B109" t="str">
            <v>Выявление антигена лямблий в фекалиях методом ИФА</v>
          </cell>
          <cell r="C109">
            <v>0.68</v>
          </cell>
        </row>
        <row r="110">
          <cell r="A110" t="str">
            <v>Исследование препаратов крови, пунктатов</v>
          </cell>
          <cell r="B110"/>
          <cell r="C110"/>
        </row>
        <row r="111">
          <cell r="A111">
            <v>30000829</v>
          </cell>
          <cell r="B111" t="str">
            <v>Исследование желчи, дуоденального содержимого, мочи, мокроты на личинки и яйца гельминтов , цисты простейших.</v>
          </cell>
          <cell r="C111">
            <v>0.45</v>
          </cell>
        </row>
        <row r="112">
          <cell r="A112">
            <v>30000832</v>
          </cell>
          <cell r="B112" t="str">
            <v>Исследование мазков крови на малярию</v>
          </cell>
          <cell r="C112">
            <v>1.38</v>
          </cell>
        </row>
        <row r="113">
          <cell r="A113">
            <v>30000833</v>
          </cell>
          <cell r="B113" t="str">
            <v>Исследование мазков крови на микрофилярии</v>
          </cell>
          <cell r="C113">
            <v>1.38</v>
          </cell>
        </row>
        <row r="114">
          <cell r="A114">
            <v>30000834</v>
          </cell>
          <cell r="B114" t="str">
            <v>Исследование мазков на кожный лейшманиоз</v>
          </cell>
          <cell r="C114">
            <v>0.63</v>
          </cell>
        </row>
        <row r="115">
          <cell r="A115">
            <v>30000835</v>
          </cell>
          <cell r="B115" t="str">
            <v>Исследование мазков на висцеральный лейшманиоз</v>
          </cell>
          <cell r="C115">
            <v>0.93</v>
          </cell>
        </row>
        <row r="116">
          <cell r="A116">
            <v>30000836</v>
          </cell>
          <cell r="B116" t="str">
            <v>Исследования венозной крови на микрофилярии и других кровепаразитов</v>
          </cell>
          <cell r="C116">
            <v>1.38</v>
          </cell>
        </row>
        <row r="117">
          <cell r="A117" t="str">
            <v>Серологические исследования методом ИФА</v>
          </cell>
          <cell r="B117"/>
          <cell r="C117"/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0.51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0.51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0.51</v>
          </cell>
        </row>
        <row r="121">
          <cell r="A121">
            <v>30000837</v>
          </cell>
          <cell r="B121" t="str">
            <v>Исследование сыворотки крови на описторхоз методом ИФА</v>
          </cell>
          <cell r="C121">
            <v>0.51</v>
          </cell>
        </row>
        <row r="122">
          <cell r="A122">
            <v>30000838</v>
          </cell>
          <cell r="B122" t="str">
            <v>Исследование сыворотки крови  на эхинококкоз методом ИФА</v>
          </cell>
          <cell r="C122">
            <v>0.51</v>
          </cell>
        </row>
        <row r="123">
          <cell r="A123">
            <v>30000839</v>
          </cell>
          <cell r="B123" t="str">
            <v>Исследование сыворотки крови на  аскаридоз методом ИФА</v>
          </cell>
          <cell r="C123">
            <v>0.51</v>
          </cell>
        </row>
        <row r="124">
          <cell r="A124">
            <v>30000840</v>
          </cell>
          <cell r="B124" t="str">
            <v>Исследование сыворотки крови  на токсокароз методом ИФА</v>
          </cell>
          <cell r="C124">
            <v>0.51</v>
          </cell>
        </row>
        <row r="125">
          <cell r="A125">
            <v>30000842</v>
          </cell>
          <cell r="B125" t="str">
            <v>Исследование сыворотки крови на токсоплазмоз острый методом  ИФА</v>
          </cell>
          <cell r="C125">
            <v>0.51</v>
          </cell>
        </row>
        <row r="126">
          <cell r="A126">
            <v>30000843</v>
          </cell>
          <cell r="B126" t="str">
            <v>Сыворотки крови  на токсоплазмоз хронический  методом ИФА</v>
          </cell>
          <cell r="C126">
            <v>0.51</v>
          </cell>
        </row>
        <row r="127">
          <cell r="A127">
            <v>30000844</v>
          </cell>
          <cell r="B127" t="str">
            <v>Исследование сыворотки крови на лямблиоз методом ИФА</v>
          </cell>
          <cell r="C127">
            <v>0.51</v>
          </cell>
        </row>
        <row r="128">
          <cell r="A128">
            <v>30000865</v>
          </cell>
          <cell r="B128" t="str">
            <v>Исследование сыворотки крови на пневмоцистоз острый методом ИФА</v>
          </cell>
          <cell r="C128">
            <v>0.51</v>
          </cell>
        </row>
        <row r="129">
          <cell r="A129">
            <v>30000866</v>
          </cell>
          <cell r="B129" t="str">
            <v>Исследование сыворотки крови на пневмоцистоз хронический методом ИФА</v>
          </cell>
          <cell r="C129">
            <v>0.51</v>
          </cell>
        </row>
        <row r="130">
          <cell r="A130">
            <v>30000858</v>
          </cell>
          <cell r="B130" t="str">
            <v>Дифференциальная диагностика гельминтозов (3 вида гельминтов) методом ИФА</v>
          </cell>
          <cell r="C130">
            <v>2.5</v>
          </cell>
        </row>
        <row r="131">
          <cell r="A131">
            <v>30000867</v>
          </cell>
          <cell r="B131" t="str">
            <v>Исследование положительной сыворотки с указанием титров</v>
          </cell>
          <cell r="C131">
            <v>0.9</v>
          </cell>
        </row>
        <row r="132">
          <cell r="A132" t="str">
            <v xml:space="preserve"> Почва, вода</v>
          </cell>
          <cell r="B132"/>
          <cell r="C132"/>
        </row>
        <row r="133">
          <cell r="A133">
            <v>30000845</v>
          </cell>
          <cell r="B133" t="str">
            <v>Исследования почвы на я/гельминтов</v>
          </cell>
          <cell r="C133">
            <v>1.46</v>
          </cell>
        </row>
        <row r="134">
          <cell r="A134">
            <v>30000846</v>
          </cell>
          <cell r="B134" t="str">
            <v>Исследования воды  на я/гельминтов</v>
          </cell>
          <cell r="C134">
            <v>1.75</v>
          </cell>
        </row>
        <row r="135">
          <cell r="A135">
            <v>30000848</v>
          </cell>
          <cell r="B135" t="str">
            <v>Исследования почвы на токсокароз</v>
          </cell>
          <cell r="C135">
            <v>1.46</v>
          </cell>
        </row>
        <row r="136">
          <cell r="A136">
            <v>30000849</v>
          </cell>
          <cell r="B136" t="str">
            <v>Исследования почвы  на цисты патогенных простейших.</v>
          </cell>
          <cell r="C136">
            <v>1.46</v>
          </cell>
        </row>
        <row r="137">
          <cell r="A137">
            <v>30000850</v>
          </cell>
          <cell r="B137" t="str">
            <v>Исследование воды на цисты лямблий (питьевой, сточной, бассейнов, открытых водоемов).</v>
          </cell>
          <cell r="C137">
            <v>1.96</v>
          </cell>
        </row>
        <row r="138">
          <cell r="A138">
            <v>30000851</v>
          </cell>
          <cell r="B138" t="str">
            <v>Исследование  питьевой, бутилированной воды на ооциты криптоспоридии</v>
          </cell>
          <cell r="C138">
            <v>1.96</v>
          </cell>
        </row>
        <row r="139">
          <cell r="A139" t="str">
            <v>Пищевые продукты</v>
          </cell>
          <cell r="B139"/>
          <cell r="C139"/>
        </row>
        <row r="140">
          <cell r="A140">
            <v>30000847</v>
          </cell>
          <cell r="B140" t="str">
            <v>Исследования овощей, фруктов, зелени на я/гельминтов</v>
          </cell>
          <cell r="C140">
            <v>1.46</v>
          </cell>
        </row>
        <row r="141">
          <cell r="A141">
            <v>30000852</v>
          </cell>
          <cell r="B141" t="str">
            <v>Исследования рыбы и рыбной продукции на личинки гельминтов методом пластования и методом компрессии (1 проба)</v>
          </cell>
          <cell r="C141">
            <v>1.3</v>
          </cell>
        </row>
        <row r="142">
          <cell r="A142">
            <v>30000856</v>
          </cell>
          <cell r="B142" t="str">
            <v>Исследование овощей,фруктов и зелени  на цисты простейших.</v>
          </cell>
          <cell r="C142">
            <v>1.46</v>
          </cell>
        </row>
        <row r="143">
          <cell r="A143">
            <v>30000857</v>
          </cell>
          <cell r="B14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3">
            <v>1.46</v>
          </cell>
        </row>
        <row r="144">
          <cell r="A144" t="str">
            <v>Смывы с объектов внешней среды</v>
          </cell>
          <cell r="B144"/>
          <cell r="C144"/>
        </row>
        <row r="145">
          <cell r="A145">
            <v>30000854</v>
          </cell>
          <cell r="B145" t="str">
            <v>Исследование смывов с предметов окружающей среды на яйца гельминтов и цисты патогенных  простейших.</v>
          </cell>
          <cell r="C145">
            <v>0.9</v>
          </cell>
        </row>
        <row r="146">
          <cell r="A146">
            <v>30000861</v>
          </cell>
          <cell r="B146" t="str">
            <v>Исследование смывов с предметов окружающей среды на яйца гельминтов (для бассейнов)</v>
          </cell>
          <cell r="C146">
            <v>0.5</v>
          </cell>
        </row>
        <row r="147">
          <cell r="A147">
            <v>30000868</v>
          </cell>
          <cell r="B147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47">
            <v>0.9</v>
          </cell>
        </row>
        <row r="148">
          <cell r="A148" t="str">
            <v>Внутрилабораторный контроль</v>
          </cell>
          <cell r="B148"/>
          <cell r="C148"/>
        </row>
        <row r="149">
          <cell r="A149">
            <v>30000862</v>
          </cell>
          <cell r="B149" t="str">
            <v>Контроль обсемененности предметов окружающей среды  методом смыва на цисты лямблий и яйца остриц (ВЛК)</v>
          </cell>
          <cell r="C149">
            <v>0.9</v>
          </cell>
        </row>
        <row r="150">
          <cell r="A150" t="str">
            <v>Обучение</v>
          </cell>
          <cell r="B150"/>
          <cell r="C150"/>
        </row>
        <row r="151">
          <cell r="A151">
            <v>30000860</v>
          </cell>
          <cell r="B151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1">
            <v>75</v>
          </cell>
        </row>
        <row r="152">
          <cell r="A152" t="str">
            <v>Музейные препараты</v>
          </cell>
          <cell r="B152"/>
          <cell r="C152"/>
        </row>
        <row r="153">
          <cell r="A153">
            <v>30000951</v>
          </cell>
          <cell r="B153" t="str">
            <v>Подготовка музейных препаратов</v>
          </cell>
          <cell r="C153">
            <v>1.8</v>
          </cell>
        </row>
        <row r="154">
          <cell r="A154" t="str">
            <v>Лаборатория исследования методом ПЦР</v>
          </cell>
          <cell r="B154"/>
          <cell r="C154"/>
        </row>
        <row r="155">
          <cell r="A155" t="str">
            <v>Клинический материал и объекты внешней среды</v>
          </cell>
          <cell r="B155"/>
          <cell r="C155"/>
        </row>
        <row r="156">
          <cell r="A156">
            <v>40000002</v>
          </cell>
          <cell r="B156" t="str">
            <v>Исследование проб биологического материала на грипп  с определением субтипов (единичное исследование)</v>
          </cell>
          <cell r="C156">
            <v>3</v>
          </cell>
        </row>
        <row r="157">
          <cell r="A157" t="str">
            <v>*40000002.1</v>
          </cell>
          <cell r="B157" t="str">
            <v>Исследование проб биологического материала на грипп  с определением субтипов (групповые исследования)</v>
          </cell>
          <cell r="C157">
            <v>1.5</v>
          </cell>
        </row>
        <row r="158">
          <cell r="A158">
            <v>40000003</v>
          </cell>
          <cell r="B158" t="str">
            <v>Исследование проб биологического материала для проведения типирования гриппа А/H1 (грипп свиней) (единичное исследование)</v>
          </cell>
          <cell r="C158">
            <v>3</v>
          </cell>
        </row>
        <row r="159">
          <cell r="A159" t="str">
            <v>40000003.1</v>
          </cell>
          <cell r="B159" t="str">
            <v>Исследование проб биологического материала для проведения типирования гриппа А/H1 (грипп свиней) (групповые исследования)</v>
          </cell>
          <cell r="C159">
            <v>1.5</v>
          </cell>
        </row>
        <row r="160">
          <cell r="A160">
            <v>40000004</v>
          </cell>
          <cell r="B160" t="str">
            <v xml:space="preserve">Исследование проб биологического материала на вирус Эпштейн-Барра. </v>
          </cell>
          <cell r="C160">
            <v>3</v>
          </cell>
        </row>
        <row r="161">
          <cell r="A161">
            <v>40000005</v>
          </cell>
          <cell r="B161" t="str">
            <v>Исследование проб биологического материала на вирус простого герпеса 1-2 типа</v>
          </cell>
          <cell r="C161">
            <v>3</v>
          </cell>
        </row>
        <row r="162">
          <cell r="A162">
            <v>40000006</v>
          </cell>
          <cell r="B162" t="str">
            <v>Исследование проб биологического материала на цитомегаловирус</v>
          </cell>
          <cell r="C162">
            <v>3</v>
          </cell>
        </row>
        <row r="163">
          <cell r="A163">
            <v>40000007</v>
          </cell>
          <cell r="B163" t="str">
            <v>Исследование проб биологического материала на хламидию трахоматис</v>
          </cell>
          <cell r="C163">
            <v>3</v>
          </cell>
        </row>
        <row r="164">
          <cell r="A164">
            <v>40000008</v>
          </cell>
          <cell r="B164" t="str">
            <v>Исследование проб биологического материала на уреаплазму уреалитикум</v>
          </cell>
          <cell r="C164">
            <v>3</v>
          </cell>
        </row>
        <row r="165">
          <cell r="A165">
            <v>40000009</v>
          </cell>
          <cell r="B165" t="str">
            <v>Исследование проб биологического материала на микоплазму хоминис</v>
          </cell>
          <cell r="C165">
            <v>3</v>
          </cell>
        </row>
        <row r="166">
          <cell r="A166">
            <v>40000010</v>
          </cell>
          <cell r="B166" t="str">
            <v>Исследование проб биологического материала на микоплазму гениталис</v>
          </cell>
          <cell r="C166">
            <v>3</v>
          </cell>
        </row>
        <row r="167">
          <cell r="A167">
            <v>40000011</v>
          </cell>
          <cell r="B167" t="str">
            <v>Исследование проб биологического материала на нейссерию гонореи</v>
          </cell>
          <cell r="C167">
            <v>3</v>
          </cell>
        </row>
        <row r="168">
          <cell r="A168">
            <v>40000012</v>
          </cell>
          <cell r="B168" t="str">
            <v>Исследование проб биологического материала на трихомонас вагиналис</v>
          </cell>
          <cell r="C168">
            <v>3</v>
          </cell>
        </row>
        <row r="169">
          <cell r="A169">
            <v>40000013</v>
          </cell>
          <cell r="B169" t="str">
            <v>Исследование проб биологического материала на гарднерелла вагиналис</v>
          </cell>
          <cell r="C169">
            <v>3</v>
          </cell>
        </row>
        <row r="170">
          <cell r="A170">
            <v>40000015</v>
          </cell>
          <cell r="B170" t="str">
            <v>Исследование проб биологического материала на кандида альбиканс</v>
          </cell>
          <cell r="C170">
            <v>3</v>
          </cell>
        </row>
        <row r="171">
          <cell r="A171">
            <v>40000027</v>
          </cell>
          <cell r="B17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1">
            <v>3</v>
          </cell>
        </row>
        <row r="172">
          <cell r="A172">
            <v>40000028</v>
          </cell>
          <cell r="B172" t="str">
            <v xml:space="preserve">Исследование проб биологического материала на вирус папилломы человека 16 и 18 типов. </v>
          </cell>
          <cell r="C172">
            <v>3</v>
          </cell>
        </row>
        <row r="173">
          <cell r="A173">
            <v>40000034</v>
          </cell>
          <cell r="B173" t="str">
            <v>Исследование проб биологического материала на микоплазму пневмониэ и хламидофиллу пневмониэ</v>
          </cell>
          <cell r="C173">
            <v>3</v>
          </cell>
        </row>
        <row r="174">
          <cell r="A174">
            <v>40000037</v>
          </cell>
          <cell r="B174" t="str">
            <v xml:space="preserve">Исследование проб биологического материала на биовары уреаплазмы. </v>
          </cell>
          <cell r="C174">
            <v>3</v>
          </cell>
        </row>
        <row r="175">
          <cell r="A175">
            <v>40000041</v>
          </cell>
          <cell r="B17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5">
            <v>3</v>
          </cell>
        </row>
        <row r="176">
          <cell r="A176">
            <v>40000042</v>
          </cell>
          <cell r="B176" t="str">
            <v>Исследование проб биологического материала на лептоспироз.</v>
          </cell>
          <cell r="C176">
            <v>1.5</v>
          </cell>
        </row>
        <row r="177">
          <cell r="A177">
            <v>40000043</v>
          </cell>
          <cell r="B177" t="str">
            <v>Исследование проб биологического материала на бруцеллез.</v>
          </cell>
          <cell r="C177">
            <v>3</v>
          </cell>
        </row>
        <row r="178">
          <cell r="A178">
            <v>40000044</v>
          </cell>
          <cell r="B178" t="str">
            <v xml:space="preserve">Исследование проб биологического материала, внешней среды на сибирскую язву. </v>
          </cell>
          <cell r="C178">
            <v>3</v>
          </cell>
        </row>
        <row r="179">
          <cell r="A179">
            <v>40000045</v>
          </cell>
          <cell r="B179" t="str">
            <v>Исследование проб биологического материала на легионеллез.</v>
          </cell>
          <cell r="C179">
            <v>3</v>
          </cell>
        </row>
        <row r="180">
          <cell r="A180">
            <v>40000046</v>
          </cell>
          <cell r="B180" t="str">
            <v>Исследование проб биологического материала на грипп А, В без определения субтипов (единичное исследование)</v>
          </cell>
          <cell r="C180">
            <v>3</v>
          </cell>
        </row>
        <row r="181">
          <cell r="A181" t="str">
            <v>40000046.1</v>
          </cell>
          <cell r="B181" t="str">
            <v>Исследование проб биологического материала на грипп А, В без определения субтипов (групповые исследования)</v>
          </cell>
          <cell r="C181">
            <v>1.5</v>
          </cell>
        </row>
        <row r="182">
          <cell r="A182">
            <v>40000047</v>
          </cell>
          <cell r="B182" t="str">
            <v>Исследование проб биологического материала на РС - вирус  (единичное исследование)</v>
          </cell>
          <cell r="C182">
            <v>3</v>
          </cell>
        </row>
        <row r="183">
          <cell r="A183" t="str">
            <v>40000047.1</v>
          </cell>
          <cell r="B183" t="str">
            <v>Исследование проб биологического материала на РС - вирус (групповые исследования)</v>
          </cell>
          <cell r="C183">
            <v>1.5</v>
          </cell>
        </row>
        <row r="184">
          <cell r="A184">
            <v>40000048</v>
          </cell>
          <cell r="B184" t="str">
            <v>Исследование проб биологического материала на аденовирус (единичное исследование)</v>
          </cell>
          <cell r="C184">
            <v>3</v>
          </cell>
        </row>
        <row r="185">
          <cell r="A185" t="str">
            <v>40000048.1</v>
          </cell>
          <cell r="B185" t="str">
            <v>Исследование проб биологического материала на аденовирус (групповые исследования)</v>
          </cell>
          <cell r="C185">
            <v>1.5</v>
          </cell>
        </row>
        <row r="186">
          <cell r="A186">
            <v>40000035</v>
          </cell>
          <cell r="B186" t="str">
            <v>Исследование биологического материала на возбудителей ОРВИ</v>
          </cell>
          <cell r="C186">
            <v>3</v>
          </cell>
        </row>
        <row r="187">
          <cell r="A187">
            <v>40000056</v>
          </cell>
          <cell r="B187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(единичное исследование)</v>
          </cell>
          <cell r="C187">
            <v>3</v>
          </cell>
        </row>
        <row r="188">
          <cell r="A188" t="str">
            <v>40000056.1</v>
          </cell>
          <cell r="B18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(групповые исследования)</v>
          </cell>
          <cell r="C188">
            <v>1.5</v>
          </cell>
        </row>
        <row r="189">
          <cell r="A189">
            <v>40000057</v>
          </cell>
          <cell r="B189" t="str">
            <v>Исследование проб биологического материала, внешней среды на эшерихиозы методом ПЦР</v>
          </cell>
          <cell r="C189">
            <v>3</v>
          </cell>
        </row>
        <row r="190">
          <cell r="A190">
            <v>40000036</v>
          </cell>
          <cell r="B190" t="str">
            <v>Исследование биологического материала на метапневмовирус/бокавирус (единичное исследование)</v>
          </cell>
          <cell r="C190">
            <v>3</v>
          </cell>
        </row>
        <row r="191">
          <cell r="A191" t="str">
            <v>40000036.1</v>
          </cell>
          <cell r="B191" t="str">
            <v>Исследование биологического материала на метапневмовирус/бокавирус (групповые исследования)</v>
          </cell>
          <cell r="C191">
            <v>1.5</v>
          </cell>
        </row>
        <row r="192">
          <cell r="A192">
            <v>40000038</v>
          </cell>
          <cell r="B192" t="str">
            <v>Исследование биологического материала на риновирус (единичное исследование)</v>
          </cell>
          <cell r="C192">
            <v>3</v>
          </cell>
        </row>
        <row r="193">
          <cell r="A193" t="str">
            <v>40000038.1</v>
          </cell>
          <cell r="B193" t="str">
            <v>Исследование биологического материала на риновирус (групповые исследование)</v>
          </cell>
          <cell r="C193">
            <v>1.5</v>
          </cell>
        </row>
        <row r="194">
          <cell r="A194">
            <v>40000856</v>
          </cell>
          <cell r="B194" t="str">
            <v>Исследование проб биологического материала на коронавирус ТОРС.</v>
          </cell>
          <cell r="C194">
            <v>3</v>
          </cell>
        </row>
        <row r="195">
          <cell r="A195">
            <v>40000857</v>
          </cell>
          <cell r="B195" t="str">
            <v>Исследование проб биологического материала, внешней среды на вирус гепатита А (единочное исследование)</v>
          </cell>
          <cell r="C195">
            <v>3</v>
          </cell>
        </row>
        <row r="196">
          <cell r="A196" t="str">
            <v>40000857.1</v>
          </cell>
          <cell r="B196" t="str">
            <v>Исследование проб биологического материала, внешней среды на вирус гепатита А (групповые исследования)</v>
          </cell>
          <cell r="C196">
            <v>1.5</v>
          </cell>
        </row>
        <row r="197">
          <cell r="A197">
            <v>40000858</v>
          </cell>
          <cell r="B197" t="str">
            <v>Исследование проб биологического материала на вирус гепатита В.</v>
          </cell>
          <cell r="C197">
            <v>3</v>
          </cell>
        </row>
        <row r="198">
          <cell r="A198">
            <v>40000859</v>
          </cell>
          <cell r="B198" t="str">
            <v>Исследование проб биологического материала на вирус гепатита С.</v>
          </cell>
          <cell r="C198">
            <v>3</v>
          </cell>
        </row>
        <row r="199">
          <cell r="A199">
            <v>40000861</v>
          </cell>
          <cell r="B199" t="str">
            <v>Исследование проб биологического материала, клещей  на боррелиоз</v>
          </cell>
          <cell r="C199">
            <v>3</v>
          </cell>
        </row>
        <row r="200">
          <cell r="A200">
            <v>40000863</v>
          </cell>
          <cell r="B200" t="str">
            <v>Исследование проб биологического материала на краснуху.</v>
          </cell>
          <cell r="C200">
            <v>3</v>
          </cell>
        </row>
        <row r="201">
          <cell r="A201">
            <v>40000864</v>
          </cell>
          <cell r="B201" t="str">
            <v>Исследование проб биологического материала на энтеровирусы (единичное исследование)</v>
          </cell>
          <cell r="C201">
            <v>3</v>
          </cell>
        </row>
        <row r="202">
          <cell r="A202" t="str">
            <v>40000864.1</v>
          </cell>
          <cell r="B202" t="str">
            <v>Исследование проб биологического материала на энтеровирусы (групповые исследования)</v>
          </cell>
          <cell r="C202">
            <v>1.5</v>
          </cell>
        </row>
        <row r="203">
          <cell r="A203">
            <v>40000883</v>
          </cell>
          <cell r="B203" t="str">
            <v xml:space="preserve">Исследование проб внешней среды на туляремию. </v>
          </cell>
          <cell r="C203">
            <v>3</v>
          </cell>
        </row>
        <row r="204">
          <cell r="A204">
            <v>40000884</v>
          </cell>
          <cell r="B204" t="str">
            <v xml:space="preserve">Исследование проб биологического материала, внешней среды на холеру </v>
          </cell>
          <cell r="C204">
            <v>3</v>
          </cell>
        </row>
        <row r="205">
          <cell r="A205">
            <v>40000885</v>
          </cell>
          <cell r="B205" t="str">
            <v xml:space="preserve">Исследование проб внешней среды на энтеровирусы . </v>
          </cell>
          <cell r="C205">
            <v>3</v>
          </cell>
        </row>
        <row r="206">
          <cell r="A206">
            <v>40000894</v>
          </cell>
          <cell r="B206" t="str">
            <v>Исследование проб биологического материала, внешней среды  на ротавирусы, норовирусы, астровирусы (единичное исследование)</v>
          </cell>
          <cell r="C206">
            <v>3</v>
          </cell>
        </row>
        <row r="207">
          <cell r="A207" t="str">
            <v>40000894.1</v>
          </cell>
          <cell r="B207" t="str">
            <v>Исследование проб биологического материала, внешней среды  на ротавирусы, норовирусы, астровирусы (групповые исследования)</v>
          </cell>
          <cell r="C207">
            <v>1.5</v>
          </cell>
        </row>
        <row r="208">
          <cell r="A208">
            <v>40000895</v>
          </cell>
          <cell r="B208" t="str">
            <v>Исследование проб биологического материала на шигеллы, сальмонеллы, кампило бактерии.</v>
          </cell>
          <cell r="C208">
            <v>3</v>
          </cell>
        </row>
        <row r="209">
          <cell r="A209">
            <v>40000896</v>
          </cell>
          <cell r="B209" t="str">
            <v>Исследование проб биологического материала на парагрипп (единичное исследование).</v>
          </cell>
          <cell r="C209">
            <v>3</v>
          </cell>
        </row>
        <row r="210">
          <cell r="A210" t="str">
            <v>40000896.1</v>
          </cell>
          <cell r="B210" t="str">
            <v>Исследование проб биологического материала на парагрипп (групповые исследования).</v>
          </cell>
          <cell r="C210">
            <v>1.5</v>
          </cell>
        </row>
        <row r="211">
          <cell r="A211">
            <v>40000897</v>
          </cell>
          <cell r="B211" t="str">
            <v>Исследование проб биологического материала, внешней среды на иерсиниозы методом ПЦР</v>
          </cell>
          <cell r="C211">
            <v>3</v>
          </cell>
        </row>
        <row r="212">
          <cell r="A212">
            <v>40000054</v>
          </cell>
          <cell r="B212" t="str">
            <v>Исследование биологического материала на лихорадку Западного Нила (единичное исследование)</v>
          </cell>
          <cell r="C212">
            <v>3</v>
          </cell>
        </row>
        <row r="213">
          <cell r="A213" t="str">
            <v>40000054.1</v>
          </cell>
          <cell r="B213" t="str">
            <v>Исследование биологического материала на лихорадку Западного Нила (групповые исследования)</v>
          </cell>
          <cell r="C213">
            <v>1.5</v>
          </cell>
        </row>
        <row r="214">
          <cell r="A214">
            <v>40000965</v>
          </cell>
          <cell r="B214" t="str">
            <v>Исследование проб биологического материала, внешней среды на КУ-лихорадку</v>
          </cell>
          <cell r="C214">
            <v>3</v>
          </cell>
        </row>
        <row r="215">
          <cell r="A215">
            <v>40000079</v>
          </cell>
          <cell r="B215" t="str">
            <v>Исследование проб биологического материала на вирус Зика</v>
          </cell>
          <cell r="C215">
            <v>3</v>
          </cell>
        </row>
        <row r="216">
          <cell r="A216" t="str">
            <v>Обследование сотрудников ДОУ</v>
          </cell>
          <cell r="B216"/>
          <cell r="C216"/>
        </row>
        <row r="217">
          <cell r="A217">
            <v>40000078</v>
          </cell>
          <cell r="B217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7">
            <v>3</v>
          </cell>
        </row>
        <row r="218">
          <cell r="A218">
            <v>40000958</v>
          </cell>
          <cell r="B218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8">
            <v>3</v>
          </cell>
        </row>
        <row r="219">
          <cell r="A219" t="str">
            <v>Пищевые продукты</v>
          </cell>
          <cell r="B219"/>
          <cell r="C219"/>
        </row>
        <row r="220">
          <cell r="A220">
            <v>40000855</v>
          </cell>
          <cell r="B220" t="str">
            <v>Исследование по идентификации рекомбинантной ДНК в пищевых продуктах (1 проба)</v>
          </cell>
          <cell r="C220">
            <v>3</v>
          </cell>
        </row>
        <row r="221">
          <cell r="A221">
            <v>40000956</v>
          </cell>
          <cell r="B221" t="str">
            <v>Исследование по идентификации рекомбинантной ДНК в пищевых продуктах (2 пробы)</v>
          </cell>
          <cell r="C221">
            <v>2</v>
          </cell>
        </row>
        <row r="222">
          <cell r="A222">
            <v>40000957</v>
          </cell>
          <cell r="B222" t="str">
            <v>Исследование по идентификации рекомбинантной ДНК в пищевых продуктах (3 пробы)</v>
          </cell>
          <cell r="C222">
            <v>1.3</v>
          </cell>
        </row>
        <row r="223">
          <cell r="A223">
            <v>40000077</v>
          </cell>
          <cell r="B223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3">
            <v>3</v>
          </cell>
        </row>
        <row r="224">
          <cell r="A224">
            <v>40000952</v>
          </cell>
          <cell r="B224" t="str">
            <v>Исследование по идентификации видовой принадлежности ДНК крупного рогатого скота (КРС)</v>
          </cell>
          <cell r="C224">
            <v>3</v>
          </cell>
        </row>
        <row r="225">
          <cell r="A225">
            <v>40000953</v>
          </cell>
          <cell r="B225" t="str">
            <v>Исследование по идентификации видовой принадлежности ДНК курицы/индейки</v>
          </cell>
          <cell r="C225">
            <v>3</v>
          </cell>
        </row>
        <row r="226">
          <cell r="A226">
            <v>40000954</v>
          </cell>
          <cell r="B226" t="str">
            <v>Исследование по идентификации видовой принадлежности рыб семейства лососевых (горбуша-кета-нерка)</v>
          </cell>
          <cell r="C226">
            <v>3</v>
          </cell>
        </row>
        <row r="227">
          <cell r="A227">
            <v>40000080</v>
          </cell>
          <cell r="B227" t="str">
            <v>Исследование по идентификации видовой принадлежности ДНК баранины</v>
          </cell>
          <cell r="C227">
            <v>3</v>
          </cell>
        </row>
        <row r="228">
          <cell r="A228">
            <v>40000081</v>
          </cell>
          <cell r="B228" t="str">
            <v>Исследование по идентификации видовой принадлежности ДНК свинины</v>
          </cell>
          <cell r="C228">
            <v>3</v>
          </cell>
        </row>
        <row r="229">
          <cell r="A229" t="str">
            <v>Внутренний контроль качества проводимых исследований</v>
          </cell>
          <cell r="B229"/>
          <cell r="C229"/>
        </row>
        <row r="230">
          <cell r="A230">
            <v>40000647</v>
          </cell>
          <cell r="B230" t="str">
            <v xml:space="preserve">Смывы с рабочих поверхностей для определения  возможной контаминации </v>
          </cell>
          <cell r="C230">
            <v>3</v>
          </cell>
        </row>
        <row r="231">
          <cell r="A231" t="str">
            <v>Бактериологическая  лаборатория</v>
          </cell>
          <cell r="B231"/>
          <cell r="C231"/>
        </row>
        <row r="232">
          <cell r="A232" t="str">
            <v>Пищевые продукты</v>
          </cell>
          <cell r="B232"/>
          <cell r="C232"/>
        </row>
        <row r="233">
          <cell r="A233">
            <v>50001327</v>
          </cell>
          <cell r="B233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3">
            <v>0.57999999999999996</v>
          </cell>
        </row>
        <row r="234">
          <cell r="A234">
            <v>50001315</v>
          </cell>
          <cell r="B234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4">
            <v>5.41</v>
          </cell>
        </row>
        <row r="235">
          <cell r="A235">
            <v>50000035</v>
          </cell>
          <cell r="B235" t="str">
            <v>Определение ингибирующих веществ в сыром молоке.</v>
          </cell>
          <cell r="C235">
            <v>0.88</v>
          </cell>
        </row>
        <row r="236">
          <cell r="A236">
            <v>50000930</v>
          </cell>
          <cell r="B236" t="str">
            <v>Определение количества соматических клеток в сыром молоке.</v>
          </cell>
          <cell r="C236">
            <v>1</v>
          </cell>
        </row>
        <row r="237">
          <cell r="A237">
            <v>50000025</v>
          </cell>
          <cell r="B237" t="str">
            <v>Определение остаточного количества антибиотиков в пищевых продуктах (на один антибиотик).</v>
          </cell>
          <cell r="C237">
            <v>6.79</v>
          </cell>
        </row>
        <row r="238">
          <cell r="A238">
            <v>50001074</v>
          </cell>
          <cell r="B238" t="str">
            <v>Бактериологическое исследование пищевых продуктов на ботулизм.</v>
          </cell>
          <cell r="C238">
            <v>2.21</v>
          </cell>
        </row>
        <row r="239">
          <cell r="A239">
            <v>50000098</v>
          </cell>
          <cell r="B239" t="str">
            <v>Бактериологическое исследование на КМАФАнМ, КМАэМ, в том числе методом петрифильмов</v>
          </cell>
          <cell r="C239">
            <v>0.71</v>
          </cell>
        </row>
        <row r="240">
          <cell r="A240">
            <v>50000099</v>
          </cell>
          <cell r="B240" t="str">
            <v>Бактериологическое исследование на БГКП (колиформы)</v>
          </cell>
          <cell r="C240">
            <v>0.63</v>
          </cell>
        </row>
        <row r="241">
          <cell r="A241">
            <v>50000109</v>
          </cell>
          <cell r="B241" t="str">
            <v>Бактериологическое исследование на стафилококки S. аureus.</v>
          </cell>
          <cell r="C241">
            <v>0.71</v>
          </cell>
        </row>
        <row r="242">
          <cell r="A242">
            <v>50000105</v>
          </cell>
          <cell r="B242" t="str">
            <v>Бактериологическое исследование на бактерии рода  Proteus.</v>
          </cell>
          <cell r="C242">
            <v>0.71</v>
          </cell>
        </row>
        <row r="243">
          <cell r="A243">
            <v>50000101</v>
          </cell>
          <cell r="B243" t="str">
            <v>Бактериологическое исследование на дрожжи, плесень, концентрацию дрожжевых клеток, плесень по Говарду</v>
          </cell>
          <cell r="C243">
            <v>0.63</v>
          </cell>
        </row>
        <row r="244">
          <cell r="A244">
            <v>50000100</v>
          </cell>
          <cell r="B244" t="str">
            <v>Бактериологическое исследование на сульфитредуцирующие клостридии, мезофильные клостридии</v>
          </cell>
          <cell r="C244">
            <v>0.71</v>
          </cell>
        </row>
        <row r="245">
          <cell r="A245">
            <v>50000104</v>
          </cell>
          <cell r="B245" t="str">
            <v>Бактериологическое исследование на E.coli</v>
          </cell>
          <cell r="C245">
            <v>0.71</v>
          </cell>
        </row>
        <row r="246">
          <cell r="A246">
            <v>50000103</v>
          </cell>
          <cell r="B246" t="str">
            <v>Бактериологическое исследование на энтерококки Enterococcus.</v>
          </cell>
          <cell r="C246">
            <v>0.71</v>
          </cell>
        </row>
        <row r="247">
          <cell r="A247">
            <v>50000107</v>
          </cell>
          <cell r="B247" t="str">
            <v>Бактериологическое исследование на молочнокислые микроорганизмы, ацидофильные микроорганизмы</v>
          </cell>
          <cell r="C247">
            <v>0.71</v>
          </cell>
        </row>
        <row r="248">
          <cell r="A248">
            <v>50001075</v>
          </cell>
          <cell r="B248" t="str">
            <v>Бактериологическое исследование на бифидобактерии.</v>
          </cell>
          <cell r="C248">
            <v>0.71</v>
          </cell>
        </row>
        <row r="249">
          <cell r="A249">
            <v>50000111</v>
          </cell>
          <cell r="B249" t="str">
            <v xml:space="preserve">Бактериологическое исследование на парагемолитический вибрион </v>
          </cell>
          <cell r="C249">
            <v>0.54</v>
          </cell>
        </row>
        <row r="250">
          <cell r="A250">
            <v>50000102</v>
          </cell>
          <cell r="B250" t="str">
            <v>Бактериологическое исследование на B.cereus.</v>
          </cell>
          <cell r="C250">
            <v>0.71</v>
          </cell>
        </row>
        <row r="251">
          <cell r="A251">
            <v>50000110</v>
          </cell>
          <cell r="B251" t="str">
            <v>Бактериологическое исследование на листерии Listeria monocytogenes</v>
          </cell>
          <cell r="C251">
            <v>1.88</v>
          </cell>
        </row>
        <row r="252">
          <cell r="A252">
            <v>50001076</v>
          </cell>
          <cell r="B252" t="str">
            <v>Бактериологическое исследование на патогенную микрофлору в т.ч. сальмонеллы (в том числе методом импеданса).</v>
          </cell>
          <cell r="C252">
            <v>1.88</v>
          </cell>
        </row>
        <row r="253">
          <cell r="A253">
            <v>50001077</v>
          </cell>
          <cell r="B253" t="str">
            <v>Бактериологическое исследование на синегнойную палочку Ps.aeruginosa.</v>
          </cell>
          <cell r="C253">
            <v>0.71</v>
          </cell>
        </row>
        <row r="254">
          <cell r="A254">
            <v>50001317</v>
          </cell>
          <cell r="B254" t="str">
            <v>Бактериологическое исследование на Enterobacter sakazakii</v>
          </cell>
          <cell r="C254">
            <v>0.71</v>
          </cell>
        </row>
        <row r="255">
          <cell r="A255">
            <v>50001318</v>
          </cell>
          <cell r="B255" t="str">
            <v>Бактериологическое исследование на неспорообразующие микроорганизмы</v>
          </cell>
          <cell r="C255">
            <v>0.46</v>
          </cell>
        </row>
        <row r="256">
          <cell r="A256">
            <v>50001072</v>
          </cell>
          <cell r="B256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6">
            <v>5.65</v>
          </cell>
        </row>
        <row r="257">
          <cell r="A257" t="str">
            <v>Вода и почва</v>
          </cell>
          <cell r="B257"/>
          <cell r="C257"/>
        </row>
        <row r="258">
          <cell r="A258">
            <v>50001078</v>
          </cell>
          <cell r="B258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8">
            <v>1.38</v>
          </cell>
        </row>
        <row r="259">
          <cell r="A259">
            <v>50001079</v>
          </cell>
          <cell r="B259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9">
            <v>1.75</v>
          </cell>
        </row>
        <row r="260">
          <cell r="A260">
            <v>50001089</v>
          </cell>
          <cell r="B260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60">
            <v>0.71</v>
          </cell>
        </row>
        <row r="261">
          <cell r="A261">
            <v>50001080</v>
          </cell>
          <cell r="B261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61">
            <v>0.57999999999999996</v>
          </cell>
        </row>
        <row r="262">
          <cell r="A262">
            <v>50001123</v>
          </cell>
          <cell r="B262" t="str">
            <v xml:space="preserve">Бактериологическое исследование воды питьевой расфасованной на сульфитредуцирующие клостридии </v>
          </cell>
          <cell r="C262">
            <v>0.5</v>
          </cell>
        </row>
        <row r="263">
          <cell r="A263">
            <v>50001126</v>
          </cell>
          <cell r="B263" t="str">
            <v>Бактериологическое исследование воды аквапарков</v>
          </cell>
          <cell r="C263">
            <v>3.53</v>
          </cell>
        </row>
        <row r="264">
          <cell r="A264">
            <v>50001134</v>
          </cell>
          <cell r="B264" t="str">
            <v>Бактериологическое исследование воды питьевой, питьевой, расфасованной в емкости на ОМЧ, ОМЧ 37°С</v>
          </cell>
          <cell r="C264">
            <v>0.5</v>
          </cell>
        </row>
        <row r="265">
          <cell r="A265">
            <v>50001139</v>
          </cell>
          <cell r="B265" t="str">
            <v>Бактериологическое исследование воды питьевой, расфасованной в емкости на ОМЧ 22°С</v>
          </cell>
          <cell r="C265">
            <v>0.57999999999999996</v>
          </cell>
        </row>
        <row r="266">
          <cell r="A266">
            <v>50001135</v>
          </cell>
          <cell r="B266" t="str">
            <v>Бактериологическое исследование воды питьевой, питьевой, расфасованной в емкости на ОКБ, ТКБ, ГКБ</v>
          </cell>
          <cell r="C266">
            <v>0.5</v>
          </cell>
        </row>
        <row r="267">
          <cell r="A267">
            <v>50001082</v>
          </cell>
          <cell r="B267" t="str">
            <v>Бактериологическое исследование поверхностных водоемов, сточной воды, воды технической на ОКБ, ТКБ.</v>
          </cell>
          <cell r="C267">
            <v>1.1299999999999999</v>
          </cell>
        </row>
        <row r="268">
          <cell r="A268">
            <v>50001083</v>
          </cell>
          <cell r="B268" t="str">
            <v>Бактериологическое исследование поверхностных водоемов, сточной воды, воды технической на колифаги.</v>
          </cell>
          <cell r="C268">
            <v>1.75</v>
          </cell>
        </row>
        <row r="269">
          <cell r="A269">
            <v>50001088</v>
          </cell>
          <cell r="B269" t="str">
            <v>Бактериологическое исследование воды на патогенную микрофлору.</v>
          </cell>
          <cell r="C269">
            <v>3.54</v>
          </cell>
        </row>
        <row r="270">
          <cell r="A270">
            <v>50000140</v>
          </cell>
          <cell r="B270" t="str">
            <v>Бактериологическое исследование воды в плавательных бассейнах.</v>
          </cell>
          <cell r="C270">
            <v>3.13</v>
          </cell>
        </row>
        <row r="271">
          <cell r="A271">
            <v>50001133</v>
          </cell>
          <cell r="B271" t="str">
            <v>Бактериологическое исследование воды на легионеллы.</v>
          </cell>
          <cell r="C271">
            <v>1.21</v>
          </cell>
        </row>
        <row r="272">
          <cell r="A272">
            <v>50000174</v>
          </cell>
          <cell r="B272" t="str">
            <v>Бактериологическое исследование почвы и песка.</v>
          </cell>
          <cell r="C272">
            <v>3.58</v>
          </cell>
        </row>
        <row r="273">
          <cell r="A273">
            <v>50001329</v>
          </cell>
          <cell r="B273" t="str">
            <v>Бактериологическое исследование воды питьевой, расфасованной на 6 показателей (ОМЧ 37°С, 22°С, ОКБ, ТКБ, ГКБ, Ps.aeruginosa)</v>
          </cell>
          <cell r="C273">
            <v>2.21</v>
          </cell>
        </row>
        <row r="274">
          <cell r="A274" t="str">
            <v>Воздух</v>
          </cell>
          <cell r="B274"/>
          <cell r="C274"/>
        </row>
        <row r="275">
          <cell r="A275">
            <v>50000224</v>
          </cell>
          <cell r="B275" t="str">
            <v>Бактериологическое исследование воздуха закрытых помещений на общее микробное число (ОМЧ).</v>
          </cell>
          <cell r="C275">
            <v>0.57999999999999996</v>
          </cell>
        </row>
        <row r="276">
          <cell r="A276">
            <v>50000225</v>
          </cell>
          <cell r="B276" t="str">
            <v>Бактериологическое исследование воздуха закрытых помещений на S.aureus.</v>
          </cell>
          <cell r="C276">
            <v>0.57999999999999996</v>
          </cell>
        </row>
        <row r="277">
          <cell r="A277">
            <v>50000226</v>
          </cell>
          <cell r="B277" t="str">
            <v>Бактериологическое исследование воздуха закрытых помещений на плесневые грибы и дрожжи.</v>
          </cell>
          <cell r="C277">
            <v>0.57999999999999996</v>
          </cell>
        </row>
        <row r="278">
          <cell r="A278">
            <v>50000227</v>
          </cell>
          <cell r="B278" t="str">
            <v>Бактериологическое исследование воздуха холодильных камер на плесень</v>
          </cell>
          <cell r="C278">
            <v>0.57999999999999996</v>
          </cell>
        </row>
        <row r="279">
          <cell r="A279" t="str">
            <v>Лекарственные формы, парфюмерно-косметическая продукция, средства личной гигиены</v>
          </cell>
          <cell r="B279"/>
          <cell r="C279"/>
        </row>
        <row r="280">
          <cell r="A280">
            <v>50000147</v>
          </cell>
          <cell r="B280" t="str">
            <v>Бактериологическое исследование лекарственных форм на стерильность.</v>
          </cell>
          <cell r="C280">
            <v>1.21</v>
          </cell>
        </row>
        <row r="281">
          <cell r="A281">
            <v>50001094</v>
          </cell>
          <cell r="B281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81">
            <v>2.63</v>
          </cell>
        </row>
        <row r="282">
          <cell r="A282">
            <v>50001118</v>
          </cell>
          <cell r="B282" t="str">
            <v>Бактериологическое исследование на пирогенообразующие микроорганизмы</v>
          </cell>
          <cell r="C282">
            <v>0.38</v>
          </cell>
        </row>
        <row r="283">
          <cell r="A283">
            <v>50001119</v>
          </cell>
          <cell r="B283" t="str">
            <v>Бактериологическое исследование воды очищенной по фармакопее</v>
          </cell>
          <cell r="C283">
            <v>1.58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>
            <v>3.13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>
            <v>3.96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>
            <v>2.88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>
            <v>2.88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>
            <v>2.88</v>
          </cell>
        </row>
        <row r="289">
          <cell r="A289" t="str">
            <v>Смывы с объектов внешней среды</v>
          </cell>
          <cell r="B289"/>
          <cell r="C289"/>
        </row>
        <row r="290">
          <cell r="A290">
            <v>50000169</v>
          </cell>
          <cell r="B290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90">
            <v>0.38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>
            <v>0.71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>
            <v>1.54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>
            <v>0.42</v>
          </cell>
        </row>
        <row r="294">
          <cell r="A294">
            <v>50000166</v>
          </cell>
          <cell r="B294" t="str">
            <v>Бактериологическое исследование смывов на условно - патогенную микрофлору.</v>
          </cell>
          <cell r="C294">
            <v>3.42</v>
          </cell>
        </row>
        <row r="295">
          <cell r="A295">
            <v>50001095</v>
          </cell>
          <cell r="B295" t="str">
            <v>Бактериологическое исследование смывов на дрожжи, плесень.</v>
          </cell>
          <cell r="C295">
            <v>0.5</v>
          </cell>
        </row>
        <row r="296">
          <cell r="A296">
            <v>50000172</v>
          </cell>
          <cell r="B296" t="str">
            <v>Бактериологическое исследование смывов на  протеи.</v>
          </cell>
          <cell r="C296">
            <v>0.71</v>
          </cell>
        </row>
        <row r="297">
          <cell r="A297">
            <v>50001121</v>
          </cell>
          <cell r="B297" t="str">
            <v>Бактериологическое исследование смывов из холодильных камер на  плесень.</v>
          </cell>
          <cell r="C297">
            <v>0.5</v>
          </cell>
        </row>
        <row r="298">
          <cell r="A298">
            <v>50000223</v>
          </cell>
          <cell r="B298" t="str">
            <v>Бактериологическое исследование смывов на легионеллы.</v>
          </cell>
          <cell r="C298">
            <v>1.21</v>
          </cell>
        </row>
        <row r="299">
          <cell r="A299">
            <v>50001319</v>
          </cell>
          <cell r="B299" t="str">
            <v>Бактериологическое исследование смывов с эндоскопического оборудования на ДВУ (дезинфекция высокого уровня)</v>
          </cell>
          <cell r="C299">
            <v>3.42</v>
          </cell>
        </row>
        <row r="300">
          <cell r="A300" t="str">
            <v>Клинический материал</v>
          </cell>
          <cell r="B300"/>
          <cell r="C300"/>
        </row>
        <row r="301">
          <cell r="A301">
            <v>50000002</v>
          </cell>
          <cell r="B301" t="str">
            <v>Бактериологическое исследование материала от больного при пищевой токсикоинфекции.</v>
          </cell>
          <cell r="C301">
            <v>3.71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302">
            <v>2.63</v>
          </cell>
        </row>
        <row r="303">
          <cell r="A303">
            <v>50001098</v>
          </cell>
          <cell r="B303" t="str">
            <v>Бактериологическое исследование отделяемого зева, носа на стафилококк (1 исследование)</v>
          </cell>
          <cell r="C303">
            <v>1.04</v>
          </cell>
        </row>
        <row r="304">
          <cell r="A304">
            <v>50000194</v>
          </cell>
          <cell r="B304" t="str">
            <v xml:space="preserve">Бактериологическое исследование на возбудителей дифтерии (1 исследование).  </v>
          </cell>
          <cell r="C304">
            <v>1.01</v>
          </cell>
        </row>
        <row r="305">
          <cell r="A305">
            <v>50000195</v>
          </cell>
          <cell r="B305" t="str">
            <v>Бактериологическое исследование на возбудителей коклюша и паракоклюша.</v>
          </cell>
          <cell r="C305">
            <v>1.01</v>
          </cell>
        </row>
        <row r="306">
          <cell r="A306">
            <v>50000197</v>
          </cell>
          <cell r="B306" t="str">
            <v>Бактериологическое исследование на менингококк</v>
          </cell>
          <cell r="C306">
            <v>1.38</v>
          </cell>
        </row>
        <row r="307">
          <cell r="A307">
            <v>50000198</v>
          </cell>
          <cell r="B307" t="str">
            <v xml:space="preserve">Бактериологическое исследование на кишечную группу инфекций.  </v>
          </cell>
          <cell r="C307">
            <v>1.38</v>
          </cell>
        </row>
        <row r="308">
          <cell r="A308">
            <v>50000196</v>
          </cell>
          <cell r="B308" t="str">
            <v>Бактериологическое исследование на  энтеропатогенные эшерихии  (ЭПКП).</v>
          </cell>
          <cell r="C308">
            <v>1.88</v>
          </cell>
        </row>
        <row r="309">
          <cell r="A309">
            <v>50001100</v>
          </cell>
          <cell r="B309" t="str">
            <v>Бактериологическое исследование крови на гемокультуру.</v>
          </cell>
          <cell r="C309">
            <v>1.38</v>
          </cell>
        </row>
        <row r="310">
          <cell r="A310">
            <v>50001107</v>
          </cell>
          <cell r="B310" t="str">
            <v>Бактериологическое исследование крови на стерильность</v>
          </cell>
          <cell r="C310">
            <v>2.21</v>
          </cell>
        </row>
        <row r="311">
          <cell r="A311">
            <v>50001101</v>
          </cell>
          <cell r="B311" t="str">
            <v xml:space="preserve">Бактериологическое исследование на дисбактериоз. </v>
          </cell>
          <cell r="C311">
            <v>8.5399999999999991</v>
          </cell>
        </row>
        <row r="312">
          <cell r="A312">
            <v>50001112</v>
          </cell>
          <cell r="B312" t="str">
            <v>Определение устойчивости микроорганизмов к дезинфектантам</v>
          </cell>
          <cell r="C312">
            <v>1.54</v>
          </cell>
        </row>
        <row r="313">
          <cell r="A313">
            <v>50001320</v>
          </cell>
          <cell r="B313" t="str">
            <v>Бактериологическое исследование кала на условно-патогенную микрофлору</v>
          </cell>
          <cell r="C313">
            <v>3.54</v>
          </cell>
        </row>
        <row r="314">
          <cell r="A314">
            <v>50001321</v>
          </cell>
          <cell r="B314" t="str">
            <v>Бактериологическое исследование клинического материала на дрожжевые грибы рода Candida</v>
          </cell>
          <cell r="C314">
            <v>0.5</v>
          </cell>
        </row>
        <row r="315">
          <cell r="A315" t="str">
            <v>Серологические исследования</v>
          </cell>
          <cell r="B315"/>
          <cell r="C315"/>
        </row>
        <row r="316">
          <cell r="A316">
            <v>50001102</v>
          </cell>
          <cell r="B316" t="str">
            <v>Серологическое исследование на коклюш, паракоклюш с одним диагностикумом</v>
          </cell>
          <cell r="C316">
            <v>0.38</v>
          </cell>
        </row>
        <row r="317">
          <cell r="A317">
            <v>50001322</v>
          </cell>
          <cell r="B317" t="str">
            <v>Серологическое исследование на тиф и паратифы с одним диагностикумом (реакция Видаля)</v>
          </cell>
          <cell r="C317">
            <v>0.38</v>
          </cell>
        </row>
        <row r="318">
          <cell r="A318">
            <v>50001103</v>
          </cell>
          <cell r="B318" t="str">
            <v>Серологическое исследование с одним эритрацитарным диагностикумом (в том числе на брюшной тиф)</v>
          </cell>
          <cell r="C318">
            <v>0.46</v>
          </cell>
        </row>
        <row r="319">
          <cell r="A319">
            <v>50001104</v>
          </cell>
          <cell r="B319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9">
            <v>1.1299999999999999</v>
          </cell>
        </row>
        <row r="320">
          <cell r="A320">
            <v>50001105</v>
          </cell>
          <cell r="B320" t="str">
            <v xml:space="preserve">Серологическое исследование с одним  диагностикумом (сальмонелезный, шигеллезный). </v>
          </cell>
          <cell r="C320">
            <v>0.46</v>
          </cell>
        </row>
        <row r="321">
          <cell r="A321" t="str">
            <v>Стерилизация, контроль стерилизации</v>
          </cell>
          <cell r="B321"/>
          <cell r="C321"/>
        </row>
        <row r="322">
          <cell r="A322">
            <v>50001323</v>
          </cell>
          <cell r="B322" t="str">
            <v>Микробиологические исследования по контролю качества камерной дезинфекции (9 биотестов)</v>
          </cell>
          <cell r="C322">
            <v>2.2599999999999998</v>
          </cell>
        </row>
        <row r="323">
          <cell r="A323">
            <v>50001324</v>
          </cell>
          <cell r="B323" t="str">
            <v>Микробиологические исследования по контролю качества камерной дезинфекции (15 биотестов)</v>
          </cell>
          <cell r="C323">
            <v>3.77</v>
          </cell>
        </row>
        <row r="324">
          <cell r="A324">
            <v>50000952</v>
          </cell>
          <cell r="B324" t="str">
            <v>Биологический контроль работы сухожарового стерилизатора (5 тестов)</v>
          </cell>
          <cell r="C324">
            <v>8.5</v>
          </cell>
        </row>
        <row r="325">
          <cell r="A325">
            <v>50000953</v>
          </cell>
          <cell r="B325" t="str">
            <v>Биологический контроль работы парового стерилизатора ( 5 тестов)</v>
          </cell>
          <cell r="C325">
            <v>7.02</v>
          </cell>
        </row>
        <row r="326">
          <cell r="A326">
            <v>51000177</v>
          </cell>
          <cell r="B326" t="str">
            <v>Стерилизация изделий медицинского назначения (1 цикл)</v>
          </cell>
          <cell r="C326">
            <v>0.3</v>
          </cell>
        </row>
        <row r="327">
          <cell r="A327">
            <v>50001328</v>
          </cell>
          <cell r="B327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7">
            <v>1.3</v>
          </cell>
        </row>
        <row r="328">
          <cell r="A328" t="str">
            <v>Исследование на стерильность</v>
          </cell>
          <cell r="B328"/>
          <cell r="C328"/>
        </row>
        <row r="329">
          <cell r="A329">
            <v>50001090</v>
          </cell>
          <cell r="B329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29">
            <v>1.21</v>
          </cell>
        </row>
        <row r="330">
          <cell r="A330" t="str">
            <v>Обучение</v>
          </cell>
          <cell r="B330"/>
          <cell r="C330"/>
        </row>
        <row r="331">
          <cell r="A331">
            <v>50000031</v>
          </cell>
          <cell r="B331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31">
            <v>75</v>
          </cell>
        </row>
        <row r="332">
          <cell r="A332" t="str">
            <v>Исследования методом ИФА</v>
          </cell>
          <cell r="B332"/>
          <cell r="C332"/>
        </row>
        <row r="333">
          <cell r="A333">
            <v>50001330</v>
          </cell>
          <cell r="B333" t="str">
            <v>Определение остаточного количества антибиотиков в пищевых продуктах (на один антибиотик) методом ИФА</v>
          </cell>
          <cell r="C333">
            <v>1</v>
          </cell>
        </row>
        <row r="334">
          <cell r="A334" t="str">
            <v>Исследования методом разделенного импеданса</v>
          </cell>
          <cell r="B334"/>
          <cell r="C334"/>
        </row>
        <row r="335">
          <cell r="A335">
            <v>50000028</v>
          </cell>
          <cell r="B335" t="str">
            <v>Бактериологическое исследование на КМАФАнМ</v>
          </cell>
          <cell r="C335">
            <v>0.71</v>
          </cell>
        </row>
        <row r="336">
          <cell r="A336">
            <v>50000029</v>
          </cell>
          <cell r="B336" t="str">
            <v>Бактериологическое исследование на листерии</v>
          </cell>
          <cell r="C336">
            <v>1.88</v>
          </cell>
        </row>
        <row r="337">
          <cell r="A337">
            <v>50000030</v>
          </cell>
          <cell r="B337" t="str">
            <v xml:space="preserve">Исследование на патогенную микрофлору </v>
          </cell>
          <cell r="C337">
            <v>1.88</v>
          </cell>
        </row>
        <row r="338">
          <cell r="A338" t="str">
            <v xml:space="preserve">Лаборатория  физико-химических методов исследования  </v>
          </cell>
          <cell r="B338"/>
          <cell r="C338"/>
        </row>
        <row r="339">
          <cell r="A339" t="str">
            <v>Санитарно-гигиенические исследования продовольственного сырья и пищевых продуктов</v>
          </cell>
          <cell r="B339"/>
          <cell r="C339"/>
        </row>
        <row r="340">
          <cell r="A340">
            <v>60000005</v>
          </cell>
          <cell r="B340" t="str">
            <v>Определение жирнокислотного состава-масла растительного, жиры животных</v>
          </cell>
          <cell r="C340">
            <v>10.3</v>
          </cell>
        </row>
        <row r="341">
          <cell r="A341">
            <v>60000111</v>
          </cell>
          <cell r="B341" t="str">
            <v>Определение ферропримесей в сахаре.</v>
          </cell>
          <cell r="C341">
            <v>0.67</v>
          </cell>
        </row>
        <row r="342">
          <cell r="A342">
            <v>60000112</v>
          </cell>
          <cell r="B342" t="str">
            <v>Определение массовой доли редуцирующих веществ в сахаре.</v>
          </cell>
          <cell r="C342">
            <v>2</v>
          </cell>
        </row>
        <row r="343">
          <cell r="A343">
            <v>60000113</v>
          </cell>
          <cell r="B343" t="str">
            <v>Определение цветности сахара.</v>
          </cell>
          <cell r="C343">
            <v>1</v>
          </cell>
        </row>
        <row r="344">
          <cell r="A344">
            <v>60000114</v>
          </cell>
          <cell r="B344" t="str">
            <v>Определение внешнего вида, запаха, вкуса и чистоты раствора сахара.</v>
          </cell>
          <cell r="C344">
            <v>0.5</v>
          </cell>
        </row>
        <row r="345">
          <cell r="A345">
            <v>60000115</v>
          </cell>
          <cell r="B345" t="str">
            <v>Определение массовой доли мелочи в сахаре-рафинаде.</v>
          </cell>
          <cell r="C345">
            <v>1</v>
          </cell>
        </row>
        <row r="346">
          <cell r="A346">
            <v>60000222</v>
          </cell>
          <cell r="B346" t="str">
            <v>Определение органолептических показателей продовольственного сырья, пищевых продуктов.</v>
          </cell>
          <cell r="C346">
            <v>1.2</v>
          </cell>
        </row>
        <row r="347">
          <cell r="A347">
            <v>60000223</v>
          </cell>
          <cell r="B347" t="str">
            <v>Определение массовой доли экстрактивных веществ в кофе.</v>
          </cell>
          <cell r="C347">
            <v>2.42</v>
          </cell>
        </row>
        <row r="348">
          <cell r="A348">
            <v>60000224</v>
          </cell>
          <cell r="B348" t="str">
            <v>Определение массовой доли экстрактивных водорастворимых веществ в чае.</v>
          </cell>
          <cell r="C348">
            <v>2.42</v>
          </cell>
        </row>
        <row r="349">
          <cell r="A349">
            <v>60000225</v>
          </cell>
          <cell r="B349" t="str">
            <v>Определение массовой доли белка в продовольственном сырье, пищевых продуктов.</v>
          </cell>
          <cell r="C349">
            <v>4.33</v>
          </cell>
        </row>
        <row r="350">
          <cell r="A350">
            <v>60000226</v>
          </cell>
          <cell r="B350" t="str">
            <v>Расчет одного блюда на калорийность по Экземплярскому.</v>
          </cell>
          <cell r="C350">
            <v>1.5</v>
          </cell>
        </row>
        <row r="351">
          <cell r="A351">
            <v>60000229</v>
          </cell>
          <cell r="B351" t="str">
            <v>Определение массовой доли осадка в растительном масле.</v>
          </cell>
          <cell r="C351">
            <v>2.25</v>
          </cell>
        </row>
        <row r="352">
          <cell r="A352">
            <v>60000231</v>
          </cell>
          <cell r="B352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2">
            <v>1.33</v>
          </cell>
        </row>
        <row r="353">
          <cell r="A353">
            <v>60000232</v>
          </cell>
          <cell r="B353" t="str">
            <v xml:space="preserve">Определение содержания этилового спирта в продуктах переработки плодов и овощей </v>
          </cell>
          <cell r="C353">
            <v>3</v>
          </cell>
        </row>
        <row r="354">
          <cell r="A354">
            <v>60000233</v>
          </cell>
          <cell r="B354" t="str">
            <v>Определение влаги и сухих веществ до постоянного веса в пищевых продуктах</v>
          </cell>
          <cell r="C354">
            <v>1.83</v>
          </cell>
        </row>
        <row r="355">
          <cell r="A355">
            <v>60000234</v>
          </cell>
          <cell r="B355" t="str">
            <v>Определение зольности в продовольственном сырье, пищевых продуктах</v>
          </cell>
          <cell r="C355">
            <v>2.5</v>
          </cell>
        </row>
        <row r="356">
          <cell r="A356">
            <v>60000235</v>
          </cell>
          <cell r="B356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6">
            <v>4.67</v>
          </cell>
        </row>
        <row r="357">
          <cell r="A357">
            <v>60000237</v>
          </cell>
          <cell r="B357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7">
            <v>1.08</v>
          </cell>
        </row>
        <row r="358">
          <cell r="A358">
            <v>60000239</v>
          </cell>
          <cell r="B358" t="str">
            <v>Определение массовой доли неомыляемых веществ в растительных маслах  и натуральных жирных кислотах</v>
          </cell>
          <cell r="C358">
            <v>3.08</v>
          </cell>
        </row>
        <row r="359">
          <cell r="A359">
            <v>60000240</v>
          </cell>
          <cell r="B359" t="str">
            <v>Определение массовой доли не жировых примесей и  объемной доли отстоя в растительных маслах</v>
          </cell>
          <cell r="C359">
            <v>3.4</v>
          </cell>
        </row>
        <row r="360">
          <cell r="A360">
            <v>60000241</v>
          </cell>
          <cell r="B360" t="str">
            <v>Определение  массовой доли фосфорсодержащих веществ в растительных маслах</v>
          </cell>
          <cell r="C360">
            <v>4.2</v>
          </cell>
        </row>
        <row r="361">
          <cell r="A361">
            <v>60000242</v>
          </cell>
          <cell r="B361" t="str">
            <v>Определение РН в продовольственном сырье, пищевых продуктах</v>
          </cell>
          <cell r="C361">
            <v>1.42</v>
          </cell>
        </row>
        <row r="362">
          <cell r="A362">
            <v>60000243</v>
          </cell>
          <cell r="B362" t="str">
            <v>Определение объемной доли этилового спирта  и массовой доли действительного экстракта в пиве</v>
          </cell>
          <cell r="C362">
            <v>3.88</v>
          </cell>
        </row>
        <row r="363">
          <cell r="A363">
            <v>60000244</v>
          </cell>
          <cell r="B363" t="str">
            <v>Определение массовой доли меди, цинка, кадмия, свинца в продовольственном сырье  и пищевых продуктах</v>
          </cell>
          <cell r="C363">
            <v>5.58</v>
          </cell>
        </row>
        <row r="364">
          <cell r="A364">
            <v>60000246</v>
          </cell>
          <cell r="B364" t="str">
            <v xml:space="preserve">Определение ртути в продовольственном сырье и пищевых продуктах </v>
          </cell>
          <cell r="C364">
            <v>5.83</v>
          </cell>
        </row>
        <row r="365">
          <cell r="A365">
            <v>60000247</v>
          </cell>
          <cell r="B365" t="str">
            <v xml:space="preserve">Определение железа в продовольственном сырье и пищевых продуктах </v>
          </cell>
          <cell r="C365">
            <v>3.92</v>
          </cell>
        </row>
        <row r="366">
          <cell r="A366">
            <v>60000248</v>
          </cell>
          <cell r="B366" t="str">
            <v xml:space="preserve">Определение хрома в продовольственном сырье и пищевых продуктах </v>
          </cell>
          <cell r="C366">
            <v>3.92</v>
          </cell>
        </row>
        <row r="367">
          <cell r="A367">
            <v>60000249</v>
          </cell>
          <cell r="B367" t="str">
            <v xml:space="preserve">Определение никеля в продовольственном сырье и пищевых продуктах </v>
          </cell>
          <cell r="C367">
            <v>3.92</v>
          </cell>
        </row>
        <row r="368">
          <cell r="A368">
            <v>60000250</v>
          </cell>
          <cell r="B368" t="str">
            <v>Качественное определение перекиси водорода в молочной продукции</v>
          </cell>
          <cell r="C368">
            <v>1.17</v>
          </cell>
        </row>
        <row r="369">
          <cell r="A369">
            <v>60000251</v>
          </cell>
          <cell r="B369" t="str">
            <v>Определение готовности концентратов  в пищевых продуктов не требующих варки</v>
          </cell>
          <cell r="C369">
            <v>1.58</v>
          </cell>
        </row>
        <row r="370">
          <cell r="A370">
            <v>60000252</v>
          </cell>
          <cell r="B370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0">
            <v>2.25</v>
          </cell>
        </row>
        <row r="371">
          <cell r="A371">
            <v>60000253</v>
          </cell>
          <cell r="B371" t="str">
            <v>Определение массовой доли фосфора в пищевых продуктах</v>
          </cell>
          <cell r="C371">
            <v>5.75</v>
          </cell>
        </row>
        <row r="372">
          <cell r="A372">
            <v>60000254</v>
          </cell>
          <cell r="B372" t="str">
            <v>Определение содержания вомитоксина (дезоксиниваленола)  в  продовольственном сырье, пищевых продуктах</v>
          </cell>
          <cell r="C372">
            <v>5</v>
          </cell>
        </row>
        <row r="373">
          <cell r="A373">
            <v>60000255</v>
          </cell>
          <cell r="B373" t="str">
            <v>Определение массовой доли олова в продовольственном сырье, пищевых продуктах</v>
          </cell>
          <cell r="C373">
            <v>5.47</v>
          </cell>
        </row>
        <row r="374">
          <cell r="A374">
            <v>60000256</v>
          </cell>
          <cell r="B374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4">
            <v>5.58</v>
          </cell>
        </row>
        <row r="375">
          <cell r="A375">
            <v>60000257</v>
          </cell>
          <cell r="B375" t="str">
            <v>Качественное определение аммиака в молочной продукции</v>
          </cell>
          <cell r="C375">
            <v>0.87</v>
          </cell>
        </row>
        <row r="376">
          <cell r="A376">
            <v>60000258</v>
          </cell>
          <cell r="B376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6">
            <v>3.16</v>
          </cell>
        </row>
        <row r="377">
          <cell r="A377">
            <v>60000259</v>
          </cell>
          <cell r="B377" t="str">
            <v>Определение цвета пива</v>
          </cell>
          <cell r="C377">
            <v>1.22</v>
          </cell>
        </row>
        <row r="378">
          <cell r="A378">
            <v>60000260</v>
          </cell>
          <cell r="B378" t="str">
            <v>Определение  содержания зеараленона  в  продовольственном сырье, пищевых продуктах</v>
          </cell>
          <cell r="C378">
            <v>5</v>
          </cell>
        </row>
        <row r="379">
          <cell r="A379">
            <v>60000261</v>
          </cell>
          <cell r="B379" t="str">
            <v>Определение  содержания патулина  в  продовольственном сырье, пищевых продуктах</v>
          </cell>
          <cell r="C379">
            <v>7</v>
          </cell>
        </row>
        <row r="380">
          <cell r="A380">
            <v>60000262</v>
          </cell>
          <cell r="B380" t="str">
            <v>Определение  массовой доли гистамина в рыбе  и рыбных продуктах с построением град.графика для каждой пробы</v>
          </cell>
          <cell r="C380">
            <v>5.72</v>
          </cell>
        </row>
        <row r="381">
          <cell r="A381">
            <v>60000263</v>
          </cell>
          <cell r="B381" t="str">
            <v>Определение содержания афлатоксина В1  в  продовольственном сырье, пищевых продуктах</v>
          </cell>
          <cell r="C381">
            <v>7</v>
          </cell>
        </row>
        <row r="382">
          <cell r="A382">
            <v>60000264</v>
          </cell>
          <cell r="B382" t="str">
            <v>Определение  содержания афлатоксина М1 в продовольственном сырье, пищевых продуктах</v>
          </cell>
          <cell r="C382">
            <v>6.67</v>
          </cell>
        </row>
        <row r="383">
          <cell r="A383">
            <v>60000265</v>
          </cell>
          <cell r="B383" t="str">
            <v>Определение содержания витамина С в готовых пищевых  продуктах.</v>
          </cell>
          <cell r="C383">
            <v>1.97</v>
          </cell>
        </row>
        <row r="384">
          <cell r="A384">
            <v>60000266</v>
          </cell>
          <cell r="B384" t="str">
            <v>Определение массовой доли нитритов в мясных продуктах</v>
          </cell>
          <cell r="C384">
            <v>4.67</v>
          </cell>
        </row>
        <row r="385">
          <cell r="A385">
            <v>60000267</v>
          </cell>
          <cell r="B385" t="str">
            <v>Определение стойкости эмульсии  в майонезе</v>
          </cell>
          <cell r="C385">
            <v>1.5</v>
          </cell>
        </row>
        <row r="386">
          <cell r="A386">
            <v>60000268</v>
          </cell>
          <cell r="B386" t="str">
            <v>Определение массовой доли жира методом Сокслета в пищевых продуктах и продовольственном сырье</v>
          </cell>
          <cell r="C386">
            <v>4.42</v>
          </cell>
        </row>
        <row r="387">
          <cell r="A387">
            <v>60000269</v>
          </cell>
          <cell r="B387" t="str">
            <v>Определение массовой доли жира методом Гербера в  пищевых продуктах, продовольственном сырье</v>
          </cell>
          <cell r="C387">
            <v>1.97</v>
          </cell>
        </row>
        <row r="388">
          <cell r="A388">
            <v>60000270</v>
          </cell>
          <cell r="B388" t="str">
            <v>Определение  массовой доли жира экстракционно-весовым методом в  продовольственном сырье, пищевых продуктах</v>
          </cell>
          <cell r="C388">
            <v>4.67</v>
          </cell>
        </row>
        <row r="389">
          <cell r="A389">
            <v>60000271</v>
          </cell>
          <cell r="B389" t="str">
            <v>Определение  массовой доли поваренной соли   в пищевых продуктах</v>
          </cell>
          <cell r="C389">
            <v>1.97</v>
          </cell>
        </row>
        <row r="390">
          <cell r="A390">
            <v>60000272</v>
          </cell>
          <cell r="B390" t="str">
            <v>Определение  массовой доли сахара в кондитерских изделиях, пищевых продуктах</v>
          </cell>
          <cell r="C390">
            <v>4.67</v>
          </cell>
        </row>
        <row r="391">
          <cell r="A391">
            <v>60000273</v>
          </cell>
          <cell r="B391" t="str">
            <v>Определение посторонних примесей в пищевых продуктах</v>
          </cell>
          <cell r="C391">
            <v>0.33</v>
          </cell>
        </row>
        <row r="392">
          <cell r="A392">
            <v>60000274</v>
          </cell>
          <cell r="B392" t="str">
            <v>Определение  металломагнитной примеси в пищевых продуктах</v>
          </cell>
          <cell r="C392">
            <v>1</v>
          </cell>
        </row>
        <row r="393">
          <cell r="A393">
            <v>60000275</v>
          </cell>
          <cell r="B393" t="str">
            <v>Определение массовой доли минеральных примесей в пищевых продуктах</v>
          </cell>
          <cell r="C393">
            <v>3.25</v>
          </cell>
        </row>
        <row r="394">
          <cell r="A394">
            <v>60000277</v>
          </cell>
          <cell r="B394" t="str">
            <v>Определение перекисного числа в растительных маслах</v>
          </cell>
          <cell r="C394">
            <v>2.38</v>
          </cell>
        </row>
        <row r="395">
          <cell r="A395">
            <v>60000278</v>
          </cell>
          <cell r="B395" t="str">
            <v>Определение перекисного числа в животных  жирах</v>
          </cell>
          <cell r="C395">
            <v>2.38</v>
          </cell>
        </row>
        <row r="396">
          <cell r="A396">
            <v>60000279</v>
          </cell>
          <cell r="B396" t="str">
            <v>Определение кислотного числа в жировой продукции</v>
          </cell>
          <cell r="C396">
            <v>1.63</v>
          </cell>
        </row>
        <row r="397">
          <cell r="A397">
            <v>60000280</v>
          </cell>
          <cell r="B397" t="str">
            <v>Качественное  определение соды в молоке, молочной продукции</v>
          </cell>
          <cell r="C397">
            <v>1.17</v>
          </cell>
        </row>
        <row r="398">
          <cell r="A398">
            <v>60000281</v>
          </cell>
          <cell r="B398" t="str">
            <v>Определения пастеризации  в молоке, молочной продукции</v>
          </cell>
          <cell r="C398">
            <v>1</v>
          </cell>
        </row>
        <row r="399">
          <cell r="A399">
            <v>60000282</v>
          </cell>
          <cell r="B399" t="str">
            <v>Определение остаточной активности кислой фосфатазы в вареных колбасных изделиях</v>
          </cell>
          <cell r="C399">
            <v>4.63</v>
          </cell>
        </row>
        <row r="400">
          <cell r="A400">
            <v>60000283</v>
          </cell>
          <cell r="B400" t="str">
            <v>Определение растворимости пищевых продуктов</v>
          </cell>
          <cell r="C400">
            <v>0.5</v>
          </cell>
        </row>
        <row r="401">
          <cell r="A401">
            <v>60000284</v>
          </cell>
          <cell r="B401" t="str">
            <v>Определение  массовой доли мышьяка в продовольственном сырье, пищевых продуктах</v>
          </cell>
          <cell r="C401">
            <v>5.58</v>
          </cell>
        </row>
        <row r="402">
          <cell r="A402">
            <v>60000285</v>
          </cell>
          <cell r="B402" t="str">
            <v>Определение кислотности в пищевых продуктах</v>
          </cell>
          <cell r="C402">
            <v>1.33</v>
          </cell>
        </row>
        <row r="403">
          <cell r="A403">
            <v>60000286</v>
          </cell>
          <cell r="B403" t="str">
            <v>Определение кислотности в консервах</v>
          </cell>
          <cell r="C403">
            <v>2.5</v>
          </cell>
        </row>
        <row r="404">
          <cell r="A404">
            <v>60000287</v>
          </cell>
          <cell r="B404" t="str">
            <v>Определение массовой доли глазури в рыбе</v>
          </cell>
          <cell r="C404">
            <v>0.5</v>
          </cell>
        </row>
        <row r="405">
          <cell r="A405">
            <v>60001020</v>
          </cell>
          <cell r="B405" t="str">
            <v>Определение кислотности  жировой фазы в коровьем масле и спрэдах продукции</v>
          </cell>
          <cell r="C405">
            <v>1</v>
          </cell>
        </row>
        <row r="406">
          <cell r="A406">
            <v>60000288</v>
          </cell>
          <cell r="B406" t="str">
            <v>Определение объемной доли этилового спирта  (крепость) в алкогольной продукции</v>
          </cell>
          <cell r="C406">
            <v>2.5</v>
          </cell>
        </row>
        <row r="407">
          <cell r="A407">
            <v>60000291</v>
          </cell>
          <cell r="B407" t="str">
            <v>Определение  продолжительности растворения сахара в воде</v>
          </cell>
          <cell r="C407">
            <v>0.5</v>
          </cell>
        </row>
        <row r="408">
          <cell r="A408">
            <v>60000292</v>
          </cell>
          <cell r="B408" t="str">
            <v>Определение массовой доли нитрата в овощах потенциометрическим методом</v>
          </cell>
          <cell r="C408">
            <v>1.8</v>
          </cell>
        </row>
        <row r="409">
          <cell r="A409">
            <v>60000293</v>
          </cell>
          <cell r="B409" t="str">
            <v>Определение рефракции в растительных маслах</v>
          </cell>
          <cell r="C409">
            <v>2.2999999999999998</v>
          </cell>
        </row>
        <row r="410">
          <cell r="A410">
            <v>60000294</v>
          </cell>
          <cell r="B410" t="str">
            <v>Определение массовой доли осадка в соках и экстрактах</v>
          </cell>
          <cell r="C410">
            <v>2.2999999999999998</v>
          </cell>
        </row>
        <row r="411">
          <cell r="A411">
            <v>60000295</v>
          </cell>
          <cell r="B411" t="str">
            <v>Определение массовой доли мякоти в плодах и овощах</v>
          </cell>
          <cell r="C411">
            <v>2.2999999999999998</v>
          </cell>
        </row>
        <row r="412">
          <cell r="A412">
            <v>60000296</v>
          </cell>
          <cell r="B412" t="str">
            <v>Определение  массовой доли диоксида серы в продуктах переработки плодов и овощей</v>
          </cell>
          <cell r="C412">
            <v>2.15</v>
          </cell>
        </row>
        <row r="413">
          <cell r="A413">
            <v>60000297</v>
          </cell>
          <cell r="B413" t="str">
            <v>Определение массовой доли сорбиновой кислоты в пищевых продуктах фотометрическим методом</v>
          </cell>
          <cell r="C413">
            <v>3.05</v>
          </cell>
        </row>
        <row r="414">
          <cell r="A414">
            <v>60000298</v>
          </cell>
          <cell r="B414" t="str">
            <v>Определение массовой доли бензойной кислоты в пищевых продуктах фотометрическим методом</v>
          </cell>
          <cell r="C414">
            <v>3.25</v>
          </cell>
        </row>
        <row r="415">
          <cell r="A415">
            <v>60000300</v>
          </cell>
          <cell r="B415" t="str">
            <v>Определение массовой доли летучих кислот в винодельческой продукции</v>
          </cell>
          <cell r="C415">
            <v>1.5</v>
          </cell>
        </row>
        <row r="416">
          <cell r="A416">
            <v>60000301</v>
          </cell>
          <cell r="B416" t="str">
            <v>Определение относительной плотности винодельческой продукции</v>
          </cell>
          <cell r="C416">
            <v>0.8</v>
          </cell>
        </row>
        <row r="417">
          <cell r="A417">
            <v>60000302</v>
          </cell>
          <cell r="B417" t="str">
            <v>Определение приведённого экстракта в винодельческой продукции</v>
          </cell>
          <cell r="C417">
            <v>3.13</v>
          </cell>
        </row>
        <row r="418">
          <cell r="A418">
            <v>60000303</v>
          </cell>
          <cell r="B418" t="str">
            <v>Определение массовой концентрации общей и свободной сернистой кислоты в винодельческой продукции</v>
          </cell>
          <cell r="C418">
            <v>1.5</v>
          </cell>
        </row>
        <row r="419">
          <cell r="A419">
            <v>60000304</v>
          </cell>
          <cell r="B419" t="str">
            <v>Определение массовой доли двуокиси углерода в пиве и безалкогольных напитках</v>
          </cell>
          <cell r="C419">
            <v>0.5</v>
          </cell>
        </row>
        <row r="420">
          <cell r="A420">
            <v>60000305</v>
          </cell>
          <cell r="B420" t="str">
            <v>Определение объемной доли метилового спирта в коньяках</v>
          </cell>
          <cell r="C420">
            <v>3</v>
          </cell>
        </row>
        <row r="421">
          <cell r="A421">
            <v>60000307</v>
          </cell>
          <cell r="B421" t="str">
            <v>Определение стойкости пива и безалкогольных напитков</v>
          </cell>
          <cell r="C421">
            <v>0.92</v>
          </cell>
        </row>
        <row r="422">
          <cell r="A422">
            <v>60000309</v>
          </cell>
          <cell r="B422" t="str">
            <v>Определение качества термической обработки мясных кулинарных изделий из рубленого мяса</v>
          </cell>
          <cell r="C422">
            <v>1</v>
          </cell>
        </row>
        <row r="423">
          <cell r="A423">
            <v>60000310</v>
          </cell>
          <cell r="B423" t="str">
            <v>Определение массовой доли окисленных веществ во фритюрном жире</v>
          </cell>
          <cell r="C423">
            <v>1.1499999999999999</v>
          </cell>
        </row>
        <row r="424">
          <cell r="A424">
            <v>60000311</v>
          </cell>
          <cell r="B424" t="str">
            <v>Определение массовой доли  золы нерастворимой в 10 % соляной кислоте</v>
          </cell>
          <cell r="C424">
            <v>3</v>
          </cell>
        </row>
        <row r="425">
          <cell r="A425">
            <v>60000312</v>
          </cell>
          <cell r="B425" t="str">
            <v>Определение  массовой доли редуцирующих сахаров и сахарозы в мёде</v>
          </cell>
          <cell r="C425">
            <v>3</v>
          </cell>
        </row>
        <row r="426">
          <cell r="A426">
            <v>60000313</v>
          </cell>
          <cell r="B426" t="str">
            <v>Качественное определение гидрокисметилфурфураля (оксиметилфурфурола) в мёде</v>
          </cell>
          <cell r="C426">
            <v>2.08</v>
          </cell>
        </row>
        <row r="427">
          <cell r="A427">
            <v>60000314</v>
          </cell>
          <cell r="B427" t="str">
            <v>Определение диастазного числа в мёде</v>
          </cell>
          <cell r="C427">
            <v>1.5</v>
          </cell>
        </row>
        <row r="428">
          <cell r="A428">
            <v>60000315</v>
          </cell>
          <cell r="B428" t="str">
            <v>Определение содержания механических примесей в меде</v>
          </cell>
          <cell r="C428">
            <v>0.5</v>
          </cell>
        </row>
        <row r="429">
          <cell r="A429">
            <v>60000316</v>
          </cell>
          <cell r="B429" t="str">
            <v>Определение кислотности в меде</v>
          </cell>
          <cell r="C429">
            <v>0.65</v>
          </cell>
        </row>
        <row r="430">
          <cell r="A430">
            <v>60000317</v>
          </cell>
          <cell r="B430" t="str">
            <v>Определение никеля, хрома в табачных изделиях</v>
          </cell>
          <cell r="C430">
            <v>2.5</v>
          </cell>
        </row>
        <row r="431">
          <cell r="A431">
            <v>60000318</v>
          </cell>
          <cell r="B431" t="str">
            <v xml:space="preserve">Определение массовой доли хлеба в кулинарных изделиях и полуфабрикатах из рубленого мяса </v>
          </cell>
          <cell r="C431">
            <v>3</v>
          </cell>
        </row>
        <row r="432">
          <cell r="A432">
            <v>60000319</v>
          </cell>
          <cell r="B432" t="str">
            <v>Определение растворимости яичного порошка</v>
          </cell>
          <cell r="C432">
            <v>3.33</v>
          </cell>
        </row>
        <row r="433">
          <cell r="A433">
            <v>60000320</v>
          </cell>
          <cell r="B433" t="str">
            <v>Определение наличия продуктов первичного распада белков в бульоне</v>
          </cell>
          <cell r="C433">
            <v>1</v>
          </cell>
        </row>
        <row r="434">
          <cell r="A434">
            <v>60000321</v>
          </cell>
          <cell r="B434" t="str">
            <v>Определение перекисного числа в свежем мясе птицы</v>
          </cell>
          <cell r="C434">
            <v>1.5</v>
          </cell>
        </row>
        <row r="435">
          <cell r="A435">
            <v>60000322</v>
          </cell>
          <cell r="B435" t="str">
            <v>Определение плотности молочной продукции</v>
          </cell>
          <cell r="C435">
            <v>0.75</v>
          </cell>
        </row>
        <row r="436">
          <cell r="A436">
            <v>60000323</v>
          </cell>
          <cell r="B436" t="str">
            <v>Определение индекса растворимости в молочной продукции</v>
          </cell>
          <cell r="C436">
            <v>0.87</v>
          </cell>
        </row>
        <row r="437">
          <cell r="A437">
            <v>60000324</v>
          </cell>
          <cell r="B437" t="str">
            <v>Определение щелочности в кондитерских изделиях</v>
          </cell>
          <cell r="C437">
            <v>1.5</v>
          </cell>
        </row>
        <row r="438">
          <cell r="A438">
            <v>60000325</v>
          </cell>
          <cell r="B438" t="str">
            <v>Определение массовой доли бензапирена в пищевых продуктах   методом высокоэффективной хроматографии</v>
          </cell>
          <cell r="C438">
            <v>14.4</v>
          </cell>
        </row>
        <row r="439">
          <cell r="A439">
            <v>60000326</v>
          </cell>
          <cell r="B439" t="str">
            <v>Определение  массовой доли N-нитрозаминов в продовольственном сырье и пищевых продуктах методом.</v>
          </cell>
          <cell r="C439">
            <v>16.670000000000002</v>
          </cell>
        </row>
        <row r="440">
          <cell r="A440">
            <v>60000327</v>
          </cell>
          <cell r="B440" t="str">
            <v>Определение подлинности водки</v>
          </cell>
          <cell r="C440">
            <v>8.4</v>
          </cell>
        </row>
        <row r="441">
          <cell r="A441">
            <v>60000328</v>
          </cell>
          <cell r="B441" t="str">
            <v>Газохроматографический метод определения  содержания токсичных микропримесей</v>
          </cell>
          <cell r="C441">
            <v>1.5</v>
          </cell>
        </row>
        <row r="442">
          <cell r="A442">
            <v>60000330</v>
          </cell>
          <cell r="B442" t="str">
            <v>Определение йода в поваренной соли</v>
          </cell>
          <cell r="C442">
            <v>3</v>
          </cell>
        </row>
        <row r="443">
          <cell r="A443">
            <v>60000331</v>
          </cell>
          <cell r="B443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3">
            <v>1.5</v>
          </cell>
        </row>
        <row r="444">
          <cell r="A444">
            <v>60000604</v>
          </cell>
          <cell r="B444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4">
            <v>9.08</v>
          </cell>
        </row>
        <row r="445">
          <cell r="A445">
            <v>60000605</v>
          </cell>
          <cell r="B445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5">
            <v>4.67</v>
          </cell>
        </row>
        <row r="446">
          <cell r="A446">
            <v>60001005</v>
          </cell>
          <cell r="B446" t="str">
            <v>Определение содержания витамина В1 в продовольственном сырье, пищевых продуктах</v>
          </cell>
          <cell r="C446">
            <v>5</v>
          </cell>
        </row>
        <row r="447">
          <cell r="A447">
            <v>60001006</v>
          </cell>
          <cell r="B447" t="str">
            <v>Определение содержания витамина В2  в продовольственном сырье, пищевых продуктах</v>
          </cell>
          <cell r="C447">
            <v>5.17</v>
          </cell>
        </row>
        <row r="448">
          <cell r="A448">
            <v>60001007</v>
          </cell>
          <cell r="B448" t="str">
            <v>Определение оксиметилфурфурола в продуктах переработки плодов и овощей.</v>
          </cell>
          <cell r="C448">
            <v>2.38</v>
          </cell>
        </row>
        <row r="449">
          <cell r="A449">
            <v>60000750</v>
          </cell>
          <cell r="B449" t="str">
            <v>Определение влажности в муке</v>
          </cell>
          <cell r="C449">
            <v>1.33</v>
          </cell>
        </row>
        <row r="450">
          <cell r="A450">
            <v>60000751</v>
          </cell>
          <cell r="B450" t="str">
            <v>Определение зольности в муке</v>
          </cell>
          <cell r="C450">
            <v>5.33</v>
          </cell>
        </row>
        <row r="451">
          <cell r="A451">
            <v>60000752</v>
          </cell>
          <cell r="B451" t="str">
            <v>Определение минеральной примеси в муке</v>
          </cell>
          <cell r="C451">
            <v>0.5</v>
          </cell>
        </row>
        <row r="452">
          <cell r="A452">
            <v>60000753</v>
          </cell>
          <cell r="B452" t="str">
            <v>Определение количества и качества клейковины в муке</v>
          </cell>
          <cell r="C452">
            <v>2.17</v>
          </cell>
        </row>
        <row r="453">
          <cell r="A453">
            <v>60000754</v>
          </cell>
          <cell r="B453" t="str">
            <v>Определение крупности помола в муке, степени помола в натуральном кофе</v>
          </cell>
          <cell r="C453">
            <v>1.5</v>
          </cell>
        </row>
        <row r="454">
          <cell r="A454">
            <v>60000755</v>
          </cell>
          <cell r="B454" t="str">
            <v>Определение зараженности и загрязненности вредителями в муке, крупах</v>
          </cell>
          <cell r="C454">
            <v>0.5</v>
          </cell>
        </row>
        <row r="455">
          <cell r="A455">
            <v>60000756</v>
          </cell>
          <cell r="B455" t="str">
            <v>Определение белизны в муке</v>
          </cell>
          <cell r="C455">
            <v>1</v>
          </cell>
        </row>
        <row r="456">
          <cell r="A456">
            <v>60000757</v>
          </cell>
          <cell r="B456" t="str">
            <v>Определение числа падений муке</v>
          </cell>
          <cell r="C456">
            <v>1.83</v>
          </cell>
        </row>
        <row r="457">
          <cell r="A457">
            <v>60000758</v>
          </cell>
          <cell r="B457" t="str">
            <v>Определение органолептических показателей в муке</v>
          </cell>
          <cell r="C457">
            <v>1</v>
          </cell>
        </row>
        <row r="458">
          <cell r="A458">
            <v>60000759</v>
          </cell>
          <cell r="B458" t="str">
            <v>Пробная выпечка с определением зараженности возбудителем "картофельной болезни" хлеба</v>
          </cell>
          <cell r="C458">
            <v>3</v>
          </cell>
        </row>
        <row r="459">
          <cell r="A459">
            <v>60000762</v>
          </cell>
          <cell r="B459" t="str">
            <v>Определение органолептических показателей в хлебобулочных изделиях</v>
          </cell>
          <cell r="C459">
            <v>0.5</v>
          </cell>
        </row>
        <row r="460">
          <cell r="A460">
            <v>60000763</v>
          </cell>
          <cell r="B460" t="str">
            <v>Определение влажности в хлебобулочных изделиях</v>
          </cell>
          <cell r="C460">
            <v>1.5</v>
          </cell>
        </row>
        <row r="461">
          <cell r="A461">
            <v>60000764</v>
          </cell>
          <cell r="B461" t="str">
            <v>Определение кислотности в хлебобулочных изделиях</v>
          </cell>
          <cell r="C461">
            <v>1.92</v>
          </cell>
        </row>
        <row r="462">
          <cell r="A462">
            <v>60000766</v>
          </cell>
          <cell r="B462" t="str">
            <v>Определение пористости в хлебобулочных изделиях</v>
          </cell>
          <cell r="C462">
            <v>0.97</v>
          </cell>
        </row>
        <row r="463">
          <cell r="A463">
            <v>60001304</v>
          </cell>
          <cell r="B463" t="str">
            <v>Определение кислотного числа жира в муке и зерне</v>
          </cell>
          <cell r="C463">
            <v>3.75</v>
          </cell>
        </row>
        <row r="464">
          <cell r="A464">
            <v>60001307</v>
          </cell>
          <cell r="B464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4">
            <v>0.5</v>
          </cell>
        </row>
        <row r="465">
          <cell r="A465">
            <v>60001308</v>
          </cell>
          <cell r="B465" t="str">
            <v>Определение нашелушенных ядер в крупах</v>
          </cell>
          <cell r="C465">
            <v>0.7</v>
          </cell>
        </row>
        <row r="466">
          <cell r="A466">
            <v>60001309</v>
          </cell>
          <cell r="B466" t="str">
            <v>Определение влаги при размораживании мяса кур.</v>
          </cell>
          <cell r="C466">
            <v>1.5</v>
          </cell>
        </row>
        <row r="467">
          <cell r="A467">
            <v>60001310</v>
          </cell>
          <cell r="B467" t="str">
            <v>Определение витамина РР в муке, хлебе и х/булочных изделиях пшеничных витаминизированных</v>
          </cell>
          <cell r="C467">
            <v>6.13</v>
          </cell>
        </row>
        <row r="468">
          <cell r="A468">
            <v>60000768</v>
          </cell>
          <cell r="B468" t="str">
            <v>Определение органолептических показателей в макаронных изделиях</v>
          </cell>
          <cell r="C468">
            <v>0.5</v>
          </cell>
        </row>
        <row r="469">
          <cell r="A469">
            <v>60000769</v>
          </cell>
          <cell r="B469" t="str">
            <v>Определение влажности в макаронных изделиях</v>
          </cell>
          <cell r="C469">
            <v>1.5</v>
          </cell>
        </row>
        <row r="470">
          <cell r="A470">
            <v>60000770</v>
          </cell>
          <cell r="B470" t="str">
            <v>Определение кислотности в макаронных изделиях</v>
          </cell>
          <cell r="C470">
            <v>1.9</v>
          </cell>
        </row>
        <row r="471">
          <cell r="A471">
            <v>60000771</v>
          </cell>
          <cell r="B471" t="str">
            <v>Определение метало магнитных примесей в макаронных изделиях</v>
          </cell>
          <cell r="C471">
            <v>1</v>
          </cell>
        </row>
        <row r="472">
          <cell r="A472">
            <v>60000772</v>
          </cell>
          <cell r="B472" t="str">
            <v>Определение Т-2 токсина в муке и хлебобулочных изделиях</v>
          </cell>
          <cell r="C472">
            <v>6</v>
          </cell>
        </row>
        <row r="473">
          <cell r="A473">
            <v>60000773</v>
          </cell>
          <cell r="B473" t="str">
            <v>Определение сохранности формы сваренных макаронных изделий</v>
          </cell>
          <cell r="C473">
            <v>0.67</v>
          </cell>
        </row>
        <row r="474">
          <cell r="A474">
            <v>60000774</v>
          </cell>
          <cell r="B474" t="str">
            <v>Определение сухого вещества, перешедшего в варочную воду( макаронные изделия)</v>
          </cell>
          <cell r="C474">
            <v>3</v>
          </cell>
        </row>
        <row r="475">
          <cell r="A475">
            <v>60000775</v>
          </cell>
          <cell r="B475" t="str">
            <v>Определение наличия лома и крошки в макаронных и хлебобулочных изделиях</v>
          </cell>
          <cell r="C475">
            <v>0.5</v>
          </cell>
        </row>
        <row r="476">
          <cell r="A476">
            <v>60000777</v>
          </cell>
          <cell r="B476" t="str">
            <v>Определение автолитичной активности муки</v>
          </cell>
          <cell r="C476">
            <v>2.17</v>
          </cell>
        </row>
        <row r="477">
          <cell r="A477">
            <v>60001313</v>
          </cell>
          <cell r="B477" t="str">
            <v>Определение цветного числа в маслах растительных</v>
          </cell>
          <cell r="C477">
            <v>3.8</v>
          </cell>
        </row>
        <row r="478">
          <cell r="A478">
            <v>60001314</v>
          </cell>
          <cell r="B478" t="str">
            <v>Определение мыла  в маслах растительных (качественная реакция)</v>
          </cell>
          <cell r="C478">
            <v>0.5</v>
          </cell>
        </row>
        <row r="479">
          <cell r="A479">
            <v>60001315</v>
          </cell>
          <cell r="B479" t="str">
            <v>Определение содержания магния в пищевых продуктах методом атомно абсорбционной спектрометрии</v>
          </cell>
          <cell r="C479">
            <v>4.5999999999999996</v>
          </cell>
        </row>
        <row r="480">
          <cell r="A480">
            <v>60001316</v>
          </cell>
          <cell r="B480" t="str">
            <v>Определение содержания кальция в пищевых продуктах методом атомно абсорбционной спектрометрии</v>
          </cell>
          <cell r="C480">
            <v>4.5999999999999996</v>
          </cell>
        </row>
        <row r="481">
          <cell r="A481">
            <v>60001317</v>
          </cell>
          <cell r="B481" t="str">
            <v>Определение содержания калия в пищевых продуктах методом атомно абсорбционной спектрометрии</v>
          </cell>
          <cell r="C481">
            <v>4.5999999999999996</v>
          </cell>
        </row>
        <row r="482">
          <cell r="A482">
            <v>60001318</v>
          </cell>
          <cell r="B482" t="str">
            <v>Определение содержания натрия в пищевых продуктах методом атомно абсорбционной спектрометрии</v>
          </cell>
          <cell r="C482">
            <v>4.5999999999999996</v>
          </cell>
        </row>
        <row r="483">
          <cell r="A483">
            <v>60000405</v>
          </cell>
          <cell r="B483" t="str">
            <v xml:space="preserve">Определение содержания гидроксиметилфурфураля (оксиметилфурфурола) в мёде </v>
          </cell>
          <cell r="C483">
            <v>2.08</v>
          </cell>
        </row>
        <row r="484">
          <cell r="A484">
            <v>60000404</v>
          </cell>
          <cell r="B484" t="str">
            <v>Определение высших спиртов  в коньяках и коньячных спиртах</v>
          </cell>
          <cell r="C484">
            <v>4.5</v>
          </cell>
        </row>
        <row r="485">
          <cell r="A485">
            <v>60000403</v>
          </cell>
          <cell r="B485" t="str">
            <v xml:space="preserve">Определение средних эфиров в коньяках и коньячных спиртах </v>
          </cell>
          <cell r="C485">
            <v>2.5</v>
          </cell>
        </row>
        <row r="486">
          <cell r="A486">
            <v>60000402</v>
          </cell>
          <cell r="B486" t="str">
            <v xml:space="preserve">Определение альдегидов в винах, коньяках и коньячных спиртах </v>
          </cell>
          <cell r="C486">
            <v>2.5</v>
          </cell>
        </row>
        <row r="487">
          <cell r="A487">
            <v>60000683</v>
          </cell>
          <cell r="B487" t="str">
            <v>Изделия кондитерские. Методика определения массовой доли общей сернистой кислоты</v>
          </cell>
          <cell r="C487">
            <v>1.83</v>
          </cell>
        </row>
        <row r="488">
          <cell r="A488">
            <v>60000684</v>
          </cell>
          <cell r="B488" t="str">
            <v>Кофепродукты. Методика выполнения измерений массовой доли кофеина</v>
          </cell>
          <cell r="C488">
            <v>3.5</v>
          </cell>
        </row>
        <row r="489">
          <cell r="A489">
            <v>60001326</v>
          </cell>
          <cell r="B489" t="str">
            <v>Определение массовой доли воды в мёде рефрактометрическим методом</v>
          </cell>
          <cell r="C489">
            <v>1.7</v>
          </cell>
        </row>
        <row r="490">
          <cell r="A490">
            <v>60000018</v>
          </cell>
          <cell r="B490" t="str">
            <v>Определение массовой доли костных включений в продуктах переработки мяса птицы</v>
          </cell>
          <cell r="C490">
            <v>1.9</v>
          </cell>
        </row>
        <row r="491">
          <cell r="A491">
            <v>60000023</v>
          </cell>
          <cell r="B491" t="str">
            <v>Определение содержания сухого обезжиренного остатка какао, общего сухого остатка какао в шоколадных изделиях</v>
          </cell>
          <cell r="C491">
            <v>1.6</v>
          </cell>
        </row>
        <row r="492">
          <cell r="A492">
            <v>60000024</v>
          </cell>
          <cell r="B49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2">
            <v>1.2</v>
          </cell>
        </row>
        <row r="493">
          <cell r="A493">
            <v>60000029</v>
          </cell>
          <cell r="B493" t="str">
            <v>Определение содержания сухого обезжиренного остатка молока в шоколадных изделиях с молоком</v>
          </cell>
          <cell r="C493">
            <v>1.9</v>
          </cell>
        </row>
        <row r="494">
          <cell r="A494">
            <v>60000030</v>
          </cell>
          <cell r="B49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4">
            <v>5</v>
          </cell>
        </row>
        <row r="495">
          <cell r="A495">
            <v>60000040</v>
          </cell>
          <cell r="B495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5">
            <v>4</v>
          </cell>
        </row>
        <row r="496">
          <cell r="A496">
            <v>60000041</v>
          </cell>
          <cell r="B496" t="str">
            <v>Определение массовой доли витамина Е (токоферола) в маслах растительных</v>
          </cell>
          <cell r="C496">
            <v>4</v>
          </cell>
        </row>
        <row r="497">
          <cell r="A497">
            <v>60000042</v>
          </cell>
          <cell r="B497" t="str">
            <v>Определение содержания кальция в молоке и молочных продуктах титриметрическим методом</v>
          </cell>
          <cell r="C497">
            <v>3</v>
          </cell>
        </row>
        <row r="498">
          <cell r="A498">
            <v>60000043</v>
          </cell>
          <cell r="B49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8">
            <v>4</v>
          </cell>
        </row>
        <row r="499">
          <cell r="A499">
            <v>60000044</v>
          </cell>
          <cell r="B499" t="str">
            <v>Определение массовой доли спирта в квасах и безалкогольных напитках</v>
          </cell>
          <cell r="C499">
            <v>3</v>
          </cell>
        </row>
        <row r="500">
          <cell r="A500">
            <v>60000045</v>
          </cell>
          <cell r="B500" t="str">
            <v>Определение массовой доли сорбата калия (натрия), бензоата натрия в пищевых продуктах титриметрическим методом</v>
          </cell>
          <cell r="C500">
            <v>2.5</v>
          </cell>
        </row>
        <row r="501">
          <cell r="A501">
            <v>60000046</v>
          </cell>
          <cell r="B501" t="str">
            <v>Определение массовой доли бензойнокислого натрия в икре и пресервах из рыбы и морепродуктов</v>
          </cell>
          <cell r="C501">
            <v>4.67</v>
          </cell>
        </row>
        <row r="502">
          <cell r="A502">
            <v>60000047</v>
          </cell>
          <cell r="B502" t="str">
            <v>Определение массовой доли сорбиновой кислоты, бензойной кислоты в пищевых продуктах титриметрическим методом</v>
          </cell>
          <cell r="C502">
            <v>2.2000000000000002</v>
          </cell>
        </row>
        <row r="503">
          <cell r="A503">
            <v>60000048</v>
          </cell>
          <cell r="B503" t="str">
            <v>Определение составных частей в консервированных пищевых продуктах (кроме молочных)</v>
          </cell>
          <cell r="C503">
            <v>1.5</v>
          </cell>
        </row>
        <row r="504">
          <cell r="A504">
            <v>60000049</v>
          </cell>
          <cell r="B50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4">
            <v>2.5</v>
          </cell>
        </row>
        <row r="505">
          <cell r="A505">
            <v>60000050</v>
          </cell>
          <cell r="B505" t="str">
            <v>Определение пенообразования (высота пены, пеностойкости) в пиве</v>
          </cell>
          <cell r="C505">
            <v>0.67</v>
          </cell>
        </row>
        <row r="506">
          <cell r="A506">
            <v>60000053</v>
          </cell>
          <cell r="B506" t="str">
            <v>Определение остаточного содержания метаболита фуразолидона (3-амино-2-оксазолидинона)</v>
          </cell>
          <cell r="C506">
            <v>4.4000000000000004</v>
          </cell>
        </row>
        <row r="507">
          <cell r="A507">
            <v>60000054</v>
          </cell>
          <cell r="B507" t="str">
            <v>Обнаружение стеринов растительных жиров методом газожидкостной хроматографии</v>
          </cell>
          <cell r="C507">
            <v>5.5</v>
          </cell>
        </row>
        <row r="508">
          <cell r="A508" t="str">
            <v>Определение органолептических и химических показателей в питьевой воде</v>
          </cell>
          <cell r="B508"/>
          <cell r="C508"/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и воды бассейна при 20 град.</v>
          </cell>
          <cell r="C510">
            <v>0.2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0.28999999999999998</v>
          </cell>
        </row>
        <row r="512">
          <cell r="A512">
            <v>60000335</v>
          </cell>
          <cell r="B512" t="str">
            <v>Определение цветности питьевой воды и воды бассейна</v>
          </cell>
          <cell r="C512">
            <v>0.33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0.28999999999999998</v>
          </cell>
        </row>
        <row r="514">
          <cell r="A514">
            <v>60000337</v>
          </cell>
          <cell r="B514" t="str">
            <v>Определение мутности питьевой воды и воды бассейна</v>
          </cell>
          <cell r="C514">
            <v>0.33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 и воды бассейнов</v>
          </cell>
          <cell r="C516">
            <v>0.28999999999999998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1.42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0.75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4.08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2.83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4.83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  <cell r="C523">
            <v>44.5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 и воде бассейнов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1.42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3.25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2.0499999999999998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2.42</v>
          </cell>
        </row>
        <row r="533">
          <cell r="A533">
            <v>60000398</v>
          </cell>
          <cell r="B533" t="str">
            <v>Определение селена в минеральной и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минеральной и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 и воде бассейна</v>
          </cell>
          <cell r="C535">
            <v>1.08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водах</v>
          </cell>
          <cell r="C537">
            <v>2.4700000000000002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1.47</v>
          </cell>
        </row>
        <row r="539">
          <cell r="A539">
            <v>60000368</v>
          </cell>
          <cell r="B539" t="str">
            <v xml:space="preserve">Определение меди, цинка, свинца, кадмия в питьевой воде 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0.92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1.25</v>
          </cell>
        </row>
        <row r="544">
          <cell r="A544">
            <v>60000662</v>
          </cell>
          <cell r="B544" t="str">
            <v>Определение кремния (силикатов) в водах</v>
          </cell>
          <cell r="C544">
            <v>0.5</v>
          </cell>
        </row>
        <row r="545">
          <cell r="A545">
            <v>60000669</v>
          </cell>
          <cell r="B545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45">
            <v>5</v>
          </cell>
        </row>
        <row r="546">
          <cell r="A546">
            <v>60000421</v>
          </cell>
          <cell r="B546" t="str">
            <v>Определение бария в минеральной и питьевой воде</v>
          </cell>
          <cell r="C546">
            <v>5</v>
          </cell>
        </row>
        <row r="547">
          <cell r="A547">
            <v>60000383</v>
          </cell>
          <cell r="B547" t="str">
            <v>Определение щелочности питьевой воды</v>
          </cell>
          <cell r="C547">
            <v>0.42</v>
          </cell>
        </row>
        <row r="548">
          <cell r="A548">
            <v>60000393</v>
          </cell>
          <cell r="B548" t="str">
            <v>Определение цианидов в питьевой, минеральной и природной воде</v>
          </cell>
          <cell r="C548">
            <v>1.63</v>
          </cell>
        </row>
        <row r="549">
          <cell r="A549">
            <v>60000406</v>
          </cell>
          <cell r="B549" t="str">
            <v>Определение БПК-5 в питьевой воде</v>
          </cell>
          <cell r="C549">
            <v>1.63</v>
          </cell>
        </row>
        <row r="550">
          <cell r="A550">
            <v>60000407</v>
          </cell>
          <cell r="B550" t="str">
            <v>Определение растворённого кислорода в питьевой воде</v>
          </cell>
          <cell r="C550">
            <v>0.67</v>
          </cell>
        </row>
        <row r="551">
          <cell r="A551">
            <v>60000409</v>
          </cell>
          <cell r="B551" t="str">
            <v>Определение полифосфатов, фосфатов, фосфора общего в воде</v>
          </cell>
          <cell r="C551">
            <v>2</v>
          </cell>
        </row>
        <row r="552">
          <cell r="A552">
            <v>60000410</v>
          </cell>
          <cell r="B552" t="str">
            <v>Определение остаточного свободного  активного хлора в питьевой воде и воде бассейна</v>
          </cell>
          <cell r="C552">
            <v>0.92</v>
          </cell>
        </row>
        <row r="553">
          <cell r="A553">
            <v>60000411</v>
          </cell>
          <cell r="B553" t="str">
            <v>Определение хрома Ш в питьевой воде</v>
          </cell>
          <cell r="C553">
            <v>1.47</v>
          </cell>
        </row>
        <row r="554">
          <cell r="A554">
            <v>60000412</v>
          </cell>
          <cell r="B554" t="str">
            <v>Определение  кальция в питьевой воде</v>
          </cell>
          <cell r="C554">
            <v>0.67</v>
          </cell>
        </row>
        <row r="555">
          <cell r="A555">
            <v>60000413</v>
          </cell>
          <cell r="B555" t="str">
            <v>Определение магния в питьевой воде</v>
          </cell>
          <cell r="C555">
            <v>0.33</v>
          </cell>
        </row>
        <row r="556">
          <cell r="A556">
            <v>60000414</v>
          </cell>
          <cell r="B556" t="str">
            <v>Определение суммы калия и натрия в питьевой воде</v>
          </cell>
          <cell r="C556">
            <v>1.5</v>
          </cell>
        </row>
        <row r="557">
          <cell r="A557">
            <v>60000415</v>
          </cell>
          <cell r="B557" t="str">
            <v>Определение суммы солевого остатка в питьевой воде</v>
          </cell>
          <cell r="C557">
            <v>0.33</v>
          </cell>
        </row>
        <row r="558">
          <cell r="A558">
            <v>60000417</v>
          </cell>
          <cell r="B558" t="str">
            <v>Определение электропроводности в дистиллированной воде</v>
          </cell>
          <cell r="C558">
            <v>1</v>
          </cell>
        </row>
        <row r="559">
          <cell r="A559">
            <v>60000418</v>
          </cell>
          <cell r="B559" t="str">
            <v>Определение йода в минеральной и питьевой воде</v>
          </cell>
          <cell r="C559">
            <v>1</v>
          </cell>
        </row>
        <row r="560">
          <cell r="A560">
            <v>60001017</v>
          </cell>
          <cell r="B560" t="str">
            <v>Определение остаточного количества флокулянта ВПК 402 в питьевой воде</v>
          </cell>
          <cell r="C560">
            <v>1.17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кальция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0.92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0.92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>Определение массовой концентрации сульфидов, гидросульфидов в питьевой воде и воде расфасованной в емкости</v>
          </cell>
          <cell r="C572">
            <v>2.25</v>
          </cell>
        </row>
        <row r="573">
          <cell r="A573">
            <v>60001323</v>
          </cell>
          <cell r="B573" t="str">
            <v>Определение фталатов в воде</v>
          </cell>
          <cell r="C573">
            <v>4</v>
          </cell>
        </row>
        <row r="574">
          <cell r="A574">
            <v>60000037</v>
          </cell>
          <cell r="B574" t="str">
            <v>Определение никеля в питьевой, сточной и минеральной воде методом ИВА</v>
          </cell>
          <cell r="C574">
            <v>0.5</v>
          </cell>
        </row>
        <row r="575">
          <cell r="A575">
            <v>60000038</v>
          </cell>
          <cell r="B575" t="str">
            <v>Определение кобальта в питьевой, сточной и минеральной воде методом ИВА</v>
          </cell>
          <cell r="C575">
            <v>0.5</v>
          </cell>
        </row>
        <row r="576">
          <cell r="A576">
            <v>60000696</v>
          </cell>
          <cell r="B576" t="str">
            <v>Определение общего органического углерода в воде</v>
          </cell>
          <cell r="C576">
            <v>4</v>
          </cell>
        </row>
        <row r="577">
          <cell r="A577" t="str">
            <v>Определение органолептических и химических показателей в минеральной воде</v>
          </cell>
          <cell r="B577"/>
          <cell r="C577"/>
        </row>
        <row r="578">
          <cell r="A578">
            <v>60001018</v>
          </cell>
          <cell r="B578" t="str">
            <v>Определение прозрачности, цвета, запаха, вкуса в минеральной воде</v>
          </cell>
          <cell r="C578">
            <v>1</v>
          </cell>
        </row>
        <row r="579">
          <cell r="A579">
            <v>60001019</v>
          </cell>
          <cell r="B579" t="str">
            <v>Определение гидрокарбонат-ион (щелочность) в минеральной воде</v>
          </cell>
          <cell r="C579">
            <v>0.42</v>
          </cell>
        </row>
        <row r="580">
          <cell r="A580">
            <v>60000433</v>
          </cell>
          <cell r="B580" t="str">
            <v>Определение рН  в минеральной воде</v>
          </cell>
          <cell r="C580">
            <v>0.28999999999999998</v>
          </cell>
        </row>
        <row r="581">
          <cell r="A581">
            <v>60000434</v>
          </cell>
          <cell r="B581" t="str">
            <v>Определение окисляемости в минеральной воде</v>
          </cell>
          <cell r="C581">
            <v>1</v>
          </cell>
        </row>
        <row r="582">
          <cell r="A582">
            <v>60000449</v>
          </cell>
          <cell r="B582" t="str">
            <v>Определение кальция в минеральной воде</v>
          </cell>
          <cell r="C582">
            <v>0.67</v>
          </cell>
        </row>
        <row r="583">
          <cell r="A583">
            <v>60000450</v>
          </cell>
          <cell r="B583" t="str">
            <v>Определение магния в минеральной воде</v>
          </cell>
          <cell r="C583">
            <v>0.67</v>
          </cell>
        </row>
        <row r="584">
          <cell r="A584">
            <v>60000437</v>
          </cell>
          <cell r="B584" t="str">
            <v>Определение фтора в минеральной воде</v>
          </cell>
          <cell r="C584">
            <v>2.4700000000000002</v>
          </cell>
        </row>
        <row r="585">
          <cell r="A585">
            <v>60000438</v>
          </cell>
          <cell r="B585" t="str">
            <v>Определение железа в минеральной воде</v>
          </cell>
          <cell r="C585">
            <v>1.17</v>
          </cell>
        </row>
        <row r="586">
          <cell r="A586">
            <v>60000439</v>
          </cell>
          <cell r="B586" t="str">
            <v>Определение аммиака в минеральной воде</v>
          </cell>
          <cell r="C586">
            <v>0.92</v>
          </cell>
        </row>
        <row r="587">
          <cell r="A587">
            <v>60000440</v>
          </cell>
          <cell r="B587" t="str">
            <v>Определение нитритов в минеральной воде</v>
          </cell>
          <cell r="C587">
            <v>1.25</v>
          </cell>
        </row>
        <row r="588">
          <cell r="A588">
            <v>60000441</v>
          </cell>
          <cell r="B588" t="str">
            <v>Определение нитратов в минеральной воде</v>
          </cell>
          <cell r="C588">
            <v>2.0499999999999998</v>
          </cell>
        </row>
        <row r="589">
          <cell r="A589">
            <v>60000442</v>
          </cell>
          <cell r="B589" t="str">
            <v>Определение хлоридов в минеральной воде</v>
          </cell>
          <cell r="C589">
            <v>1.08</v>
          </cell>
        </row>
        <row r="590">
          <cell r="A590">
            <v>60000451</v>
          </cell>
          <cell r="B590" t="str">
            <v>Определение суммы калия и натрия в минеральной  воде</v>
          </cell>
          <cell r="C590">
            <v>1.5</v>
          </cell>
        </row>
        <row r="591">
          <cell r="A591">
            <v>60000453</v>
          </cell>
          <cell r="B591" t="str">
            <v>Исследование минеральной  и питьевой воды, расфасованной в емкости, на углекислый газ</v>
          </cell>
          <cell r="C591">
            <v>2</v>
          </cell>
        </row>
        <row r="592">
          <cell r="A592">
            <v>60000454</v>
          </cell>
          <cell r="B592" t="str">
            <v>Исследование минеральной и питьевой воды на серебро</v>
          </cell>
          <cell r="C592">
            <v>5</v>
          </cell>
        </row>
        <row r="593">
          <cell r="A593">
            <v>60000455</v>
          </cell>
          <cell r="B593" t="str">
            <v>Исследование минеральной и питьевой воды на бромиды</v>
          </cell>
          <cell r="C593">
            <v>1.5</v>
          </cell>
        </row>
        <row r="594">
          <cell r="A594">
            <v>60000457</v>
          </cell>
          <cell r="B594" t="str">
            <v xml:space="preserve">Определение общей минерализации </v>
          </cell>
          <cell r="C594">
            <v>6.58</v>
          </cell>
        </row>
        <row r="595">
          <cell r="A595">
            <v>60000443</v>
          </cell>
          <cell r="B595" t="str">
            <v>Определение сульфатов в минеральной воде</v>
          </cell>
          <cell r="C595">
            <v>4.33</v>
          </cell>
        </row>
        <row r="596">
          <cell r="A596">
            <v>60000445</v>
          </cell>
          <cell r="B596" t="str">
            <v>Определение мышьяка в минеральной воде</v>
          </cell>
          <cell r="C596">
            <v>3.25</v>
          </cell>
        </row>
        <row r="597">
          <cell r="A597">
            <v>60000446</v>
          </cell>
          <cell r="B597" t="str">
            <v xml:space="preserve">Определение  меди, цинка, свинца, кадмия  в минеральной воде </v>
          </cell>
          <cell r="C597">
            <v>4</v>
          </cell>
        </row>
        <row r="598">
          <cell r="A598">
            <v>60000447</v>
          </cell>
          <cell r="B598" t="str">
            <v>Определение никеля в минеральной воде атомно-абсорбционным методом</v>
          </cell>
          <cell r="C598">
            <v>1</v>
          </cell>
        </row>
        <row r="599">
          <cell r="A599">
            <v>60000448</v>
          </cell>
          <cell r="B599" t="str">
            <v>Определение кобальта в минеральной воде атомно-абсорбционным методом</v>
          </cell>
          <cell r="C599">
            <v>1</v>
          </cell>
        </row>
        <row r="600">
          <cell r="A600">
            <v>60000444</v>
          </cell>
          <cell r="B600" t="str">
            <v>Определение ртути в минеральной воде</v>
          </cell>
          <cell r="C600">
            <v>2.42</v>
          </cell>
        </row>
        <row r="601">
          <cell r="A601">
            <v>60000663</v>
          </cell>
          <cell r="B601" t="str">
            <v>Определение температуры воды</v>
          </cell>
          <cell r="C601">
            <v>0.45</v>
          </cell>
        </row>
        <row r="602">
          <cell r="A602">
            <v>60001008</v>
          </cell>
          <cell r="B602" t="str">
            <v>Измерение массовой концентрации формальдегида в воде</v>
          </cell>
          <cell r="C602">
            <v>3.3</v>
          </cell>
        </row>
        <row r="603">
          <cell r="A603" t="str">
            <v>Определение химических показателей сточных вод (без очистки)</v>
          </cell>
          <cell r="B603"/>
          <cell r="C603"/>
        </row>
        <row r="604">
          <cell r="A604">
            <v>60000338</v>
          </cell>
          <cell r="B604" t="str">
            <v>Определение рН сточной воды.</v>
          </cell>
          <cell r="C604">
            <v>0.28999999999999998</v>
          </cell>
        </row>
        <row r="605">
          <cell r="A605">
            <v>60000339</v>
          </cell>
          <cell r="B605" t="str">
            <v>Определение сухого остатка сточной воды.</v>
          </cell>
          <cell r="C605">
            <v>4.08</v>
          </cell>
        </row>
        <row r="606">
          <cell r="A606">
            <v>60000340</v>
          </cell>
          <cell r="B606" t="str">
            <v>Определение железа общего в сточной воде.</v>
          </cell>
          <cell r="C606">
            <v>1.17</v>
          </cell>
        </row>
        <row r="607">
          <cell r="A607">
            <v>60000341</v>
          </cell>
          <cell r="B607" t="str">
            <v>Определение аммиака в сточной воде.</v>
          </cell>
          <cell r="C607">
            <v>0.92</v>
          </cell>
        </row>
        <row r="608">
          <cell r="A608">
            <v>60000342</v>
          </cell>
          <cell r="B608" t="str">
            <v>Определение нитритов в сточной воде.</v>
          </cell>
          <cell r="C608">
            <v>1.25</v>
          </cell>
        </row>
        <row r="609">
          <cell r="A609">
            <v>60000343</v>
          </cell>
          <cell r="B609" t="str">
            <v>Определение нитратов в сточной воде.</v>
          </cell>
          <cell r="C609">
            <v>1.75</v>
          </cell>
        </row>
        <row r="610">
          <cell r="A610">
            <v>60000344</v>
          </cell>
          <cell r="B610" t="str">
            <v>Определение хлоридов в сточной воде.</v>
          </cell>
          <cell r="C610">
            <v>1.08</v>
          </cell>
        </row>
        <row r="611">
          <cell r="A611">
            <v>60000345</v>
          </cell>
          <cell r="B611" t="str">
            <v>Определение сульфатов в сточной воде.</v>
          </cell>
          <cell r="C611">
            <v>4.33</v>
          </cell>
        </row>
        <row r="612">
          <cell r="A612">
            <v>60000346</v>
          </cell>
          <cell r="B612" t="str">
            <v>Определение нефтепродуктов в сточной воде</v>
          </cell>
          <cell r="C612">
            <v>2.83</v>
          </cell>
        </row>
        <row r="613">
          <cell r="A613">
            <v>60000347</v>
          </cell>
          <cell r="B613" t="str">
            <v xml:space="preserve">Определение фенолов в сточной воде </v>
          </cell>
          <cell r="C613">
            <v>4.83</v>
          </cell>
        </row>
        <row r="614">
          <cell r="A614">
            <v>60000348</v>
          </cell>
          <cell r="B614" t="str">
            <v>Определение цианидов в сточной воде</v>
          </cell>
          <cell r="C614">
            <v>1.63</v>
          </cell>
        </row>
        <row r="615">
          <cell r="A615">
            <v>60000349</v>
          </cell>
          <cell r="B615" t="str">
            <v>Определение хрома (+3) в сточной воде</v>
          </cell>
          <cell r="C615">
            <v>1.47</v>
          </cell>
        </row>
        <row r="616">
          <cell r="A616">
            <v>60000350</v>
          </cell>
          <cell r="B616" t="str">
            <v xml:space="preserve">Определение хрома (+6) в сточной воде </v>
          </cell>
          <cell r="C616">
            <v>1.47</v>
          </cell>
        </row>
        <row r="617">
          <cell r="A617">
            <v>60000351</v>
          </cell>
          <cell r="B617" t="str">
            <v>Определение меди цинка, свинца, кадмия  в сточной воде</v>
          </cell>
          <cell r="C617">
            <v>4</v>
          </cell>
        </row>
        <row r="618">
          <cell r="A618">
            <v>60000352</v>
          </cell>
          <cell r="B618" t="str">
            <v xml:space="preserve">Определение никеля в сточной воде </v>
          </cell>
          <cell r="C618">
            <v>3</v>
          </cell>
        </row>
        <row r="619">
          <cell r="A619">
            <v>60000353</v>
          </cell>
          <cell r="B619" t="str">
            <v>Определение кобальта в сточной воде</v>
          </cell>
          <cell r="C619">
            <v>3</v>
          </cell>
        </row>
        <row r="620">
          <cell r="A620">
            <v>60000354</v>
          </cell>
          <cell r="B620" t="str">
            <v>Определение АПАВ в сточной воде</v>
          </cell>
          <cell r="C620">
            <v>1.83</v>
          </cell>
        </row>
        <row r="621">
          <cell r="A621">
            <v>60000355</v>
          </cell>
          <cell r="B621" t="str">
            <v xml:space="preserve">Определение ХПК в сточной воде </v>
          </cell>
          <cell r="C621">
            <v>3.67</v>
          </cell>
        </row>
        <row r="622">
          <cell r="A622">
            <v>60000357</v>
          </cell>
          <cell r="B622" t="str">
            <v xml:space="preserve">Определение БПК - 5 в сточной воде </v>
          </cell>
          <cell r="C622">
            <v>1.63</v>
          </cell>
        </row>
        <row r="623">
          <cell r="A623">
            <v>60000358</v>
          </cell>
          <cell r="B623" t="str">
            <v xml:space="preserve">Определение взвешенных веществ в сточной воде </v>
          </cell>
          <cell r="C623">
            <v>3</v>
          </cell>
        </row>
        <row r="624">
          <cell r="A624">
            <v>60000359</v>
          </cell>
          <cell r="B624" t="str">
            <v xml:space="preserve">Определение жира в сточной воде </v>
          </cell>
          <cell r="C624">
            <v>4.75</v>
          </cell>
        </row>
        <row r="625">
          <cell r="A625">
            <v>60000360</v>
          </cell>
          <cell r="B625" t="str">
            <v>Определение ртути в сточной воде</v>
          </cell>
          <cell r="C625">
            <v>2.72</v>
          </cell>
        </row>
        <row r="626">
          <cell r="A626">
            <v>60000361</v>
          </cell>
          <cell r="B626" t="str">
            <v>Определение фосфатов, полифосфатов в сточной воде</v>
          </cell>
          <cell r="C626">
            <v>2</v>
          </cell>
        </row>
        <row r="627">
          <cell r="A627">
            <v>60000362</v>
          </cell>
          <cell r="B627" t="str">
            <v>Определение марганца в сточной воде</v>
          </cell>
          <cell r="C627">
            <v>4</v>
          </cell>
        </row>
        <row r="628">
          <cell r="A628">
            <v>60000363</v>
          </cell>
          <cell r="B628" t="str">
            <v>Определение стронция в сточной воде</v>
          </cell>
          <cell r="C628">
            <v>3.42</v>
          </cell>
        </row>
        <row r="629">
          <cell r="A629">
            <v>60000660</v>
          </cell>
          <cell r="B629" t="str">
            <v>Определение алюминия в сточной воде</v>
          </cell>
          <cell r="C629">
            <v>4.78</v>
          </cell>
        </row>
        <row r="630">
          <cell r="A630" t="str">
            <v>Определение органолептических и химических показателей природной, сточной воды</v>
          </cell>
          <cell r="B630"/>
          <cell r="C630"/>
        </row>
        <row r="631">
          <cell r="A631">
            <v>60000458</v>
          </cell>
          <cell r="B631" t="str">
            <v>Определение запаха  природной, сточной воды при 60 град.</v>
          </cell>
          <cell r="C631">
            <v>0.28999999999999998</v>
          </cell>
        </row>
        <row r="632">
          <cell r="A632">
            <v>60000459</v>
          </cell>
          <cell r="B632" t="str">
            <v>Определение запаха природной, сточной воды при 20 град.</v>
          </cell>
          <cell r="C632">
            <v>0.21</v>
          </cell>
        </row>
        <row r="633">
          <cell r="A633">
            <v>60000460</v>
          </cell>
          <cell r="B633" t="str">
            <v>Определение  окраски природной, сточной воды</v>
          </cell>
          <cell r="C633">
            <v>0.33</v>
          </cell>
        </row>
        <row r="634">
          <cell r="A634">
            <v>60000461</v>
          </cell>
          <cell r="B634" t="str">
            <v>Определение РН природной, сточной воды</v>
          </cell>
          <cell r="C634">
            <v>0.28999999999999998</v>
          </cell>
        </row>
        <row r="635">
          <cell r="A635">
            <v>60000462</v>
          </cell>
          <cell r="B635" t="str">
            <v>Определение окисляемости природной, сточной воды</v>
          </cell>
          <cell r="C635">
            <v>1.42</v>
          </cell>
        </row>
        <row r="636">
          <cell r="A636">
            <v>60000463</v>
          </cell>
          <cell r="B636" t="str">
            <v>Определение сухого остатка природной, сточной воды</v>
          </cell>
          <cell r="C636">
            <v>4.08</v>
          </cell>
        </row>
        <row r="637">
          <cell r="A637">
            <v>60000464</v>
          </cell>
          <cell r="B637" t="str">
            <v>Определение железа в природной, сточной воде</v>
          </cell>
          <cell r="C637">
            <v>1.17</v>
          </cell>
        </row>
        <row r="638">
          <cell r="A638">
            <v>60000465</v>
          </cell>
          <cell r="B638" t="str">
            <v>Определение аммиака в природной, сточной воде</v>
          </cell>
          <cell r="C638">
            <v>0.92</v>
          </cell>
        </row>
        <row r="639">
          <cell r="A639">
            <v>60000466</v>
          </cell>
          <cell r="B639" t="str">
            <v>Определение нитритов в природной, сточной воде</v>
          </cell>
          <cell r="C639">
            <v>1.25</v>
          </cell>
        </row>
        <row r="640">
          <cell r="A640">
            <v>60000467</v>
          </cell>
          <cell r="B640" t="str">
            <v>Определение нитратов в природной, сточной воде</v>
          </cell>
          <cell r="C640">
            <v>1.75</v>
          </cell>
        </row>
        <row r="641">
          <cell r="A641">
            <v>60000468</v>
          </cell>
          <cell r="B641" t="str">
            <v>Определение хлоридов в природной, сточной воде</v>
          </cell>
          <cell r="C641">
            <v>1.08</v>
          </cell>
        </row>
        <row r="642">
          <cell r="A642">
            <v>60000469</v>
          </cell>
          <cell r="B642" t="str">
            <v>Определение сульфатов в природной, сточной воде</v>
          </cell>
          <cell r="C642">
            <v>4.33</v>
          </cell>
        </row>
        <row r="643">
          <cell r="A643">
            <v>60000470</v>
          </cell>
          <cell r="B643" t="str">
            <v>Определение нефтепродуктов в природной, сточной воде</v>
          </cell>
          <cell r="C643">
            <v>2.83</v>
          </cell>
        </row>
        <row r="644">
          <cell r="A644">
            <v>60000471</v>
          </cell>
          <cell r="B644" t="str">
            <v>Определение фенолов в природной, сточной воде</v>
          </cell>
          <cell r="C644">
            <v>4.83</v>
          </cell>
        </row>
        <row r="645">
          <cell r="A645">
            <v>60000472</v>
          </cell>
          <cell r="B645" t="str">
            <v>Определение цианидов в природной, сточной воде</v>
          </cell>
          <cell r="C645">
            <v>1.63</v>
          </cell>
        </row>
        <row r="646">
          <cell r="A646">
            <v>60000473</v>
          </cell>
          <cell r="B646" t="str">
            <v>Определение хрома в природной, сточной воде</v>
          </cell>
          <cell r="C646">
            <v>1.47</v>
          </cell>
        </row>
        <row r="647">
          <cell r="A647">
            <v>60000474</v>
          </cell>
          <cell r="B647" t="str">
            <v xml:space="preserve">Определение меди цинка, свинца, кадмия  в природной, сточной воде </v>
          </cell>
          <cell r="C647">
            <v>4</v>
          </cell>
        </row>
        <row r="648">
          <cell r="A648">
            <v>60000475</v>
          </cell>
          <cell r="B648" t="str">
            <v>Определение никеля в природной, сточной воде атомно-абсорбционным методом</v>
          </cell>
          <cell r="C648">
            <v>1</v>
          </cell>
        </row>
        <row r="649">
          <cell r="A649">
            <v>60000476</v>
          </cell>
          <cell r="B649" t="str">
            <v>Определение кобальта в природной, сточной воде атомно-абсорбционным методом</v>
          </cell>
          <cell r="C649">
            <v>1</v>
          </cell>
        </row>
        <row r="650">
          <cell r="A650">
            <v>60000477</v>
          </cell>
          <cell r="B650" t="str">
            <v>Определение СПАВ в природной, сточной воде</v>
          </cell>
          <cell r="C650">
            <v>1.83</v>
          </cell>
        </row>
        <row r="651">
          <cell r="A651">
            <v>60000478</v>
          </cell>
          <cell r="B651" t="str">
            <v>Определение ХПК в природной, сточной воде</v>
          </cell>
          <cell r="C651">
            <v>3.67</v>
          </cell>
        </row>
        <row r="652">
          <cell r="A652">
            <v>60000479</v>
          </cell>
          <cell r="B652" t="str">
            <v>Определение БПК -5 в природной, сточной воде</v>
          </cell>
          <cell r="C652">
            <v>1.63</v>
          </cell>
        </row>
        <row r="653">
          <cell r="A653">
            <v>60000480</v>
          </cell>
          <cell r="B653" t="str">
            <v>Определение остаточного хлора в природной, сточной воде</v>
          </cell>
          <cell r="C653">
            <v>0.92</v>
          </cell>
        </row>
        <row r="654">
          <cell r="A654">
            <v>60000481</v>
          </cell>
          <cell r="B654" t="str">
            <v>Определение взвешенных веществ в природной, сточной воде</v>
          </cell>
          <cell r="C654">
            <v>3</v>
          </cell>
        </row>
        <row r="655">
          <cell r="A655">
            <v>60000482</v>
          </cell>
          <cell r="B655" t="str">
            <v>Определение жира в природной, сточной воде</v>
          </cell>
          <cell r="C655">
            <v>1.75</v>
          </cell>
        </row>
        <row r="656">
          <cell r="A656">
            <v>60000484</v>
          </cell>
          <cell r="B656" t="str">
            <v>Определение прозрачности и температуры в природной, сточной воде</v>
          </cell>
          <cell r="C656">
            <v>0.25</v>
          </cell>
        </row>
        <row r="657">
          <cell r="A657">
            <v>60000485</v>
          </cell>
          <cell r="B657" t="str">
            <v>Определение щелочности в природной, сточной воде</v>
          </cell>
          <cell r="C657">
            <v>0.42</v>
          </cell>
        </row>
        <row r="658">
          <cell r="A658">
            <v>60000486</v>
          </cell>
          <cell r="B658" t="str">
            <v>Определение общей жёсткости в природной, сточной воде</v>
          </cell>
          <cell r="C658">
            <v>1.17</v>
          </cell>
        </row>
        <row r="659">
          <cell r="A659">
            <v>60000487</v>
          </cell>
          <cell r="B659" t="str">
            <v xml:space="preserve">Определение кальция в природной, сточной воде </v>
          </cell>
          <cell r="C659">
            <v>0.67</v>
          </cell>
        </row>
        <row r="660">
          <cell r="A660">
            <v>60000488</v>
          </cell>
          <cell r="B660" t="str">
            <v>Определение мышьяка в природной, сточной воде</v>
          </cell>
          <cell r="C660">
            <v>3.25</v>
          </cell>
        </row>
        <row r="661">
          <cell r="A661">
            <v>60000489</v>
          </cell>
          <cell r="B661" t="str">
            <v>Определение молибдена в природной, сточной воде</v>
          </cell>
          <cell r="C661">
            <v>1.42</v>
          </cell>
        </row>
        <row r="662">
          <cell r="A662">
            <v>60000494</v>
          </cell>
          <cell r="B662" t="str">
            <v>Определение марганца в природной, сточной воде</v>
          </cell>
          <cell r="C662">
            <v>3.42</v>
          </cell>
        </row>
        <row r="663">
          <cell r="A663">
            <v>60000495</v>
          </cell>
          <cell r="B663" t="str">
            <v>Определение растворённого кислорода в природной, сточной воде</v>
          </cell>
          <cell r="C663">
            <v>0.67</v>
          </cell>
        </row>
        <row r="664">
          <cell r="A664">
            <v>60000496</v>
          </cell>
          <cell r="B664" t="str">
            <v>Определение хрома  VI в природной, сточной воде</v>
          </cell>
          <cell r="C664">
            <v>1.47</v>
          </cell>
        </row>
        <row r="665">
          <cell r="A665">
            <v>60000497</v>
          </cell>
          <cell r="B665" t="str">
            <v xml:space="preserve">Определение ртути в природной, сточной воде </v>
          </cell>
          <cell r="C665">
            <v>2.42</v>
          </cell>
        </row>
        <row r="666">
          <cell r="A666">
            <v>60000498</v>
          </cell>
          <cell r="B666" t="str">
            <v xml:space="preserve">Определение мути, осадка в природной, сточной воде </v>
          </cell>
          <cell r="C666">
            <v>0.33</v>
          </cell>
        </row>
        <row r="667">
          <cell r="A667">
            <v>60000499</v>
          </cell>
          <cell r="B667" t="str">
            <v>Определение алюминия остаточного в природной, сточной воде</v>
          </cell>
          <cell r="C667">
            <v>1.75</v>
          </cell>
        </row>
        <row r="668">
          <cell r="A668">
            <v>60000500</v>
          </cell>
          <cell r="B668" t="str">
            <v>Определение полифосфатов, фосфатов в природной, сточной воде</v>
          </cell>
          <cell r="C668">
            <v>2</v>
          </cell>
        </row>
        <row r="669">
          <cell r="A669">
            <v>60000501</v>
          </cell>
          <cell r="B669" t="str">
            <v xml:space="preserve">Определение бора в природной, сточной воде </v>
          </cell>
          <cell r="C669">
            <v>2.42</v>
          </cell>
        </row>
        <row r="670">
          <cell r="A670">
            <v>60000502</v>
          </cell>
          <cell r="B670" t="str">
            <v>Определение стронция в природной, сточной воде</v>
          </cell>
          <cell r="C670">
            <v>1.42</v>
          </cell>
        </row>
        <row r="671">
          <cell r="A671">
            <v>60000483</v>
          </cell>
          <cell r="B671" t="str">
            <v>Определение цветности в природной, сточной воде</v>
          </cell>
          <cell r="C671">
            <v>0.33</v>
          </cell>
        </row>
        <row r="672">
          <cell r="A672">
            <v>60000675</v>
          </cell>
          <cell r="B672" t="str">
            <v>Определение лития в водах (ААС методом)</v>
          </cell>
          <cell r="C672">
            <v>2.5</v>
          </cell>
        </row>
        <row r="673">
          <cell r="A673">
            <v>60000679</v>
          </cell>
          <cell r="B673" t="str">
            <v>Исследования воды природной на содержание гидрокарбонатов</v>
          </cell>
          <cell r="C673">
            <v>2.4166666666666665</v>
          </cell>
        </row>
        <row r="674">
          <cell r="A674">
            <v>60000680</v>
          </cell>
          <cell r="B674" t="str">
            <v>Исследования воды природной на содержание карбонатов</v>
          </cell>
          <cell r="C674">
            <v>2.4166666666666665</v>
          </cell>
        </row>
        <row r="675">
          <cell r="A675">
            <v>60000681</v>
          </cell>
          <cell r="B675" t="str">
            <v>Исследования воды природной на содержание плавающих примесей</v>
          </cell>
          <cell r="C675">
            <v>0.2</v>
          </cell>
        </row>
        <row r="676">
          <cell r="A676" t="str">
            <v>Определение органолептических и химических показателей дистиллированной воды</v>
          </cell>
          <cell r="B676"/>
          <cell r="C676"/>
        </row>
        <row r="677">
          <cell r="A677">
            <v>60000661</v>
          </cell>
          <cell r="B677" t="str">
            <v>Определение рН в дистиллированной воде</v>
          </cell>
          <cell r="C677">
            <v>1.2</v>
          </cell>
        </row>
        <row r="678">
          <cell r="A678">
            <v>60000991</v>
          </cell>
          <cell r="B678" t="str">
            <v>Определение сухого остатка после выпаривания в дистиллированной воде</v>
          </cell>
          <cell r="C678">
            <v>3</v>
          </cell>
        </row>
        <row r="679">
          <cell r="A679">
            <v>60000992</v>
          </cell>
          <cell r="B679" t="str">
            <v>Определение аммиака и солей аммония в дистиллированной воде</v>
          </cell>
          <cell r="C679">
            <v>0.5</v>
          </cell>
        </row>
        <row r="680">
          <cell r="A680">
            <v>60000993</v>
          </cell>
          <cell r="B680" t="str">
            <v>Определение нитратов в дистиллированной воде</v>
          </cell>
          <cell r="C680">
            <v>0.67</v>
          </cell>
        </row>
        <row r="681">
          <cell r="A681">
            <v>60000994</v>
          </cell>
          <cell r="B681" t="str">
            <v>Определение сульфатов в дистиллированной воде</v>
          </cell>
          <cell r="C681">
            <v>0.67</v>
          </cell>
        </row>
        <row r="682">
          <cell r="A682">
            <v>60000995</v>
          </cell>
          <cell r="B682" t="str">
            <v>Определение хлоридов в дистиллированной воде</v>
          </cell>
          <cell r="C682">
            <v>0.67</v>
          </cell>
        </row>
        <row r="683">
          <cell r="A683">
            <v>60000996</v>
          </cell>
          <cell r="B683" t="str">
            <v>Определение алюминия в дистиллированной воде</v>
          </cell>
          <cell r="C683">
            <v>0.67</v>
          </cell>
        </row>
        <row r="684">
          <cell r="A684">
            <v>60000997</v>
          </cell>
          <cell r="B684" t="str">
            <v>Определение железа в дистиллированной воде</v>
          </cell>
          <cell r="C684">
            <v>0.5</v>
          </cell>
        </row>
        <row r="685">
          <cell r="A685">
            <v>60000998</v>
          </cell>
          <cell r="B685" t="str">
            <v>Определение кальция в дистиллированной воде</v>
          </cell>
          <cell r="C685">
            <v>0.5</v>
          </cell>
        </row>
        <row r="686">
          <cell r="A686">
            <v>60000999</v>
          </cell>
          <cell r="B686" t="str">
            <v>Определение меди в дистиллированной воде</v>
          </cell>
          <cell r="C686">
            <v>0.5</v>
          </cell>
        </row>
        <row r="687">
          <cell r="A687">
            <v>60001000</v>
          </cell>
          <cell r="B687" t="str">
            <v>Определение свинца в дистиллированной воде</v>
          </cell>
          <cell r="C687">
            <v>0.5</v>
          </cell>
        </row>
        <row r="688">
          <cell r="A688">
            <v>60001001</v>
          </cell>
          <cell r="B688" t="str">
            <v>Определение цинка в дистиллированной воде</v>
          </cell>
          <cell r="C688">
            <v>0.5</v>
          </cell>
        </row>
        <row r="689">
          <cell r="A689">
            <v>60000676</v>
          </cell>
          <cell r="B689" t="str">
            <v>Исследования воды питьевой на содержание суммы NO2 и NO3</v>
          </cell>
          <cell r="C689">
            <v>4.333333333333333</v>
          </cell>
        </row>
        <row r="690">
          <cell r="A690">
            <v>60000677</v>
          </cell>
          <cell r="B690" t="str">
            <v>Исследования воды питьевой на содержание гидрокарбонатов</v>
          </cell>
          <cell r="C690">
            <v>2.25</v>
          </cell>
        </row>
        <row r="691">
          <cell r="A691">
            <v>60000678</v>
          </cell>
          <cell r="B691" t="str">
            <v>Исследования воды питьевой на содержание карбонатов</v>
          </cell>
          <cell r="C691">
            <v>2.25</v>
          </cell>
        </row>
        <row r="692">
          <cell r="A692">
            <v>60000682</v>
          </cell>
          <cell r="B692" t="str">
            <v>Исследования воды питьевой на содержание озона</v>
          </cell>
          <cell r="C692">
            <v>2.25</v>
          </cell>
        </row>
        <row r="693">
          <cell r="A693">
            <v>60001002</v>
          </cell>
          <cell r="B693" t="str">
            <v>Определение веществ, восстанавливающих перманганат калия в дистиллированной воде</v>
          </cell>
          <cell r="C693">
            <v>0.5</v>
          </cell>
        </row>
        <row r="694">
          <cell r="A694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694"/>
          <cell r="C694"/>
        </row>
        <row r="695">
          <cell r="A695">
            <v>60000503</v>
          </cell>
          <cell r="B695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95">
            <v>5</v>
          </cell>
        </row>
        <row r="696">
          <cell r="A696">
            <v>60000504</v>
          </cell>
          <cell r="B696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96">
            <v>5</v>
          </cell>
        </row>
        <row r="697">
          <cell r="A697">
            <v>60000505</v>
          </cell>
          <cell r="B697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97">
            <v>6</v>
          </cell>
        </row>
        <row r="698">
          <cell r="A698">
            <v>60000507</v>
          </cell>
          <cell r="B698" t="str">
            <v>Определение одного пестицида в продуктах питания и продовольственное сырье методом тонкослойной хроматографии</v>
          </cell>
          <cell r="C698">
            <v>6</v>
          </cell>
        </row>
        <row r="699">
          <cell r="A699">
            <v>60000508</v>
          </cell>
          <cell r="B699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699">
            <v>7.2</v>
          </cell>
        </row>
        <row r="700">
          <cell r="A700">
            <v>60000509</v>
          </cell>
          <cell r="B700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0">
            <v>6</v>
          </cell>
        </row>
        <row r="701">
          <cell r="A701">
            <v>60000510</v>
          </cell>
          <cell r="B701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01">
            <v>6</v>
          </cell>
        </row>
        <row r="702">
          <cell r="A702">
            <v>60000512</v>
          </cell>
          <cell r="B702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02">
            <v>7.2</v>
          </cell>
        </row>
        <row r="703">
          <cell r="A703">
            <v>60000515</v>
          </cell>
          <cell r="B703" t="str">
            <v>Исследование серы и её препаратов в воздухе фотометрическим методом</v>
          </cell>
          <cell r="C703">
            <v>6</v>
          </cell>
        </row>
        <row r="704">
          <cell r="A704">
            <v>60000517</v>
          </cell>
          <cell r="B704" t="str">
            <v>Определение действующего вещества  в дезинфекционных  средствах (концентрированные эмульсии)</v>
          </cell>
          <cell r="C704">
            <v>3</v>
          </cell>
        </row>
        <row r="705">
          <cell r="A705">
            <v>60000665</v>
          </cell>
          <cell r="B70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05">
            <v>7.2</v>
          </cell>
        </row>
        <row r="706">
          <cell r="A706">
            <v>60000666</v>
          </cell>
          <cell r="B70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06">
            <v>7.2</v>
          </cell>
        </row>
        <row r="707">
          <cell r="A707">
            <v>60000667</v>
          </cell>
          <cell r="B70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7">
            <v>6</v>
          </cell>
        </row>
        <row r="708">
          <cell r="A708">
            <v>60000668</v>
          </cell>
          <cell r="B70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8">
            <v>6</v>
          </cell>
        </row>
        <row r="709">
          <cell r="A709" t="str">
            <v>Исследования почвы атомно-абсорбционным методом</v>
          </cell>
          <cell r="B709"/>
          <cell r="C709"/>
        </row>
        <row r="710">
          <cell r="A710">
            <v>60000518</v>
          </cell>
          <cell r="B710" t="str">
            <v>Исследование почвы  на содержание меди</v>
          </cell>
          <cell r="C710">
            <v>5</v>
          </cell>
        </row>
        <row r="711">
          <cell r="A711">
            <v>60000519</v>
          </cell>
          <cell r="B711" t="str">
            <v>Исследование почвы  на содержание свинца</v>
          </cell>
          <cell r="C711">
            <v>5</v>
          </cell>
        </row>
        <row r="712">
          <cell r="A712">
            <v>60000520</v>
          </cell>
          <cell r="B712" t="str">
            <v>Исследование почвы  на содержание никеля</v>
          </cell>
          <cell r="C712">
            <v>5</v>
          </cell>
        </row>
        <row r="713">
          <cell r="A713">
            <v>60000521</v>
          </cell>
          <cell r="B713" t="str">
            <v>Исследование почвы на содержание кадмия</v>
          </cell>
          <cell r="C713">
            <v>5</v>
          </cell>
        </row>
        <row r="714">
          <cell r="A714">
            <v>60000522</v>
          </cell>
          <cell r="B714" t="str">
            <v>Исследование почвы  на содержание цинка</v>
          </cell>
          <cell r="C714">
            <v>5</v>
          </cell>
        </row>
        <row r="715">
          <cell r="A715">
            <v>60000523</v>
          </cell>
          <cell r="B715" t="str">
            <v>Исследование почвы атомно-абсорционным методом на содержание хрома</v>
          </cell>
          <cell r="C715">
            <v>5</v>
          </cell>
        </row>
        <row r="716">
          <cell r="A716">
            <v>60000524</v>
          </cell>
          <cell r="B716" t="str">
            <v>Исследование почвы атомно-абсорционным методом на содержание кобальта</v>
          </cell>
          <cell r="C716">
            <v>2.2999999999999998</v>
          </cell>
        </row>
        <row r="717">
          <cell r="A717">
            <v>60000525</v>
          </cell>
          <cell r="B717" t="str">
            <v>Исследование почвы флюриметрическим методом на содержание нефтепродуктов</v>
          </cell>
          <cell r="C717">
            <v>5</v>
          </cell>
        </row>
        <row r="718">
          <cell r="A718">
            <v>60000527</v>
          </cell>
          <cell r="B718" t="str">
            <v>Определение массовой концентрации ртути в почве</v>
          </cell>
          <cell r="C718">
            <v>5</v>
          </cell>
        </row>
        <row r="719">
          <cell r="A719">
            <v>60000664</v>
          </cell>
          <cell r="B719" t="str">
            <v>Исследование в почве рН</v>
          </cell>
          <cell r="C719">
            <v>0.75</v>
          </cell>
        </row>
        <row r="720">
          <cell r="A720">
            <v>60000116</v>
          </cell>
          <cell r="B720" t="str">
            <v>Определение марганца в почве</v>
          </cell>
          <cell r="C720">
            <v>5</v>
          </cell>
        </row>
        <row r="721">
          <cell r="A721">
            <v>60000117</v>
          </cell>
          <cell r="B721" t="str">
            <v>Определение сурьмы в почве</v>
          </cell>
          <cell r="C721">
            <v>5</v>
          </cell>
        </row>
        <row r="722">
          <cell r="A722">
            <v>60000118</v>
          </cell>
          <cell r="B722" t="str">
            <v>Определение олова в почве</v>
          </cell>
          <cell r="C722">
            <v>5</v>
          </cell>
        </row>
        <row r="723">
          <cell r="A723">
            <v>60000119</v>
          </cell>
          <cell r="B723" t="str">
            <v>Определение железа в почве</v>
          </cell>
          <cell r="C723">
            <v>5</v>
          </cell>
        </row>
        <row r="724">
          <cell r="A724">
            <v>60000120</v>
          </cell>
          <cell r="B724" t="str">
            <v>Определение селена в почве</v>
          </cell>
          <cell r="C724">
            <v>5</v>
          </cell>
        </row>
        <row r="725">
          <cell r="A725">
            <v>60000121</v>
          </cell>
          <cell r="B725" t="str">
            <v>Определение мышьяка в почве</v>
          </cell>
          <cell r="C725">
            <v>5</v>
          </cell>
        </row>
        <row r="726">
          <cell r="A726">
            <v>60000051</v>
          </cell>
          <cell r="B726" t="str">
            <v>Исследование почвы на содержание меди, цинка, свинца, кадмия методом ИВА</v>
          </cell>
          <cell r="C726">
            <v>5.4</v>
          </cell>
        </row>
        <row r="727">
          <cell r="A727" t="str">
            <v>Дезинфицирующие средства</v>
          </cell>
          <cell r="B727"/>
          <cell r="C727"/>
        </row>
        <row r="728">
          <cell r="A728">
            <v>60000228</v>
          </cell>
          <cell r="B728" t="str">
            <v>Исследование дез. средства на основе перекиси водорода</v>
          </cell>
          <cell r="C728">
            <v>0.95</v>
          </cell>
        </row>
        <row r="729">
          <cell r="A729">
            <v>60000230</v>
          </cell>
          <cell r="B729" t="str">
            <v>Исследование дез. средств на основе ЧАС (алкил диметил бензинаммония хлорида)</v>
          </cell>
          <cell r="C729">
            <v>0.95</v>
          </cell>
        </row>
        <row r="730">
          <cell r="A730">
            <v>60000419</v>
          </cell>
          <cell r="B730" t="str">
            <v>Исследование дез. средств на основе хлора, кислорода</v>
          </cell>
          <cell r="C730">
            <v>1.08</v>
          </cell>
        </row>
        <row r="731">
          <cell r="A731">
            <v>60000420</v>
          </cell>
          <cell r="B731" t="str">
            <v>Исследование дез.средства N,N-бис (3-аминопропил) додециламина</v>
          </cell>
          <cell r="C731">
            <v>0.95</v>
          </cell>
        </row>
        <row r="732">
          <cell r="A732">
            <v>60000422</v>
          </cell>
          <cell r="B732" t="str">
            <v>Исследование дезинфицирующих средств на щелочные компоненты</v>
          </cell>
          <cell r="C732">
            <v>0.95</v>
          </cell>
        </row>
        <row r="733">
          <cell r="A733" t="str">
            <v>Химическое исследование атмосферного воздуха и воздуха непроизводственных помещений</v>
          </cell>
          <cell r="B733"/>
          <cell r="C733"/>
        </row>
        <row r="734">
          <cell r="A734">
            <v>60000001</v>
          </cell>
          <cell r="B73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34">
            <v>1.83</v>
          </cell>
        </row>
        <row r="735">
          <cell r="A735">
            <v>60000002</v>
          </cell>
          <cell r="B73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35">
            <v>1.83</v>
          </cell>
        </row>
        <row r="736">
          <cell r="A736">
            <v>60000004</v>
          </cell>
          <cell r="B736" t="str">
            <v>Определение массовой концентрации суммы предельных углеводородов С12-С19 в атмосферном воздухе</v>
          </cell>
          <cell r="C736">
            <v>3.5</v>
          </cell>
        </row>
        <row r="737">
          <cell r="A737">
            <v>60000528</v>
          </cell>
          <cell r="B73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37">
            <v>2.5</v>
          </cell>
        </row>
        <row r="738">
          <cell r="A738">
            <v>60000529</v>
          </cell>
          <cell r="B738" t="str">
            <v>Определение концентрации  диоксида  азота в атмосферном воздухе и воздухе непроизводственных помещений *</v>
          </cell>
          <cell r="C738">
            <v>1.2</v>
          </cell>
        </row>
        <row r="739">
          <cell r="A739">
            <v>60000530</v>
          </cell>
          <cell r="B739" t="str">
            <v>Определение концентрации  фенола в атмосферном воздухе и воздухе непроизводственных помещений*</v>
          </cell>
          <cell r="C739">
            <v>1.1000000000000001</v>
          </cell>
        </row>
        <row r="740">
          <cell r="A740">
            <v>60000531</v>
          </cell>
          <cell r="B740" t="str">
            <v>Определение концентрации  формальдегида в атмосферном воздухе и воздухе непроизводственных помещений*</v>
          </cell>
          <cell r="C740">
            <v>1.83</v>
          </cell>
        </row>
        <row r="741">
          <cell r="A741">
            <v>60000532</v>
          </cell>
          <cell r="B741" t="str">
            <v>Определение концентрации  серной кислоты в атмосферном воздухе и воздухе непроизводственных помещений*</v>
          </cell>
          <cell r="C741">
            <v>1</v>
          </cell>
        </row>
        <row r="742">
          <cell r="A742">
            <v>60000533</v>
          </cell>
          <cell r="B742" t="str">
            <v>Определение концентрации  сероводорода в атмосферном воздухе и воздухе непроизводственных помещений*</v>
          </cell>
          <cell r="C742">
            <v>1.2</v>
          </cell>
        </row>
        <row r="743">
          <cell r="A743">
            <v>60000534</v>
          </cell>
          <cell r="B743" t="str">
            <v>Определение концентрации  двуокиси марганца в атмосферном воздухе и воздухе производственных помещений*</v>
          </cell>
          <cell r="C743">
            <v>3</v>
          </cell>
        </row>
        <row r="744">
          <cell r="A744">
            <v>60000535</v>
          </cell>
          <cell r="B744" t="str">
            <v>Определение концентрации  ванадия в атмосферном воздухе*</v>
          </cell>
          <cell r="C744">
            <v>3</v>
          </cell>
        </row>
        <row r="745">
          <cell r="A745">
            <v>60000035</v>
          </cell>
          <cell r="B74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45">
            <v>2.17</v>
          </cell>
        </row>
        <row r="746">
          <cell r="A746">
            <v>60000537</v>
          </cell>
          <cell r="B74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46">
            <v>1</v>
          </cell>
        </row>
        <row r="747">
          <cell r="A747">
            <v>60000538</v>
          </cell>
          <cell r="B747" t="str">
            <v>Определение концентрации  хлора в атмосферном воздухе и воздухе непроизводственных помещений*</v>
          </cell>
          <cell r="C747">
            <v>1.17</v>
          </cell>
        </row>
        <row r="748">
          <cell r="A748">
            <v>60000539</v>
          </cell>
          <cell r="B748" t="str">
            <v>Определение концентрации окиси углерода в атмосферном воздухе и воздухе непроизводственных помещений*</v>
          </cell>
          <cell r="C748">
            <v>1.2</v>
          </cell>
        </row>
        <row r="749">
          <cell r="A749">
            <v>60000540</v>
          </cell>
          <cell r="B749" t="str">
            <v>Определение концентрации  свинца в атмосферном воздухе и в воздухе закрытых непроизводственных помещений*</v>
          </cell>
          <cell r="C749">
            <v>3</v>
          </cell>
        </row>
        <row r="750">
          <cell r="A750">
            <v>60000541</v>
          </cell>
          <cell r="B750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50">
            <v>1.8</v>
          </cell>
        </row>
        <row r="751">
          <cell r="A751">
            <v>60000542</v>
          </cell>
          <cell r="B751" t="str">
            <v>Определение концентрации  аммиака в атмосферном воздухе и воздухе непроизводственных помещений*</v>
          </cell>
          <cell r="C751">
            <v>2.42</v>
          </cell>
        </row>
        <row r="752">
          <cell r="A752">
            <v>60000543</v>
          </cell>
          <cell r="B752" t="str">
            <v>Определение концентрации  ртути в атмосферном воздухе*</v>
          </cell>
          <cell r="C752">
            <v>0.5</v>
          </cell>
        </row>
        <row r="753">
          <cell r="A753">
            <v>60000544</v>
          </cell>
          <cell r="B753" t="str">
            <v>Хромато-масс-спектрометрическое определение полициклических ароматических углеводородов в воздухе</v>
          </cell>
          <cell r="C753">
            <v>7</v>
          </cell>
        </row>
        <row r="754">
          <cell r="A754">
            <v>60000545</v>
          </cell>
          <cell r="B754" t="str">
            <v>Определение оксида азота в атмосферном воздухе и воздухе непроизводственных помещений*</v>
          </cell>
          <cell r="C754">
            <v>1.33</v>
          </cell>
        </row>
        <row r="755">
          <cell r="A755">
            <v>60000546</v>
          </cell>
          <cell r="B755" t="str">
            <v>Выезд на отбор проб</v>
          </cell>
          <cell r="C755">
            <v>2</v>
          </cell>
        </row>
        <row r="756">
          <cell r="A756">
            <v>60001003</v>
          </cell>
          <cell r="B756" t="str">
            <v>Определение концентрации фенола в воздухе непроизводственных помещений*</v>
          </cell>
          <cell r="C756">
            <v>2</v>
          </cell>
        </row>
        <row r="757">
          <cell r="A757">
            <v>60001004</v>
          </cell>
          <cell r="B757" t="str">
            <v>Определение концентрации хрома ( VI ) оксида в атмосферном воздухе и воздухе непроизводственных помещений*</v>
          </cell>
          <cell r="C757">
            <v>1.33</v>
          </cell>
        </row>
        <row r="758">
          <cell r="A758">
            <v>60000670</v>
          </cell>
          <cell r="B758" t="str">
            <v>Определение концентрации акролеина в атмосферном воздухе и воздухе замкнутых непроизводственных помещений</v>
          </cell>
          <cell r="C758">
            <v>1.75</v>
          </cell>
        </row>
        <row r="759">
          <cell r="A759">
            <v>60000671</v>
          </cell>
          <cell r="B759" t="str">
            <v>Определение концентрации цинка в атмосферном воздухе и воздухе замкнутых непроизводственных помещений</v>
          </cell>
          <cell r="C759">
            <v>3.42</v>
          </cell>
        </row>
        <row r="760">
          <cell r="A760">
            <v>60000672</v>
          </cell>
          <cell r="B760" t="str">
            <v>Определение концентрации кадмия в атмосферном воздухе и воздухе замкнутых непроизводственных помещений</v>
          </cell>
          <cell r="C760">
            <v>3.42</v>
          </cell>
        </row>
        <row r="761">
          <cell r="A761">
            <v>60000673</v>
          </cell>
          <cell r="B761" t="str">
            <v>Определение концентрации меди в атмосферном воздухе и воздухе замкнутых непроизводственных помещений</v>
          </cell>
          <cell r="C761">
            <v>3.42</v>
          </cell>
        </row>
        <row r="762">
          <cell r="A762">
            <v>60000674</v>
          </cell>
          <cell r="B762" t="str">
            <v>Определение концентрации никеля в атмосферном воздухе и воздухе замкнутых непроизводственных помещений</v>
          </cell>
          <cell r="C762">
            <v>3.42</v>
          </cell>
        </row>
        <row r="763">
          <cell r="A763">
            <v>60000691</v>
          </cell>
          <cell r="B763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63">
            <v>1.5</v>
          </cell>
        </row>
        <row r="764">
          <cell r="A764">
            <v>60000693</v>
          </cell>
          <cell r="B764" t="str">
            <v>Определение железа в атмосферном воздухе и воздухе непроизводственных помещений</v>
          </cell>
          <cell r="C764">
            <v>3.42</v>
          </cell>
        </row>
        <row r="765">
          <cell r="A765">
            <v>60000694</v>
          </cell>
          <cell r="B765" t="str">
            <v>Определение никотина в атмосферном воздухе и воздухе непроизводственных помещений</v>
          </cell>
          <cell r="C765">
            <v>5</v>
          </cell>
        </row>
        <row r="766">
          <cell r="A766">
            <v>60000695</v>
          </cell>
          <cell r="B766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</v>
          </cell>
          <cell r="C766">
            <v>2.5</v>
          </cell>
        </row>
        <row r="767">
          <cell r="A767" t="str">
            <v>Химическое исследование воздуха рабочей заны экспресс-методом</v>
          </cell>
          <cell r="B767"/>
          <cell r="C767"/>
        </row>
        <row r="768">
          <cell r="A768">
            <v>60000610</v>
          </cell>
          <cell r="B768" t="str">
            <v>Определение концентрации окислов азота экспресс методом в воздухе рабочей зоны</v>
          </cell>
          <cell r="C768">
            <v>3</v>
          </cell>
        </row>
        <row r="769">
          <cell r="A769">
            <v>60000611</v>
          </cell>
          <cell r="B769" t="str">
            <v>Определение концентрации  аммиака экспресс методом в воздухе рабочей зоны</v>
          </cell>
          <cell r="C769">
            <v>3</v>
          </cell>
        </row>
        <row r="770">
          <cell r="A770">
            <v>60000612</v>
          </cell>
          <cell r="B770" t="str">
            <v>Определение концентрации  акролеина экспресс методом в воздухе рабочей зоны</v>
          </cell>
          <cell r="C770">
            <v>3</v>
          </cell>
        </row>
        <row r="771">
          <cell r="A771">
            <v>60000613</v>
          </cell>
          <cell r="B771" t="str">
            <v>Определение концентрации ацетона экспресс методом в воздухе рабочей зоны</v>
          </cell>
          <cell r="C771">
            <v>3</v>
          </cell>
        </row>
        <row r="772">
          <cell r="A772">
            <v>60000614</v>
          </cell>
          <cell r="B772" t="str">
            <v>Определение концентрации бензола экспресс методом в воздухе рабочей зоны</v>
          </cell>
          <cell r="C772">
            <v>3</v>
          </cell>
        </row>
        <row r="773">
          <cell r="A773">
            <v>60000615</v>
          </cell>
          <cell r="B773" t="str">
            <v>Определение концентрации бензина экспресс методом в воздухе рабочей зоны</v>
          </cell>
          <cell r="C773">
            <v>3</v>
          </cell>
        </row>
        <row r="774">
          <cell r="A774">
            <v>60000616</v>
          </cell>
          <cell r="B774" t="str">
            <v>Определение концентрации гексана экспресс методом в воздухе рабочей зоны</v>
          </cell>
          <cell r="C774">
            <v>3</v>
          </cell>
        </row>
        <row r="775">
          <cell r="A775">
            <v>60000617</v>
          </cell>
          <cell r="B775" t="str">
            <v>Определение концентрации спирта (изо)пропилового экспресс методом в воздухе рабочей зоны</v>
          </cell>
          <cell r="C775">
            <v>3</v>
          </cell>
        </row>
        <row r="776">
          <cell r="A776">
            <v>60000618</v>
          </cell>
          <cell r="B776" t="str">
            <v>Определение концентрации ксилола экспресс методом в воздухе рабочей зоны</v>
          </cell>
          <cell r="C776">
            <v>3</v>
          </cell>
        </row>
        <row r="777">
          <cell r="A777">
            <v>60000619</v>
          </cell>
          <cell r="B777" t="str">
            <v>Определение концентрации озона экспресс методом в воздухе рабочей зоны</v>
          </cell>
          <cell r="C777">
            <v>3</v>
          </cell>
        </row>
        <row r="778">
          <cell r="A778">
            <v>60000620</v>
          </cell>
          <cell r="B778" t="str">
            <v>Определение концентрации толуола экспресс методом в воздухе рабочей зоны</v>
          </cell>
          <cell r="C778">
            <v>3</v>
          </cell>
        </row>
        <row r="779">
          <cell r="A779">
            <v>60000621</v>
          </cell>
          <cell r="B779" t="str">
            <v>Определение концентрации уайт-спирита экспресс методом в воздухе рабочей зоны</v>
          </cell>
          <cell r="C779">
            <v>3</v>
          </cell>
        </row>
        <row r="780">
          <cell r="A780">
            <v>60000622</v>
          </cell>
          <cell r="B780" t="str">
            <v>Определение концентрации оксида углерода (угарного газа) экспресс методом в воздухе рабочей зоны</v>
          </cell>
          <cell r="C780">
            <v>3</v>
          </cell>
        </row>
        <row r="781">
          <cell r="A781">
            <v>60000623</v>
          </cell>
          <cell r="B781" t="str">
            <v>Определение концентрации диоксида углерода экспресс методом в воздухе рабочей зоны</v>
          </cell>
          <cell r="C781">
            <v>3</v>
          </cell>
        </row>
        <row r="782">
          <cell r="A782">
            <v>60000624</v>
          </cell>
          <cell r="B782" t="str">
            <v>Определение концентрации углерода четыреххлористого экспресс методом в воздухе рабочей зоны</v>
          </cell>
          <cell r="C782">
            <v>3</v>
          </cell>
        </row>
        <row r="783">
          <cell r="A783">
            <v>60000625</v>
          </cell>
          <cell r="B783" t="str">
            <v>Определение концентрации уксусной кислоты  экспресс методом в воздухе рабочей зоны</v>
          </cell>
          <cell r="C783">
            <v>3</v>
          </cell>
        </row>
        <row r="784">
          <cell r="A784">
            <v>60000626</v>
          </cell>
          <cell r="B784" t="str">
            <v>Определение концентрации углеводородов нефти экспресс методом в воздухе рабочей зоны</v>
          </cell>
          <cell r="C784">
            <v>3</v>
          </cell>
        </row>
        <row r="785">
          <cell r="A785">
            <v>60000628</v>
          </cell>
          <cell r="B785" t="str">
            <v>Определение концентрации хлора экспресс методом в воздухе рабочей зоны</v>
          </cell>
          <cell r="C785">
            <v>3</v>
          </cell>
        </row>
        <row r="786">
          <cell r="A786">
            <v>60000629</v>
          </cell>
          <cell r="B786" t="str">
            <v>Определение концентрации соляной кислоты (хлороводорода) экспресс методом в воздухе рабочей зоны</v>
          </cell>
          <cell r="C786">
            <v>3</v>
          </cell>
        </row>
        <row r="787">
          <cell r="A787">
            <v>60000630</v>
          </cell>
          <cell r="B787" t="str">
            <v>Определение концентрации этанола экспресс методом в воздухе рабочей зоны</v>
          </cell>
          <cell r="C787">
            <v>3</v>
          </cell>
        </row>
        <row r="788">
          <cell r="A788">
            <v>60000631</v>
          </cell>
          <cell r="B788" t="str">
            <v>Определение концентрации диэтилового эфира экспресс методом в воздухе рабочей зоны</v>
          </cell>
          <cell r="C788">
            <v>3</v>
          </cell>
        </row>
        <row r="789">
          <cell r="A789">
            <v>60000632</v>
          </cell>
          <cell r="B789" t="str">
            <v>Определение концентрации хлороформа экспресс методом в воздухе рабочей зоны</v>
          </cell>
          <cell r="C789">
            <v>3</v>
          </cell>
        </row>
        <row r="790">
          <cell r="A790">
            <v>60000633</v>
          </cell>
          <cell r="B790" t="str">
            <v>Определение концентрации сернистого ангидрида ( диоксида серы) экспресс методом в воздухе рабочей зоны</v>
          </cell>
          <cell r="C790">
            <v>3</v>
          </cell>
        </row>
        <row r="791">
          <cell r="A791">
            <v>60000634</v>
          </cell>
          <cell r="B791" t="str">
            <v>Определение концентрации винилхлорида экспресс методом в воздухе рабочей зоны</v>
          </cell>
          <cell r="C791">
            <v>3</v>
          </cell>
        </row>
        <row r="792">
          <cell r="A792">
            <v>60000635</v>
          </cell>
          <cell r="B792" t="str">
            <v>Определение концентрации керосина экспресс методом в воздухе рабочей зоны</v>
          </cell>
          <cell r="C792">
            <v>3</v>
          </cell>
        </row>
        <row r="793">
          <cell r="A793">
            <v>60000638</v>
          </cell>
          <cell r="B793" t="str">
            <v>Определение концентрации стирола экспресс методом в воздухе рабочей зоны</v>
          </cell>
          <cell r="C793">
            <v>3</v>
          </cell>
        </row>
        <row r="794">
          <cell r="A794">
            <v>60000639</v>
          </cell>
          <cell r="B794" t="str">
            <v>Определение концентрации азотной кислоты (диоксида азота) экспресс методом в воздухе рабочей зоны</v>
          </cell>
          <cell r="C794">
            <v>3</v>
          </cell>
        </row>
        <row r="795">
          <cell r="A795">
            <v>60000641</v>
          </cell>
          <cell r="B795" t="str">
            <v>Определение концентрации фтористого водорода экспресс методом в воздухе рабочей зоны</v>
          </cell>
          <cell r="C795">
            <v>3</v>
          </cell>
        </row>
        <row r="796">
          <cell r="A796">
            <v>60000643</v>
          </cell>
          <cell r="B796" t="str">
            <v>Определение концентрации трихлорэтилена экспресс методом в воздухе рабочей зоны</v>
          </cell>
          <cell r="C796">
            <v>3</v>
          </cell>
        </row>
        <row r="797">
          <cell r="A797">
            <v>60000644</v>
          </cell>
          <cell r="B797" t="str">
            <v>Определение концентрации сероводорода экспресс методом в воздухе рабочей зоны</v>
          </cell>
          <cell r="C797">
            <v>3</v>
          </cell>
        </row>
        <row r="798">
          <cell r="A798">
            <v>60001320</v>
          </cell>
          <cell r="B798" t="str">
            <v>Определение концентрации фенола экспресс методом в воздухе рабочей зоны</v>
          </cell>
          <cell r="C798">
            <v>1</v>
          </cell>
        </row>
        <row r="799">
          <cell r="A799">
            <v>60001321</v>
          </cell>
          <cell r="B79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9">
            <v>78</v>
          </cell>
        </row>
        <row r="800">
          <cell r="A800">
            <v>60001322</v>
          </cell>
          <cell r="B80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800">
            <v>78</v>
          </cell>
        </row>
        <row r="801">
          <cell r="A801">
            <v>60000627</v>
          </cell>
          <cell r="B801" t="str">
            <v>Определение концентрации формальдегида экспресс методом в воздухе рабочей зоны</v>
          </cell>
          <cell r="C801">
            <v>3</v>
          </cell>
        </row>
        <row r="802">
          <cell r="A802" t="str">
            <v>Химическое исследование воздуха рабочей зоны</v>
          </cell>
          <cell r="B802"/>
          <cell r="C802"/>
        </row>
        <row r="803">
          <cell r="A803">
            <v>60000547</v>
          </cell>
          <cell r="B803" t="str">
            <v>Определение концентрации азота диоксида (азотная кислота) в воздухе рабочей зоны</v>
          </cell>
          <cell r="C803">
            <v>3.33</v>
          </cell>
        </row>
        <row r="804">
          <cell r="A804">
            <v>60000548</v>
          </cell>
          <cell r="B804" t="str">
            <v>Определение концентрации железа оксида в воздухе рабочей зоны</v>
          </cell>
          <cell r="C804">
            <v>3.67</v>
          </cell>
        </row>
        <row r="805">
          <cell r="A805">
            <v>60000549</v>
          </cell>
          <cell r="B805" t="str">
            <v>Определение концентрации хлористого водорода  (соляная кислота) в воздухе рабочей зоны</v>
          </cell>
          <cell r="C805">
            <v>2.83</v>
          </cell>
        </row>
        <row r="806">
          <cell r="A806">
            <v>60000550</v>
          </cell>
          <cell r="B806" t="str">
            <v>Определение концентрации серной кислоты в воздухе рабочей зоны</v>
          </cell>
          <cell r="C806">
            <v>3</v>
          </cell>
        </row>
        <row r="807">
          <cell r="A807">
            <v>60000551</v>
          </cell>
          <cell r="B807" t="str">
            <v>Определение концентрации уксусной кислоты в воздухе рабочей зоны</v>
          </cell>
          <cell r="C807">
            <v>2.33</v>
          </cell>
        </row>
        <row r="808">
          <cell r="A808">
            <v>60000552</v>
          </cell>
          <cell r="B808" t="str">
            <v>Определение концентрации кремния в воздухе рабочей зоны</v>
          </cell>
          <cell r="C808">
            <v>7.67</v>
          </cell>
        </row>
        <row r="809">
          <cell r="A809">
            <v>60000553</v>
          </cell>
          <cell r="B809" t="str">
            <v>Определение концентрации марганца в воздухе рабочей зоны</v>
          </cell>
          <cell r="C809">
            <v>4</v>
          </cell>
        </row>
        <row r="810">
          <cell r="A810">
            <v>60000554</v>
          </cell>
          <cell r="B810" t="str">
            <v>Определение концентрации масла минерального в воздухе рабочей зоны</v>
          </cell>
          <cell r="C810">
            <v>2.33</v>
          </cell>
        </row>
        <row r="811">
          <cell r="A811">
            <v>60000555</v>
          </cell>
          <cell r="B811" t="str">
            <v>Определение концентрации меди атомно-абсорбционным методом в воздухе рабочей зоны</v>
          </cell>
          <cell r="C811">
            <v>4</v>
          </cell>
        </row>
        <row r="812">
          <cell r="A812">
            <v>60000557</v>
          </cell>
          <cell r="B812" t="str">
            <v>Определение концентрации пыли в воздухе рабочей зоны</v>
          </cell>
          <cell r="C812">
            <v>1.33</v>
          </cell>
        </row>
        <row r="813">
          <cell r="A813">
            <v>60000558</v>
          </cell>
          <cell r="B813" t="str">
            <v>Определение концентрации свинца в воздухе рабочей зоны</v>
          </cell>
          <cell r="C813">
            <v>4.17</v>
          </cell>
        </row>
        <row r="814">
          <cell r="A814">
            <v>60000559</v>
          </cell>
          <cell r="B814" t="str">
            <v>Определение концентрации фенола в воздухе рабочей зоны</v>
          </cell>
          <cell r="C814">
            <v>3</v>
          </cell>
        </row>
        <row r="815">
          <cell r="A815">
            <v>60000560</v>
          </cell>
          <cell r="B815" t="str">
            <v>Определение концентрации формальдегида в воздухе рабочей зоны</v>
          </cell>
          <cell r="C815">
            <v>3</v>
          </cell>
        </row>
        <row r="816">
          <cell r="A816">
            <v>60000561</v>
          </cell>
          <cell r="B816" t="str">
            <v>Определение концентрации щелочи в воздухе рабочей зоны</v>
          </cell>
          <cell r="C816">
            <v>3</v>
          </cell>
        </row>
        <row r="817">
          <cell r="A817">
            <v>60000562</v>
          </cell>
          <cell r="B817" t="str">
            <v>Определение концентрации фосфорного ангидрида в воздухе рабочей зоны</v>
          </cell>
          <cell r="C817">
            <v>4</v>
          </cell>
        </row>
        <row r="818">
          <cell r="A818">
            <v>60000565</v>
          </cell>
          <cell r="B818" t="str">
            <v>Определение концентрации ртути в воздухе рабочей зоны</v>
          </cell>
          <cell r="C818">
            <v>1.17</v>
          </cell>
        </row>
        <row r="819">
          <cell r="A819">
            <v>60000566</v>
          </cell>
          <cell r="B819" t="str">
            <v>Определение концентрации аминосоединений (ароматические) в воздухе рабочей зоны</v>
          </cell>
          <cell r="C819">
            <v>1.83</v>
          </cell>
        </row>
        <row r="820">
          <cell r="A820">
            <v>60000567</v>
          </cell>
          <cell r="B820" t="str">
            <v>Определение концентрации свинца в смывах</v>
          </cell>
          <cell r="C820">
            <v>3</v>
          </cell>
        </row>
        <row r="821">
          <cell r="A821">
            <v>60000569</v>
          </cell>
          <cell r="B821" t="str">
            <v>Определение концентрации хрома, хромового ангидрида в воздухе рабочей зоны</v>
          </cell>
          <cell r="C821">
            <v>2.83</v>
          </cell>
        </row>
        <row r="822">
          <cell r="A822">
            <v>60000570</v>
          </cell>
          <cell r="B822" t="str">
            <v>Определение концентрации стирола в воздухе рабочей зоны</v>
          </cell>
          <cell r="C822">
            <v>2.33</v>
          </cell>
        </row>
        <row r="823">
          <cell r="A823">
            <v>60000571</v>
          </cell>
          <cell r="B823" t="str">
            <v>Определение эпихлоргидрина в воздухе рабочей зоны</v>
          </cell>
          <cell r="C823">
            <v>4</v>
          </cell>
        </row>
        <row r="824">
          <cell r="A824">
            <v>60000572</v>
          </cell>
          <cell r="B824" t="str">
            <v>Определение концентрации мышьяковистого ангидрида в воздухе рабочей зоны</v>
          </cell>
          <cell r="C824">
            <v>4</v>
          </cell>
        </row>
        <row r="825">
          <cell r="A825">
            <v>60000573</v>
          </cell>
          <cell r="B825" t="str">
            <v>Определение концентрации канифоли в воздухе рабочей зоны</v>
          </cell>
          <cell r="C825">
            <v>4.68</v>
          </cell>
        </row>
        <row r="826">
          <cell r="A826">
            <v>60000576</v>
          </cell>
          <cell r="B826" t="str">
            <v>Определение концентрации озона в воздухе рабочей зоны</v>
          </cell>
          <cell r="C826">
            <v>3</v>
          </cell>
        </row>
        <row r="827">
          <cell r="A827">
            <v>60000577</v>
          </cell>
          <cell r="B827" t="str">
            <v>Определение концентрации хлороформа в воздухе рабочей зоны</v>
          </cell>
          <cell r="C827">
            <v>1.7</v>
          </cell>
        </row>
        <row r="828">
          <cell r="A828">
            <v>60000578</v>
          </cell>
          <cell r="B828" t="str">
            <v>Определение концентрации сварочного аэрозоля в воздухе рабочей зоны</v>
          </cell>
          <cell r="C828">
            <v>3</v>
          </cell>
        </row>
        <row r="829">
          <cell r="A829">
            <v>60000582</v>
          </cell>
          <cell r="B829" t="str">
            <v>Определение концентрации капролактама газохроматографическим методом  в воздухе рабочей зоны</v>
          </cell>
          <cell r="C829">
            <v>5.5</v>
          </cell>
        </row>
        <row r="830">
          <cell r="A830">
            <v>60000583</v>
          </cell>
          <cell r="B830" t="str">
            <v>Определение концентрации углерода-4 хлористого газохроматографическим методом  в воздухе рабочей зоны</v>
          </cell>
          <cell r="C830">
            <v>1.5</v>
          </cell>
        </row>
        <row r="831">
          <cell r="A831">
            <v>60000584</v>
          </cell>
          <cell r="B831" t="str">
            <v>Определение концентрации спиртов (С1по С8) газохроматографическим методом в воздухе рабочей зоны</v>
          </cell>
          <cell r="C831">
            <v>4.58</v>
          </cell>
        </row>
        <row r="832">
          <cell r="A832">
            <v>60000585</v>
          </cell>
          <cell r="B832" t="str">
            <v>Определение концентрации бензина газохроматографическим методом  в воздухе рабочей зоны</v>
          </cell>
          <cell r="C832">
            <v>1.5</v>
          </cell>
        </row>
        <row r="833">
          <cell r="A833">
            <v>60000586</v>
          </cell>
          <cell r="B833" t="str">
            <v>Определение концентрации дибутилфталата, диоктилфталата газохроматографическим методом  в воздухе рабочей зоны</v>
          </cell>
          <cell r="C833">
            <v>5.43</v>
          </cell>
        </row>
        <row r="834">
          <cell r="A834">
            <v>60000587</v>
          </cell>
          <cell r="B834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34">
            <v>2</v>
          </cell>
        </row>
        <row r="835">
          <cell r="A835">
            <v>60000588</v>
          </cell>
          <cell r="B835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35">
            <v>5</v>
          </cell>
        </row>
        <row r="836">
          <cell r="A836">
            <v>60000589</v>
          </cell>
          <cell r="B836" t="str">
            <v>Определение концентрации этилацетата, бутилацетата газохроматографическим методом  в воздухе рабочей зоны</v>
          </cell>
          <cell r="C836">
            <v>2</v>
          </cell>
        </row>
        <row r="837">
          <cell r="A837">
            <v>60000591</v>
          </cell>
          <cell r="B837" t="str">
            <v>Определение концентрации аммиака  в воздухе рабочей зоны</v>
          </cell>
          <cell r="C837">
            <v>2.5</v>
          </cell>
        </row>
        <row r="838">
          <cell r="A838">
            <v>60000592</v>
          </cell>
          <cell r="B838" t="str">
            <v>Определение концентрации водорода фтористого  в воздухе рабочей зоны</v>
          </cell>
          <cell r="C838">
            <v>4</v>
          </cell>
        </row>
        <row r="839">
          <cell r="A839">
            <v>60000593</v>
          </cell>
          <cell r="B839" t="str">
            <v>Определение концентрации алюминия   в воздухе рабочей зоны</v>
          </cell>
          <cell r="C839">
            <v>4.33</v>
          </cell>
        </row>
        <row r="840">
          <cell r="A840">
            <v>60000596</v>
          </cell>
          <cell r="B840" t="str">
            <v>Определение концентрации цинка атомно-абсорбционным методом в воздухе рабочей зоны</v>
          </cell>
          <cell r="C840">
            <v>4.08</v>
          </cell>
        </row>
        <row r="841">
          <cell r="A841">
            <v>60001301</v>
          </cell>
          <cell r="B841" t="str">
            <v>Выполнение работ по аттестации промышленной лаборатории с выходом на объект</v>
          </cell>
          <cell r="C841">
            <v>25</v>
          </cell>
        </row>
        <row r="842">
          <cell r="A842">
            <v>60001302</v>
          </cell>
          <cell r="B842" t="str">
            <v>Выполнение работ по аттестации промышленной лаборатории без выхода на объект</v>
          </cell>
          <cell r="C842">
            <v>17</v>
          </cell>
        </row>
        <row r="843">
          <cell r="A843">
            <v>60001319</v>
          </cell>
          <cell r="B843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43">
            <v>10.63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60000039</v>
          </cell>
          <cell r="B845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45">
            <v>1.25</v>
          </cell>
        </row>
        <row r="846">
          <cell r="A846" t="str">
            <v>Обучение</v>
          </cell>
          <cell r="B846"/>
          <cell r="C846"/>
        </row>
        <row r="847">
          <cell r="A847">
            <v>60000036</v>
          </cell>
          <cell r="B847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47">
            <v>8</v>
          </cell>
        </row>
        <row r="848">
          <cell r="A848" t="str">
            <v>Радиологическая лаборатория</v>
          </cell>
          <cell r="B848"/>
          <cell r="C848"/>
        </row>
        <row r="849">
          <cell r="A849" t="str">
            <v>Радиоспектрометрические исследования</v>
          </cell>
          <cell r="B849"/>
          <cell r="C849"/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10.33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10.33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2.83</v>
          </cell>
        </row>
        <row r="853">
          <cell r="A853">
            <v>70000744</v>
          </cell>
          <cell r="B853" t="str">
            <v>Спектрометрическое исследование стройматериалов, шлаков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2.83</v>
          </cell>
        </row>
        <row r="855">
          <cell r="A855">
            <v>70000754</v>
          </cell>
          <cell r="B855" t="str">
            <v>Определение общей альфа- и бета- активности в пробе питьевой воды, воды поверхностных водоемов</v>
          </cell>
          <cell r="C855">
            <v>20.66</v>
          </cell>
        </row>
        <row r="856">
          <cell r="A856">
            <v>70000775</v>
          </cell>
          <cell r="B856" t="str">
            <v>Спектрометрическое исследование минерального сырья</v>
          </cell>
          <cell r="C856">
            <v>10</v>
          </cell>
        </row>
        <row r="857">
          <cell r="A857">
            <v>70000785</v>
          </cell>
          <cell r="B857" t="str">
            <v>Спектрометрическое исследование удельной эффективной активности каменного угля и шлака</v>
          </cell>
          <cell r="C857">
            <v>4</v>
          </cell>
        </row>
        <row r="858">
          <cell r="A858">
            <v>70000786</v>
          </cell>
          <cell r="B858" t="str">
            <v>Спектрометрическое исследование древесного угля на цезий - 137 и стронций - 90</v>
          </cell>
          <cell r="C858">
            <v>2.1</v>
          </cell>
        </row>
        <row r="859">
          <cell r="A859">
            <v>70000787</v>
          </cell>
          <cell r="B859" t="str">
            <v>Спектрометрическое исследование мебельной продукции</v>
          </cell>
          <cell r="C859">
            <v>4</v>
          </cell>
        </row>
        <row r="860">
          <cell r="A860">
            <v>70000761</v>
          </cell>
          <cell r="B860" t="str">
            <v>Измерение активности радона в пробе воды.</v>
          </cell>
          <cell r="C860">
            <v>2.5</v>
          </cell>
        </row>
        <row r="861">
          <cell r="A861">
            <v>70000757</v>
          </cell>
          <cell r="B861" t="str">
            <v>Подготовка и сжигание проб внешней среды массой до 1 кг</v>
          </cell>
          <cell r="C861">
            <v>1</v>
          </cell>
        </row>
        <row r="862">
          <cell r="A862" t="str">
            <v>Дозиметрический метод</v>
          </cell>
          <cell r="B862"/>
          <cell r="C862"/>
        </row>
        <row r="863">
          <cell r="A863">
            <v>70000748</v>
          </cell>
          <cell r="B863" t="str">
            <v>Годовое обслуживание ИДК в бюджетных ЛПУ (1 дозиметр)</v>
          </cell>
          <cell r="C863">
            <v>2.4</v>
          </cell>
        </row>
        <row r="864">
          <cell r="A864">
            <v>70000749</v>
          </cell>
          <cell r="B864" t="str">
            <v>Годовое обслуживание ИДК (1 дозиметр)</v>
          </cell>
          <cell r="C864">
            <v>3</v>
          </cell>
        </row>
        <row r="865">
          <cell r="A865">
            <v>70000777</v>
          </cell>
          <cell r="B865" t="str">
            <v>Квартальное обслуживание ИДК (1 дозиметр)</v>
          </cell>
          <cell r="C865">
            <v>0.75</v>
          </cell>
        </row>
        <row r="866">
          <cell r="A866">
            <v>70000750</v>
          </cell>
          <cell r="B866" t="str">
            <v>Измерение мощности дозы гамма – излучения  на местности, в зданиях.</v>
          </cell>
          <cell r="C866">
            <v>0.5</v>
          </cell>
        </row>
        <row r="867">
          <cell r="A867">
            <v>70000751</v>
          </cell>
          <cell r="B867" t="str">
            <v>Измерение мощности дозы гамма-излучения и рентгеновского излучения на радиологическом объекте</v>
          </cell>
          <cell r="C867">
            <v>0.5</v>
          </cell>
        </row>
        <row r="868">
          <cell r="A868">
            <v>70000752</v>
          </cell>
          <cell r="B868" t="str">
            <v>Измерение потока альфа-частиц и бета-частиц</v>
          </cell>
          <cell r="C868">
            <v>0.5</v>
          </cell>
        </row>
        <row r="869">
          <cell r="A869">
            <v>70000763</v>
          </cell>
          <cell r="B869" t="str">
            <v>Радиационный контроль черного металла, находящегося в трехтонном контейнере.</v>
          </cell>
          <cell r="C869">
            <v>1.5</v>
          </cell>
        </row>
        <row r="870">
          <cell r="A870">
            <v>70000764</v>
          </cell>
          <cell r="B870" t="str">
            <v>Радиационный контроль черного металла, находящегося в пятитонном контейнере.</v>
          </cell>
          <cell r="C870">
            <v>1.9</v>
          </cell>
        </row>
        <row r="871">
          <cell r="A871">
            <v>70000765</v>
          </cell>
          <cell r="B871" t="str">
            <v>Радиационный контроль черного металла, находящегося в двадцатитонном контейнере.</v>
          </cell>
          <cell r="C871">
            <v>3.5</v>
          </cell>
        </row>
        <row r="872">
          <cell r="A872">
            <v>70000766</v>
          </cell>
          <cell r="B872" t="str">
            <v>Радиационный контроль черного металла, находящегося в железнодорожном вагоне</v>
          </cell>
          <cell r="C872">
            <v>5</v>
          </cell>
        </row>
        <row r="873">
          <cell r="A873">
            <v>70000767</v>
          </cell>
          <cell r="B873" t="str">
            <v>Радиационный контроль цветного металлолома, находящегося в трехтонном контейнере</v>
          </cell>
          <cell r="C873">
            <v>2.6</v>
          </cell>
        </row>
        <row r="874">
          <cell r="A874">
            <v>70000768</v>
          </cell>
          <cell r="B874" t="str">
            <v>Радиационный контроль цветного металлолома, находящегося в пятитонном контейнере</v>
          </cell>
          <cell r="C874">
            <v>4</v>
          </cell>
        </row>
        <row r="875">
          <cell r="A875">
            <v>70000769</v>
          </cell>
          <cell r="B875" t="str">
            <v>Радиационный контроль цветного металлолома, находящегося в двадцатитонном контейнере</v>
          </cell>
          <cell r="C875">
            <v>4.5</v>
          </cell>
        </row>
        <row r="876">
          <cell r="A876">
            <v>70000770</v>
          </cell>
          <cell r="B876" t="str">
            <v>Радиационный контроль цветного металлолома, находящегося в железнодорожном вагоне</v>
          </cell>
          <cell r="C876">
            <v>11</v>
          </cell>
        </row>
        <row r="877">
          <cell r="A877">
            <v>70000771</v>
          </cell>
          <cell r="B877" t="str">
            <v>Радиационный контроль металлолома, находящегося в автомобиле длиной до 3,5 м</v>
          </cell>
          <cell r="C877">
            <v>2.5</v>
          </cell>
        </row>
        <row r="878">
          <cell r="A878">
            <v>70000772</v>
          </cell>
          <cell r="B878" t="str">
            <v>Радиационный контроль металлолома, находящегося в автомобиле длиной от 4,5м.</v>
          </cell>
          <cell r="C878">
            <v>2.5</v>
          </cell>
        </row>
        <row r="879">
          <cell r="A879">
            <v>70000773</v>
          </cell>
          <cell r="B879" t="str">
            <v xml:space="preserve">Радиационный контроль металлолома, находящегося в автопоезде, определяется в каждом прицепе </v>
          </cell>
          <cell r="C879">
            <v>4</v>
          </cell>
        </row>
        <row r="880">
          <cell r="A880">
            <v>70000780</v>
          </cell>
          <cell r="B880" t="str">
            <v>Радиационный контроль золы металла, находящейся в железнодорожном вагоне</v>
          </cell>
          <cell r="C880">
            <v>5</v>
          </cell>
        </row>
        <row r="881">
          <cell r="A881" t="str">
            <v>Радиохимический метод</v>
          </cell>
          <cell r="B881"/>
          <cell r="C881"/>
        </row>
        <row r="882">
          <cell r="A882">
            <v>70000755</v>
          </cell>
          <cell r="B882" t="str">
            <v>Анализ золы растений на стронций-90</v>
          </cell>
          <cell r="C882">
            <v>10</v>
          </cell>
        </row>
        <row r="883">
          <cell r="A883">
            <v>70000756</v>
          </cell>
          <cell r="B883" t="str">
            <v>Анализ золы растений на цезий-137</v>
          </cell>
          <cell r="C883">
            <v>10</v>
          </cell>
        </row>
        <row r="884">
          <cell r="A884">
            <v>70000739</v>
          </cell>
          <cell r="B884" t="str">
            <v>Анализ золы пищевых продуктов на сторнций-90</v>
          </cell>
          <cell r="C884">
            <v>10</v>
          </cell>
        </row>
        <row r="885">
          <cell r="A885">
            <v>70000740</v>
          </cell>
          <cell r="B885" t="str">
            <v>Анализ золы пищевых продуктов на цезий-137</v>
          </cell>
          <cell r="C885">
            <v>10</v>
          </cell>
        </row>
        <row r="886">
          <cell r="A886">
            <v>70000758</v>
          </cell>
          <cell r="B886" t="str">
            <v>Подготовка и сжигание проб внешней среды массой до 6 кг</v>
          </cell>
          <cell r="C886">
            <v>6</v>
          </cell>
        </row>
        <row r="887">
          <cell r="A887" t="str">
            <v>Радонометрический метод</v>
          </cell>
          <cell r="B887"/>
          <cell r="C887"/>
        </row>
        <row r="888">
          <cell r="A888">
            <v>70000760</v>
          </cell>
          <cell r="B888" t="str">
            <v>Измерение активности изотопов радона в воздухе помещений.</v>
          </cell>
          <cell r="C888">
            <v>1.2</v>
          </cell>
        </row>
        <row r="889">
          <cell r="A889">
            <v>70000762</v>
          </cell>
          <cell r="B889" t="str">
            <v>Измерение плотности потока радона с поверхности грунта.</v>
          </cell>
          <cell r="C889">
            <v>3</v>
          </cell>
        </row>
        <row r="890">
          <cell r="A890" t="str">
            <v>Прочие услуги</v>
          </cell>
          <cell r="B890"/>
          <cell r="C890"/>
        </row>
        <row r="891">
          <cell r="A891">
            <v>70000781</v>
          </cell>
          <cell r="B891" t="str">
            <v>Отбор одной пробы</v>
          </cell>
          <cell r="C891">
            <v>1</v>
          </cell>
        </row>
        <row r="892">
          <cell r="A892">
            <v>70000782</v>
          </cell>
          <cell r="B892" t="str">
            <v>Аттестация термостатов</v>
          </cell>
          <cell r="C892">
            <v>4.5</v>
          </cell>
        </row>
        <row r="893">
          <cell r="A893">
            <v>70000120</v>
          </cell>
          <cell r="B893" t="str">
            <v>Обучение радиационному контролю (1 человек)</v>
          </cell>
          <cell r="C893">
            <v>5</v>
          </cell>
        </row>
        <row r="894">
          <cell r="A894">
            <v>70000789</v>
          </cell>
          <cell r="B894" t="str">
            <v>Оформление картограммы земельного участка</v>
          </cell>
          <cell r="C894">
            <v>2.5</v>
          </cell>
        </row>
        <row r="895">
          <cell r="A895" t="str">
            <v>Лаборатория профилактической токсикологии</v>
          </cell>
          <cell r="B895"/>
          <cell r="C895"/>
        </row>
        <row r="896">
          <cell r="A896">
            <v>80000644</v>
          </cell>
          <cell r="B896" t="str">
            <v>Приготовление модельных  вытяжек из керамической, стеклянной, металлической  посуды</v>
          </cell>
          <cell r="C896">
            <v>2</v>
          </cell>
        </row>
        <row r="897">
          <cell r="A897">
            <v>80000645</v>
          </cell>
          <cell r="B897" t="str">
            <v>Приготовление модельных вытяжек из жестяной тары</v>
          </cell>
          <cell r="C897">
            <v>2</v>
          </cell>
        </row>
        <row r="898">
          <cell r="A898">
            <v>80000646</v>
          </cell>
          <cell r="B898" t="str">
            <v>Приготовление вытяжек из игрушек</v>
          </cell>
          <cell r="C898">
            <v>1.5</v>
          </cell>
        </row>
        <row r="899">
          <cell r="A899">
            <v>80000647</v>
          </cell>
          <cell r="B899" t="str">
            <v>Приготовление вытяжек из одежды, обуви, тканей</v>
          </cell>
          <cell r="C899">
            <v>1.5</v>
          </cell>
        </row>
        <row r="900">
          <cell r="A900">
            <v>80000648</v>
          </cell>
          <cell r="B900" t="str">
            <v>Приготовление вытяжек из посуды из полимерных материалов и изделий,  контактирующих с пищевыми продуктами</v>
          </cell>
          <cell r="C900">
            <v>1</v>
          </cell>
        </row>
        <row r="901">
          <cell r="A901">
            <v>80000649</v>
          </cell>
          <cell r="B901" t="str">
            <v>Определение  индекса токсичности образца</v>
          </cell>
          <cell r="C901">
            <v>5</v>
          </cell>
        </row>
        <row r="902">
          <cell r="A902">
            <v>80000650</v>
          </cell>
          <cell r="B902" t="str">
            <v>Исследование игрушек на запах</v>
          </cell>
          <cell r="C902">
            <v>1</v>
          </cell>
        </row>
        <row r="903">
          <cell r="A903">
            <v>80000654</v>
          </cell>
          <cell r="B903" t="str">
            <v>Определение сурьмы в игрушке</v>
          </cell>
          <cell r="C903">
            <v>3.5</v>
          </cell>
        </row>
        <row r="904">
          <cell r="A904">
            <v>80000655</v>
          </cell>
          <cell r="B904" t="str">
            <v>Определение  мышьяка в игрушке</v>
          </cell>
          <cell r="C904">
            <v>3.5</v>
          </cell>
        </row>
        <row r="905">
          <cell r="A905">
            <v>80000656</v>
          </cell>
          <cell r="B905" t="str">
            <v>Определение кадмия, свинца, в игрушке</v>
          </cell>
          <cell r="C905">
            <v>2.83</v>
          </cell>
        </row>
        <row r="906">
          <cell r="A906">
            <v>80000658</v>
          </cell>
          <cell r="B906" t="str">
            <v>Определение ртути в игрушке</v>
          </cell>
          <cell r="C906">
            <v>3.5</v>
          </cell>
        </row>
        <row r="907">
          <cell r="A907">
            <v>80000659</v>
          </cell>
          <cell r="B907" t="str">
            <v>Определение селена в игрушке</v>
          </cell>
          <cell r="C907">
            <v>3.5</v>
          </cell>
        </row>
        <row r="908">
          <cell r="A908">
            <v>80000660</v>
          </cell>
          <cell r="B908" t="str">
            <v>Определение формальдегида в игрушке</v>
          </cell>
          <cell r="C908">
            <v>3.08</v>
          </cell>
        </row>
        <row r="909">
          <cell r="A909">
            <v>80000666</v>
          </cell>
          <cell r="B909" t="str">
            <v>Исследование одежды и тканей на гигроскопичность</v>
          </cell>
          <cell r="C909">
            <v>3</v>
          </cell>
        </row>
        <row r="910">
          <cell r="A910">
            <v>80000667</v>
          </cell>
          <cell r="B910" t="str">
            <v>Исследование одежды и тканей на содержание  формальдегида</v>
          </cell>
          <cell r="C910">
            <v>3.08</v>
          </cell>
        </row>
        <row r="911">
          <cell r="A911">
            <v>80000669</v>
          </cell>
          <cell r="B911" t="str">
            <v>Определение  устойчивости окраски тканей и одежды к поту.</v>
          </cell>
          <cell r="C911">
            <v>1.7</v>
          </cell>
        </row>
        <row r="912">
          <cell r="A912">
            <v>80000670</v>
          </cell>
          <cell r="B912" t="str">
            <v>Определение  устойчивости окраски тканей и одежды к стирке</v>
          </cell>
          <cell r="C912">
            <v>1.7</v>
          </cell>
        </row>
        <row r="913">
          <cell r="A913">
            <v>80000671</v>
          </cell>
          <cell r="B913" t="str">
            <v>Определение  устойчивости окраски тканей и изделий  к морской воде</v>
          </cell>
          <cell r="C913">
            <v>1.7</v>
          </cell>
        </row>
        <row r="914">
          <cell r="A914">
            <v>80000673</v>
          </cell>
          <cell r="B914" t="str">
            <v>Определение  устойчивости окраски тканей и изделий  к сухому трению</v>
          </cell>
          <cell r="C914">
            <v>0.8</v>
          </cell>
        </row>
        <row r="915">
          <cell r="A915">
            <v>80000674</v>
          </cell>
          <cell r="B915" t="str">
            <v>Определение  устойчивости окраски тканей и изделий  к органическим растворителям</v>
          </cell>
          <cell r="C915">
            <v>1.7</v>
          </cell>
        </row>
        <row r="916">
          <cell r="A916">
            <v>80000675</v>
          </cell>
          <cell r="B916" t="str">
            <v>Определение массовой доли химических волокон в изделиях и ткани</v>
          </cell>
          <cell r="C916">
            <v>5.25</v>
          </cell>
        </row>
        <row r="917">
          <cell r="A917">
            <v>80000679</v>
          </cell>
          <cell r="B917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17">
            <v>0.75</v>
          </cell>
        </row>
        <row r="918">
          <cell r="A918">
            <v>80000680</v>
          </cell>
          <cell r="B918" t="str">
            <v>Определение нормируемых органических веществ в водных вытяжках из материалов различного состава</v>
          </cell>
          <cell r="C918">
            <v>8</v>
          </cell>
        </row>
        <row r="919">
          <cell r="A919">
            <v>80000681</v>
          </cell>
          <cell r="B919" t="str">
            <v>Определение формальдегида в модельной вытяжке  из образца</v>
          </cell>
          <cell r="C919">
            <v>1.75</v>
          </cell>
        </row>
        <row r="920">
          <cell r="A920">
            <v>80000682</v>
          </cell>
          <cell r="B920" t="str">
            <v>Определение диоктилфталата в модельных вытяжках из образца</v>
          </cell>
          <cell r="C920">
            <v>1.33</v>
          </cell>
        </row>
        <row r="921">
          <cell r="A921">
            <v>80000688</v>
          </cell>
          <cell r="B921" t="str">
            <v>Определение свинца, меди, цинка, кадмия в модельных вытяжках из образца</v>
          </cell>
          <cell r="C921">
            <v>5.5</v>
          </cell>
        </row>
        <row r="922">
          <cell r="A922">
            <v>80000690</v>
          </cell>
          <cell r="B922" t="str">
            <v>Определение марганца в модельных вытяжках из образца</v>
          </cell>
          <cell r="C922">
            <v>2.42</v>
          </cell>
        </row>
        <row r="923">
          <cell r="A923">
            <v>80000691</v>
          </cell>
          <cell r="B923" t="str">
            <v>Определение диметилтерефталата в модельной вытяжке из образца</v>
          </cell>
          <cell r="C923">
            <v>3.16</v>
          </cell>
        </row>
        <row r="924">
          <cell r="A924">
            <v>80000692</v>
          </cell>
          <cell r="B924" t="str">
            <v>Определение  тиурама в модельных вытяжках из образца</v>
          </cell>
          <cell r="C924">
            <v>1.58</v>
          </cell>
        </row>
        <row r="925">
          <cell r="A925">
            <v>80000693</v>
          </cell>
          <cell r="B925" t="str">
            <v>Определение  альтакса в модельных вытяжках из образца</v>
          </cell>
          <cell r="C925">
            <v>1.58</v>
          </cell>
        </row>
        <row r="926">
          <cell r="A926">
            <v>80000697</v>
          </cell>
          <cell r="B926" t="str">
            <v>Определение фенола, выделяющегося из образца в воздух.</v>
          </cell>
          <cell r="C926">
            <v>6.03</v>
          </cell>
        </row>
        <row r="927">
          <cell r="A927">
            <v>80000698</v>
          </cell>
          <cell r="B927" t="str">
            <v>Определение формальдегида, выделяющегося из образца в воздух.</v>
          </cell>
          <cell r="C927">
            <v>8.36</v>
          </cell>
        </row>
        <row r="928">
          <cell r="A928">
            <v>80000699</v>
          </cell>
          <cell r="B928" t="str">
            <v>Определение аммиака, выделяющегося из образца в воздух.</v>
          </cell>
          <cell r="C928">
            <v>6.2</v>
          </cell>
        </row>
        <row r="929">
          <cell r="A929">
            <v>80000701</v>
          </cell>
          <cell r="B929" t="str">
            <v>Определение метилового спирта, выделяющегося из образца в воздух.</v>
          </cell>
          <cell r="C929">
            <v>6.37</v>
          </cell>
        </row>
        <row r="930">
          <cell r="A930">
            <v>80000702</v>
          </cell>
          <cell r="B930" t="str">
            <v>Определение бензола, толуола, ксилола, выделяющегося из образца в воздух.</v>
          </cell>
          <cell r="C930">
            <v>8.8699999999999992</v>
          </cell>
        </row>
        <row r="931">
          <cell r="A931">
            <v>80000703</v>
          </cell>
          <cell r="B931" t="str">
            <v>Определение винилацетата, выделяющегося из образца в воздух.</v>
          </cell>
          <cell r="C931">
            <v>6.37</v>
          </cell>
        </row>
        <row r="932">
          <cell r="A932">
            <v>80000705</v>
          </cell>
          <cell r="B932" t="str">
            <v>Определение органолептики модельных растворов посуды металлической, эмалированной, стеклянной, фарфоровой.</v>
          </cell>
          <cell r="C932">
            <v>1</v>
          </cell>
        </row>
        <row r="933">
          <cell r="A933">
            <v>80000708</v>
          </cell>
          <cell r="B933" t="str">
            <v>Определение бора в модельных вытяжках из образца</v>
          </cell>
          <cell r="C933">
            <v>1.75</v>
          </cell>
        </row>
        <row r="934">
          <cell r="A934">
            <v>80000709</v>
          </cell>
          <cell r="B934" t="str">
            <v>Определение фтора в модельных вытяжках из образца</v>
          </cell>
          <cell r="C934">
            <v>1.33</v>
          </cell>
        </row>
        <row r="935">
          <cell r="A935">
            <v>80000710</v>
          </cell>
          <cell r="B935" t="str">
            <v>Определение никеля в модельных вытяжках из образца</v>
          </cell>
          <cell r="C935">
            <v>2.17</v>
          </cell>
        </row>
        <row r="936">
          <cell r="A936">
            <v>80000711</v>
          </cell>
          <cell r="B936" t="str">
            <v>Определение кобальта в модельных вытяжках из образца</v>
          </cell>
          <cell r="C936">
            <v>2.17</v>
          </cell>
        </row>
        <row r="937">
          <cell r="A937">
            <v>80000712</v>
          </cell>
          <cell r="B937" t="str">
            <v>Определение мышьяка в модельных вытяжках из образца</v>
          </cell>
          <cell r="C937">
            <v>3.83</v>
          </cell>
        </row>
        <row r="938">
          <cell r="A938">
            <v>80000713</v>
          </cell>
          <cell r="B938" t="str">
            <v>Определение алюминия в модельных вытяжках из образца</v>
          </cell>
          <cell r="C938">
            <v>2.17</v>
          </cell>
        </row>
        <row r="939">
          <cell r="A939">
            <v>80000716</v>
          </cell>
          <cell r="B939" t="str">
            <v>Определение хрома в модельных вытяжках из образца</v>
          </cell>
          <cell r="C939">
            <v>2.75</v>
          </cell>
        </row>
        <row r="940">
          <cell r="A940">
            <v>80000718</v>
          </cell>
          <cell r="B940" t="str">
            <v>Определение железа в модельных вытяжках из образца</v>
          </cell>
          <cell r="C940">
            <v>1.25</v>
          </cell>
        </row>
        <row r="941">
          <cell r="A941">
            <v>80000721</v>
          </cell>
          <cell r="B941" t="str">
            <v>Определение водородного показателя (РН) в непродовольственной продукции</v>
          </cell>
          <cell r="C941">
            <v>1</v>
          </cell>
        </row>
        <row r="942">
          <cell r="A942">
            <v>80000742</v>
          </cell>
          <cell r="B942" t="str">
            <v>Определение органолептических показателей тканей и изделий.</v>
          </cell>
          <cell r="C942">
            <v>0.3</v>
          </cell>
        </row>
        <row r="943">
          <cell r="A943">
            <v>80000747</v>
          </cell>
          <cell r="B943" t="str">
            <v>Определение ртути в модельных вытяжках из образца</v>
          </cell>
          <cell r="C943">
            <v>3.83</v>
          </cell>
        </row>
        <row r="944">
          <cell r="A944">
            <v>80000750</v>
          </cell>
          <cell r="B944" t="str">
            <v>Определение смываемости с посуды</v>
          </cell>
          <cell r="C944">
            <v>2</v>
          </cell>
        </row>
        <row r="945">
          <cell r="A945">
            <v>80000752</v>
          </cell>
          <cell r="B945" t="str">
            <v>Определение органолептических показателей парфюмерно-косметических изделий</v>
          </cell>
          <cell r="C945">
            <v>1</v>
          </cell>
        </row>
        <row r="946">
          <cell r="A946">
            <v>80000753</v>
          </cell>
          <cell r="B946" t="str">
            <v>Определение пенообразующей способности синтетических моющих средств и шампуней</v>
          </cell>
          <cell r="C946">
            <v>1.5</v>
          </cell>
        </row>
        <row r="947">
          <cell r="A947">
            <v>80000754</v>
          </cell>
          <cell r="B947" t="str">
            <v>Определение термостабильности косметических изделий</v>
          </cell>
          <cell r="C947">
            <v>1</v>
          </cell>
        </row>
        <row r="948">
          <cell r="A948">
            <v>80000755</v>
          </cell>
          <cell r="B948" t="str">
            <v>Определение коллоидной стабильности косметических изделий</v>
          </cell>
          <cell r="C948">
            <v>1</v>
          </cell>
        </row>
        <row r="949">
          <cell r="A949">
            <v>80000758</v>
          </cell>
          <cell r="B949" t="str">
            <v>Определение хрома в игрушках</v>
          </cell>
          <cell r="C949">
            <v>3</v>
          </cell>
        </row>
        <row r="950">
          <cell r="A950">
            <v>80000759</v>
          </cell>
          <cell r="B950" t="str">
            <v>Определение бария в игрушках</v>
          </cell>
          <cell r="C950">
            <v>3</v>
          </cell>
        </row>
        <row r="951">
          <cell r="A951">
            <v>80000760</v>
          </cell>
          <cell r="B951" t="str">
            <v>Определение дибутилфталата в модельных вытяжках</v>
          </cell>
          <cell r="C951">
            <v>3</v>
          </cell>
        </row>
        <row r="952">
          <cell r="A952">
            <v>80000761</v>
          </cell>
          <cell r="B952" t="str">
            <v>Определение этиленгликоля в модельных вытяжках</v>
          </cell>
          <cell r="C952">
            <v>2</v>
          </cell>
        </row>
        <row r="953">
          <cell r="A953">
            <v>80000762</v>
          </cell>
          <cell r="B953" t="str">
            <v>Определение массовой доли свободной едкой щелочи в мыле</v>
          </cell>
          <cell r="C953">
            <v>1</v>
          </cell>
        </row>
        <row r="954">
          <cell r="A954">
            <v>80000763</v>
          </cell>
          <cell r="B954" t="str">
            <v>Определение массовой доли свободного углекислого натрия в мыле</v>
          </cell>
          <cell r="C954">
            <v>1</v>
          </cell>
        </row>
        <row r="955">
          <cell r="A955">
            <v>80000764</v>
          </cell>
          <cell r="B955" t="str">
            <v>Определение капролактама в водной вытяжке</v>
          </cell>
          <cell r="C955">
            <v>2</v>
          </cell>
        </row>
        <row r="956">
          <cell r="A956">
            <v>80001022</v>
          </cell>
          <cell r="B956" t="str">
            <v>Определение ртути в парфюмерно - косметических товарах и средствах гигиены полости рта</v>
          </cell>
          <cell r="C956">
            <v>6</v>
          </cell>
        </row>
        <row r="957">
          <cell r="A957">
            <v>80001023</v>
          </cell>
          <cell r="B957" t="str">
            <v>Определение мышьяка в парфюмерно - косметических товарах и средствах гигиены полости рта</v>
          </cell>
          <cell r="C957">
            <v>6</v>
          </cell>
        </row>
        <row r="958">
          <cell r="A958">
            <v>80001024</v>
          </cell>
          <cell r="B958" t="str">
            <v>Определение свинца в парфюмерно - косметических товарах и средствах гигиены полости рта</v>
          </cell>
          <cell r="C958">
            <v>6</v>
          </cell>
        </row>
        <row r="959">
          <cell r="A959">
            <v>80001026</v>
          </cell>
          <cell r="B959" t="str">
            <v>Определение  устойчивости окраски тканей и одежды  к дистиллированной воде</v>
          </cell>
          <cell r="C959">
            <v>1.7</v>
          </cell>
        </row>
        <row r="960">
          <cell r="A960">
            <v>80001035</v>
          </cell>
          <cell r="B960" t="str">
            <v>Определение стойкости лакового покрытия металлических крышек при кипячении (в 4-х растворах).</v>
          </cell>
          <cell r="C960">
            <v>5</v>
          </cell>
        </row>
        <row r="961">
          <cell r="A961">
            <v>80001036</v>
          </cell>
          <cell r="B961" t="str">
            <v>Определение фенола в модельной вытяжке из образца</v>
          </cell>
          <cell r="C961">
            <v>2.92</v>
          </cell>
        </row>
        <row r="962">
          <cell r="A962">
            <v>80001037</v>
          </cell>
          <cell r="B962" t="str">
            <v xml:space="preserve">Определение стойкости защитно-декоративного покрытия игрушки </v>
          </cell>
          <cell r="C962">
            <v>0.5</v>
          </cell>
        </row>
        <row r="963">
          <cell r="A963">
            <v>80001301</v>
          </cell>
          <cell r="B96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63">
            <v>3.67</v>
          </cell>
        </row>
        <row r="964">
          <cell r="A964">
            <v>80000695</v>
          </cell>
          <cell r="B964" t="str">
            <v>Исследование обуви на запах</v>
          </cell>
          <cell r="C964">
            <v>0.5</v>
          </cell>
        </row>
        <row r="965">
          <cell r="A965">
            <v>80000704</v>
          </cell>
          <cell r="B965" t="str">
            <v>Определение воздухопроницаемости текстильных материалов и изделий</v>
          </cell>
          <cell r="C965">
            <v>1</v>
          </cell>
        </row>
        <row r="966">
          <cell r="A966">
            <v>80001302</v>
          </cell>
          <cell r="B96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66">
            <v>9.25</v>
          </cell>
        </row>
        <row r="967">
          <cell r="A967">
            <v>80001303</v>
          </cell>
          <cell r="B967" t="str">
            <v>Определение 1 элемента атомно-абсорбционным методом в модельных вытяжках из образца</v>
          </cell>
          <cell r="C967">
            <v>1.6</v>
          </cell>
        </row>
        <row r="968">
          <cell r="A968">
            <v>80001304</v>
          </cell>
          <cell r="B968" t="str">
            <v>Определение кислотостойкости (химической стойкости)</v>
          </cell>
          <cell r="C968">
            <v>1.2</v>
          </cell>
        </row>
        <row r="969">
          <cell r="A969">
            <v>80001305</v>
          </cell>
          <cell r="B969" t="str">
            <v>Стойкость к горячей обработке металлических крышек</v>
          </cell>
          <cell r="C969">
            <v>0.9</v>
          </cell>
        </row>
        <row r="970">
          <cell r="A970">
            <v>80001306</v>
          </cell>
          <cell r="B970" t="str">
            <v>Стойкость упаковки к горячей воде</v>
          </cell>
          <cell r="C970">
            <v>0.9</v>
          </cell>
        </row>
        <row r="971">
          <cell r="A971">
            <v>80001307</v>
          </cell>
          <cell r="B971" t="str">
            <v>Стойкость рисунка флексографической печати к липкой ленте</v>
          </cell>
          <cell r="C971">
            <v>0.9</v>
          </cell>
        </row>
        <row r="972">
          <cell r="A972">
            <v>80001308</v>
          </cell>
          <cell r="B972" t="str">
            <v>Стойкость к миграции красителя</v>
          </cell>
          <cell r="C972">
            <v>0.6</v>
          </cell>
        </row>
        <row r="973">
          <cell r="A973">
            <v>80001309</v>
          </cell>
          <cell r="B973" t="str">
            <v>Герметичность сварного шва</v>
          </cell>
          <cell r="C973">
            <v>1</v>
          </cell>
        </row>
        <row r="974">
          <cell r="A974">
            <v>80001310</v>
          </cell>
          <cell r="B974" t="str">
            <v>Стойкость к раствору кислоты и мыльно-щелочным растворам</v>
          </cell>
          <cell r="C974">
            <v>1.45</v>
          </cell>
        </row>
        <row r="975">
          <cell r="A975">
            <v>80001311</v>
          </cell>
          <cell r="B975" t="str">
            <v>Водостойкость (водонепроницаемость) упаковки</v>
          </cell>
          <cell r="C975">
            <v>0.9</v>
          </cell>
        </row>
        <row r="976">
          <cell r="A976">
            <v>80001312</v>
          </cell>
          <cell r="B976" t="str">
            <v>Изменение рН водной вытяжки</v>
          </cell>
          <cell r="C976">
            <v>1.45</v>
          </cell>
        </row>
        <row r="977">
          <cell r="A977">
            <v>80000642</v>
          </cell>
          <cell r="B977" t="str">
            <v>Определение активного хлора в товарах бытовой химии</v>
          </cell>
          <cell r="C977">
            <v>1</v>
          </cell>
        </row>
        <row r="978">
          <cell r="A978">
            <v>80000643</v>
          </cell>
          <cell r="B978" t="str">
            <v>Изменение кислотного числа (в упаковке)</v>
          </cell>
          <cell r="C978">
            <v>1</v>
          </cell>
        </row>
        <row r="979">
          <cell r="A979" t="str">
            <v>Лаборатория неионизирующих излучений</v>
          </cell>
          <cell r="B979"/>
          <cell r="C979"/>
        </row>
        <row r="980">
          <cell r="A980">
            <v>90000602</v>
          </cell>
          <cell r="B980" t="str">
            <v>Измерение интенсивности ИК-излучения</v>
          </cell>
          <cell r="C980">
            <v>1.5</v>
          </cell>
        </row>
        <row r="981">
          <cell r="A981">
            <v>90000603</v>
          </cell>
          <cell r="B981" t="str">
            <v>Измерение эквивалентного уровня  шума (непостоянный)</v>
          </cell>
          <cell r="C981">
            <v>2</v>
          </cell>
        </row>
        <row r="982">
          <cell r="A982">
            <v>90000604</v>
          </cell>
          <cell r="B982" t="str">
            <v>Спектральный анализ состава общей вибрации</v>
          </cell>
          <cell r="C982">
            <v>2</v>
          </cell>
        </row>
        <row r="983">
          <cell r="A983">
            <v>90000605</v>
          </cell>
          <cell r="B983" t="str">
            <v>Замеры ВЧ-полей и УВЧ полей в  производственных  помещениях    и на селитебной территории</v>
          </cell>
          <cell r="C983">
            <v>2</v>
          </cell>
        </row>
        <row r="984">
          <cell r="A984">
            <v>90000606</v>
          </cell>
          <cell r="B984" t="str">
            <v>Измерение лазерного излучения</v>
          </cell>
          <cell r="C984">
            <v>1.5</v>
          </cell>
        </row>
        <row r="985">
          <cell r="A985">
            <v>90000607</v>
          </cell>
          <cell r="B985" t="str">
            <v>Измерение воздушного ультразвука</v>
          </cell>
          <cell r="C985">
            <v>2</v>
          </cell>
        </row>
        <row r="986">
          <cell r="A986">
            <v>90000609</v>
          </cell>
          <cell r="B986" t="str">
            <v>Измерение освещенности рабочих мест</v>
          </cell>
          <cell r="C986">
            <v>1</v>
          </cell>
        </row>
        <row r="987">
          <cell r="A987">
            <v>90000617</v>
          </cell>
          <cell r="B987" t="str">
            <v>Измерение уровней искусственной освещенности (за пределами регламентированного рабочего дня)</v>
          </cell>
          <cell r="C987">
            <v>1</v>
          </cell>
        </row>
        <row r="988">
          <cell r="A988">
            <v>90000611</v>
          </cell>
          <cell r="B988" t="str">
            <v>Измерение яркости</v>
          </cell>
          <cell r="C988">
            <v>1</v>
          </cell>
        </row>
        <row r="989">
          <cell r="A989">
            <v>90000612</v>
          </cell>
          <cell r="B989" t="str">
            <v>Измерение пульсации</v>
          </cell>
          <cell r="C989">
            <v>1</v>
          </cell>
        </row>
        <row r="990">
          <cell r="A990">
            <v>90000613</v>
          </cell>
          <cell r="B990" t="str">
            <v>Измерение максимального уровня звукового давления</v>
          </cell>
          <cell r="C990">
            <v>2</v>
          </cell>
        </row>
        <row r="991">
          <cell r="A991">
            <v>90000614</v>
          </cell>
          <cell r="B991" t="str">
            <v>Измерение уровня шума по среднегеометрическим частотам (спектральный-постоянный)</v>
          </cell>
          <cell r="C991">
            <v>1.5</v>
          </cell>
        </row>
        <row r="992">
          <cell r="A992">
            <v>90000615</v>
          </cell>
          <cell r="B992" t="str">
            <v>Измерения спектрального состава локальной вибрации</v>
          </cell>
          <cell r="C992">
            <v>2</v>
          </cell>
        </row>
        <row r="993">
          <cell r="A993">
            <v>90000645</v>
          </cell>
          <cell r="B993" t="str">
            <v>Измерение микроклиматических параметров производственной среды</v>
          </cell>
          <cell r="C993">
            <v>3</v>
          </cell>
        </row>
        <row r="994">
          <cell r="A994">
            <v>90000647</v>
          </cell>
          <cell r="B994" t="str">
            <v>Измерение инфразвука</v>
          </cell>
          <cell r="C994">
            <v>2</v>
          </cell>
        </row>
        <row r="995">
          <cell r="A995">
            <v>90000095</v>
          </cell>
          <cell r="B995" t="str">
            <v>Измерение ЭМП от передающего радиотехнического объекта(1 объект)</v>
          </cell>
          <cell r="C995">
            <v>25</v>
          </cell>
        </row>
        <row r="996">
          <cell r="A996">
            <v>90000649</v>
          </cell>
          <cell r="B996" t="str">
            <v>Измерение магнитной индукции постоянного магнитного поля</v>
          </cell>
          <cell r="C996">
            <v>1.5</v>
          </cell>
        </row>
        <row r="997">
          <cell r="A997">
            <v>90000650</v>
          </cell>
          <cell r="B997" t="str">
            <v>Измерение магнитной индукции геомагнитного и гипомагнитного полей</v>
          </cell>
          <cell r="C997">
            <v>2.5</v>
          </cell>
        </row>
        <row r="998">
          <cell r="A998">
            <v>90000619</v>
          </cell>
          <cell r="B998" t="str">
            <v>Измерение индекса тепловой нагрузки среды (ТНС)</v>
          </cell>
          <cell r="C998">
            <v>1.5</v>
          </cell>
        </row>
        <row r="999">
          <cell r="A999">
            <v>90000620</v>
          </cell>
          <cell r="B999" t="str">
            <v>Измерение электромагнитного поля от ЛЭП  промышленной  частоты  50Гц</v>
          </cell>
          <cell r="C999">
            <v>2</v>
          </cell>
        </row>
        <row r="1000">
          <cell r="A1000">
            <v>90000621</v>
          </cell>
          <cell r="B1000" t="str">
            <v>Измерение электростатического поля на рабочем месте с ПЭВМ</v>
          </cell>
          <cell r="C1000">
            <v>0.5</v>
          </cell>
        </row>
        <row r="1001">
          <cell r="A1001">
            <v>90000623</v>
          </cell>
          <cell r="B1001" t="str">
            <v>Измерение напряженности электромагнитного поля по магнитной составляющей 1 и 2 диапазоны на рабочем месте с ПЭВМ</v>
          </cell>
          <cell r="C1001">
            <v>1.5</v>
          </cell>
        </row>
        <row r="1002">
          <cell r="A1002">
            <v>90000624</v>
          </cell>
          <cell r="B1002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02">
            <v>1.5</v>
          </cell>
        </row>
        <row r="1003">
          <cell r="A1003">
            <v>90000626</v>
          </cell>
          <cell r="B1003" t="str">
            <v>Измерение магнитного поля промышленной частоты 50 Гц в производственных помещениях</v>
          </cell>
          <cell r="C1003">
            <v>2</v>
          </cell>
        </row>
        <row r="1004">
          <cell r="A1004">
            <v>90001626</v>
          </cell>
          <cell r="B1004" t="str">
            <v>Измерение электромагнитного поля промышленной частоты (50Гц) в производственных помещениях, 1 точка</v>
          </cell>
          <cell r="C1004">
            <v>2</v>
          </cell>
        </row>
        <row r="1005">
          <cell r="A1005">
            <v>90000631</v>
          </cell>
          <cell r="B1005" t="str">
            <v>Измерение уровней ионных состояний воздуха помещений</v>
          </cell>
          <cell r="C1005">
            <v>1</v>
          </cell>
        </row>
        <row r="1006">
          <cell r="A1006">
            <v>90000094</v>
          </cell>
          <cell r="B1006" t="str">
            <v>Измерение ЭМП в производственных помещениях и на селитебной территории от ЗССС (1 точка)</v>
          </cell>
          <cell r="C1006">
            <v>5</v>
          </cell>
        </row>
        <row r="1007">
          <cell r="A1007">
            <v>90000643</v>
          </cell>
          <cell r="B1007" t="str">
            <v>Измерение электромагнитного поля от ЛЭП промышленной частоты (50Гц) селитебной территории</v>
          </cell>
          <cell r="C1007">
            <v>2</v>
          </cell>
        </row>
        <row r="1008">
          <cell r="A1008">
            <v>90000093</v>
          </cell>
          <cell r="B1008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08">
            <v>5</v>
          </cell>
        </row>
        <row r="1009">
          <cell r="A1009">
            <v>90000092</v>
          </cell>
          <cell r="B1009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09">
            <v>5</v>
          </cell>
        </row>
        <row r="1010">
          <cell r="A1010">
            <v>90000091</v>
          </cell>
          <cell r="B1010" t="str">
            <v>Измерение плотности потока энергии от передающего радиотехнического объекта в помещениях (1 точка)</v>
          </cell>
          <cell r="C1010">
            <v>5</v>
          </cell>
        </row>
        <row r="1011">
          <cell r="A1011">
            <v>90000090</v>
          </cell>
          <cell r="B1011" t="str">
            <v>Измерение плотности потока энергии от передающего радиотехнического объекта на территории (1 точка)</v>
          </cell>
          <cell r="C1011">
            <v>5</v>
          </cell>
        </row>
        <row r="1012">
          <cell r="A1012">
            <v>90000641</v>
          </cell>
          <cell r="B1012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12">
            <v>2</v>
          </cell>
        </row>
        <row r="1013">
          <cell r="A1013">
            <v>90000642</v>
          </cell>
          <cell r="B1013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13">
            <v>2</v>
          </cell>
        </row>
        <row r="1014">
          <cell r="A1014">
            <v>90000644</v>
          </cell>
          <cell r="B1014" t="str">
            <v>Измерение плотности потока мощности ЭМП  от микроволновой печи (диапазон частот от 300 МГц до 700 ГГц) (1 точка)</v>
          </cell>
          <cell r="C1014">
            <v>2</v>
          </cell>
        </row>
        <row r="1015">
          <cell r="A1015">
            <v>90001301</v>
          </cell>
          <cell r="B1015" t="str">
            <v>Выполнение работ по аттестации, аккредитации промышленной лаборатории с выходом на объект</v>
          </cell>
          <cell r="C1015">
            <v>7</v>
          </cell>
        </row>
        <row r="1016">
          <cell r="A1016">
            <v>90001302</v>
          </cell>
          <cell r="B1016" t="str">
            <v>Выполнение работ по аттестации, аккредитации промышленной лаборатории без выхода на объект</v>
          </cell>
          <cell r="C1016">
            <v>6</v>
          </cell>
        </row>
        <row r="1017">
          <cell r="A1017">
            <v>90001303</v>
          </cell>
          <cell r="B1017" t="str">
            <v>Подготовка одной контрольной задачи</v>
          </cell>
          <cell r="C1017">
            <v>20</v>
          </cell>
        </row>
        <row r="1018">
          <cell r="A1018">
            <v>90000096</v>
          </cell>
          <cell r="B1018" t="str">
            <v xml:space="preserve">Определение электролизуемости материалов </v>
          </cell>
          <cell r="C1018">
            <v>1</v>
          </cell>
        </row>
        <row r="1019">
          <cell r="A1019">
            <v>90000097</v>
          </cell>
          <cell r="B1019" t="str">
            <v>Измерение энергетической освещенности в области спектра УФ-А (315-400) нм, УФ-В (280-315)нм, УФ-С (200-280) нм.</v>
          </cell>
          <cell r="C1019">
            <v>1.5</v>
          </cell>
        </row>
        <row r="1020">
          <cell r="A1020" t="str">
            <v>Учебно-консультационный центр по защите прав потребителей, гигиенического обучения и воспитания населения</v>
          </cell>
          <cell r="B1020"/>
          <cell r="C1020"/>
        </row>
        <row r="1021">
          <cell r="A1021">
            <v>12000025</v>
          </cell>
          <cell r="B1021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21">
            <v>4</v>
          </cell>
        </row>
        <row r="1022">
          <cell r="A1022">
            <v>12000027</v>
          </cell>
          <cell r="B1022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22">
            <v>4</v>
          </cell>
        </row>
        <row r="1023">
          <cell r="A1023">
            <v>12000029</v>
          </cell>
          <cell r="B1023" t="str">
            <v>Обучение по проведению производственного радиационного контроля металлолома по 10,5 часовой программе.</v>
          </cell>
          <cell r="C1023">
            <v>10.5</v>
          </cell>
        </row>
        <row r="1024">
          <cell r="A1024">
            <v>12000033</v>
          </cell>
          <cell r="B1024" t="str">
            <v xml:space="preserve">Оформление удостоверений </v>
          </cell>
          <cell r="C1024">
            <v>0.05</v>
          </cell>
        </row>
        <row r="1025">
          <cell r="A1025">
            <v>12000034</v>
          </cell>
          <cell r="B1025" t="str">
            <v>Оформление личных медицинских книжек</v>
          </cell>
          <cell r="C1025">
            <v>0.05</v>
          </cell>
        </row>
        <row r="1026">
          <cell r="A1026">
            <v>12000035</v>
          </cell>
          <cell r="B1026" t="str">
            <v>Защита информации на личной медицинской книжке, удостоверении (внесение 1 голограммы)</v>
          </cell>
          <cell r="C1026">
            <v>0.05</v>
          </cell>
        </row>
        <row r="1027">
          <cell r="A1027">
            <v>12000051</v>
          </cell>
          <cell r="B1027" t="str">
            <v>Практическая помощь по разделу защиты прав потребителей (за 1 час)</v>
          </cell>
          <cell r="C1027">
            <v>1</v>
          </cell>
        </row>
        <row r="1028">
          <cell r="A1028">
            <v>12000030</v>
          </cell>
          <cell r="B1028" t="str">
            <v>Обучение работе на стерилизаторах медицинских паровых (автоклавах) по 75 часовой программе.</v>
          </cell>
          <cell r="C1028">
            <v>75</v>
          </cell>
        </row>
        <row r="1029">
          <cell r="A1029">
            <v>12000031</v>
          </cell>
          <cell r="B1029" t="str">
            <v>Обучение дезинфекторов по 75 часовой программе</v>
          </cell>
          <cell r="C1029">
            <v>75</v>
          </cell>
        </row>
        <row r="1030">
          <cell r="A1030">
            <v>12000036</v>
          </cell>
          <cell r="B1030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30">
            <v>0.17</v>
          </cell>
        </row>
        <row r="1031">
          <cell r="A1031">
            <v>12000043</v>
          </cell>
          <cell r="B1031" t="str">
            <v>Оттиск одного листа методической литературы формата А-4 ( с двух сторон).</v>
          </cell>
          <cell r="C1031">
            <v>2.5000000000000001E-2</v>
          </cell>
        </row>
        <row r="1032">
          <cell r="A1032" t="str">
            <v>Отдел эпидемиологии</v>
          </cell>
          <cell r="B1032"/>
          <cell r="C1032"/>
        </row>
        <row r="1033">
          <cell r="A1033">
            <v>21000007</v>
          </cell>
          <cell r="B1033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33">
            <v>1</v>
          </cell>
        </row>
        <row r="1034">
          <cell r="A1034">
            <v>21000010</v>
          </cell>
          <cell r="B1034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34">
            <v>0.5</v>
          </cell>
        </row>
        <row r="1035">
          <cell r="A1035">
            <v>21000008</v>
          </cell>
          <cell r="B1035" t="str">
            <v>Энтомологическое исследование почвы на наличие L, K мух с оформлением необходимых документов (1проба)</v>
          </cell>
          <cell r="C1035">
            <v>1.3</v>
          </cell>
        </row>
        <row r="1036">
          <cell r="A1036">
            <v>21000013</v>
          </cell>
          <cell r="B1036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36">
            <v>2</v>
          </cell>
        </row>
        <row r="1037">
          <cell r="A1037">
            <v>21000016</v>
          </cell>
          <cell r="B1037" t="str">
            <v>Энтомологическое обследование мест хранения продовольственного сырья с забором проб (1 объект).</v>
          </cell>
          <cell r="C1037">
            <v>1.3</v>
          </cell>
        </row>
        <row r="1038">
          <cell r="A1038">
            <v>21000021</v>
          </cell>
          <cell r="B1038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38">
            <v>2</v>
          </cell>
        </row>
        <row r="1039">
          <cell r="A1039">
            <v>21000017</v>
          </cell>
          <cell r="B1039" t="str">
            <v>Определение до вида членистоногих</v>
          </cell>
          <cell r="C1039">
            <v>0.2</v>
          </cell>
        </row>
        <row r="1040">
          <cell r="A1040">
            <v>21000018</v>
          </cell>
          <cell r="B1040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40">
            <v>1.3</v>
          </cell>
        </row>
        <row r="1041">
          <cell r="A1041">
            <v>21000023</v>
          </cell>
          <cell r="B1041" t="str">
            <v>Видовая диагностика эпидзначимых членистоногих с выдачей результата исследования</v>
          </cell>
          <cell r="C1041">
            <v>0.2</v>
          </cell>
        </row>
        <row r="1042">
          <cell r="A1042" t="str">
            <v>Санитарно-гигиенический отдел</v>
          </cell>
          <cell r="B1042"/>
          <cell r="C1042"/>
        </row>
        <row r="1043">
          <cell r="A1043" t="str">
            <v>В целях получения санитарно-эпидемиологического заключения</v>
          </cell>
          <cell r="B1043"/>
          <cell r="C1043"/>
        </row>
        <row r="1044">
          <cell r="A1044">
            <v>22000003</v>
          </cell>
          <cell r="B1044" t="str">
            <v>Экспертиза проектов на пользование недрами</v>
          </cell>
          <cell r="C1044">
            <v>95</v>
          </cell>
        </row>
        <row r="1045">
          <cell r="A1045">
            <v>22000007</v>
          </cell>
          <cell r="B1045" t="str">
            <v>Экспертиза проектов зон санитарной охраны.</v>
          </cell>
          <cell r="C1045">
            <v>66</v>
          </cell>
        </row>
        <row r="1046">
          <cell r="A1046">
            <v>22000112</v>
          </cell>
          <cell r="B10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6">
            <v>142</v>
          </cell>
        </row>
        <row r="1047">
          <cell r="A1047">
            <v>22000113</v>
          </cell>
          <cell r="B10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7">
            <v>95</v>
          </cell>
        </row>
        <row r="1048">
          <cell r="A1048">
            <v>22000114</v>
          </cell>
          <cell r="B104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8">
            <v>66</v>
          </cell>
        </row>
        <row r="1049">
          <cell r="A1049">
            <v>22000115</v>
          </cell>
          <cell r="B104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9">
            <v>53</v>
          </cell>
        </row>
        <row r="1050">
          <cell r="A1050">
            <v>22000116</v>
          </cell>
          <cell r="B105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50">
            <v>18</v>
          </cell>
        </row>
        <row r="1051">
          <cell r="A1051">
            <v>22000019</v>
          </cell>
          <cell r="B1051" t="str">
            <v>Экспертиза проекта СЗЗ, в том числе с программой натуральных исследований</v>
          </cell>
          <cell r="C1051">
            <v>66</v>
          </cell>
        </row>
        <row r="1052">
          <cell r="A1052">
            <v>22000029</v>
          </cell>
          <cell r="B1052" t="str">
            <v>Экспертиза проекта СЗЗ с данными лабораторных исследований и измерений.</v>
          </cell>
          <cell r="C1052">
            <v>33</v>
          </cell>
        </row>
        <row r="1053">
          <cell r="A1053">
            <v>22000036</v>
          </cell>
          <cell r="B1053" t="str">
            <v>Экспертиза продукции (товаров) для выдачи свидетельства о государственной регистрации.</v>
          </cell>
          <cell r="C1053">
            <v>40</v>
          </cell>
        </row>
        <row r="1054">
          <cell r="A1054">
            <v>22000055</v>
          </cell>
          <cell r="B1054" t="str">
            <v>Рассмотрение материалов на размещение ПРТО.</v>
          </cell>
          <cell r="C1054">
            <v>53</v>
          </cell>
        </row>
        <row r="1055">
          <cell r="A1055">
            <v>22000056</v>
          </cell>
          <cell r="B1055" t="str">
            <v xml:space="preserve">Рассмотрение материалов на использование ПРТО </v>
          </cell>
          <cell r="C1055">
            <v>25</v>
          </cell>
        </row>
        <row r="1056">
          <cell r="A1056">
            <v>22000057</v>
          </cell>
          <cell r="B105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6">
            <v>25</v>
          </cell>
        </row>
        <row r="1057">
          <cell r="A1057">
            <v>22000058</v>
          </cell>
          <cell r="B105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7">
            <v>25</v>
          </cell>
        </row>
        <row r="1058">
          <cell r="A1058">
            <v>22000031</v>
          </cell>
          <cell r="B1058" t="str">
            <v>Проведение санитарно-эпидемиологической экспертизы, методик, программ и режимов воспитания и обучения</v>
          </cell>
          <cell r="C1058">
            <v>9</v>
          </cell>
        </row>
        <row r="1059">
          <cell r="A1059" t="str">
            <v>Прочие услуги</v>
          </cell>
          <cell r="B1059"/>
          <cell r="C1059"/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20</v>
          </cell>
        </row>
        <row r="1061">
          <cell r="A1061">
            <v>22000006</v>
          </cell>
          <cell r="B1061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61">
            <v>8</v>
          </cell>
        </row>
        <row r="1062">
          <cell r="A1062">
            <v>22000043</v>
          </cell>
          <cell r="B1062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62">
            <v>10</v>
          </cell>
        </row>
        <row r="1063">
          <cell r="A1063">
            <v>22000044</v>
          </cell>
          <cell r="B1063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63">
            <v>6</v>
          </cell>
        </row>
        <row r="1064">
          <cell r="A1064">
            <v>22000045</v>
          </cell>
          <cell r="B10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64">
            <v>2.2000000000000002</v>
          </cell>
        </row>
        <row r="1065">
          <cell r="A1065">
            <v>22000049</v>
          </cell>
          <cell r="B1065" t="str">
            <v>Обследование объекта в рамках производственного контроля с отбором проб (от 1 до 10)</v>
          </cell>
          <cell r="C1065">
            <v>1.5</v>
          </cell>
        </row>
        <row r="1066">
          <cell r="A1066">
            <v>22000050</v>
          </cell>
          <cell r="B1066" t="str">
            <v>Обследование объекта в рамках производственного контроля с отбором проб (от 11 до 20)</v>
          </cell>
          <cell r="C1066">
            <v>3</v>
          </cell>
        </row>
        <row r="1067">
          <cell r="A1067">
            <v>22000051</v>
          </cell>
          <cell r="B1067" t="str">
            <v>Обследование объекта в рамках производственного контроля с отбором проб (более 20)</v>
          </cell>
          <cell r="C1067">
            <v>3.75</v>
          </cell>
        </row>
        <row r="1068">
          <cell r="A1068">
            <v>22100000</v>
          </cell>
          <cell r="B1068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068">
            <v>1</v>
          </cell>
        </row>
        <row r="1069">
          <cell r="A1069">
            <v>22000040</v>
          </cell>
          <cell r="B1069" t="str">
            <v>Подготовка заключения к протоколу лабораторных испытаний</v>
          </cell>
          <cell r="C1069">
            <v>1.2</v>
          </cell>
        </row>
        <row r="1070">
          <cell r="A1070">
            <v>22000041</v>
          </cell>
          <cell r="B1070" t="str">
            <v>Проведение и подготовка консультации по действующему санитарному законодательству с выходом на объект</v>
          </cell>
          <cell r="C1070">
            <v>10</v>
          </cell>
        </row>
        <row r="1071">
          <cell r="A1071">
            <v>22000042</v>
          </cell>
          <cell r="B1071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71">
            <v>7</v>
          </cell>
        </row>
        <row r="1072">
          <cell r="A1072">
            <v>22000047</v>
          </cell>
          <cell r="B1072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072">
            <v>0.4</v>
          </cell>
        </row>
        <row r="1073">
          <cell r="A1073">
            <v>22000117</v>
          </cell>
          <cell r="B1073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73">
            <v>18</v>
          </cell>
        </row>
        <row r="1074">
          <cell r="A1074">
            <v>22000060</v>
          </cell>
          <cell r="B1074" t="str">
            <v>Оформление протокола лабораторных испытаний</v>
          </cell>
          <cell r="C1074">
            <v>0.11700000000000001</v>
          </cell>
        </row>
        <row r="1075">
          <cell r="A1075" t="str">
            <v>Отдел социально-гигиенического мониторинга и оценки риска</v>
          </cell>
          <cell r="B1075"/>
          <cell r="C1075"/>
        </row>
        <row r="1076">
          <cell r="A1076" t="str">
            <v>Оценка риска для здоровья населения от химического загрязнения атмосферного воздуха</v>
          </cell>
          <cell r="B1076"/>
          <cell r="C1076"/>
        </row>
        <row r="1077">
          <cell r="A1077">
            <v>27000002</v>
          </cell>
          <cell r="B1077" t="str">
            <v>Определение координат привязки предприятия с использованием GPS -навигатора, при выезде на объект, на 1 точку</v>
          </cell>
          <cell r="C1077">
            <v>0.03</v>
          </cell>
        </row>
        <row r="1078">
          <cell r="A1078">
            <v>27000102</v>
          </cell>
          <cell r="B1078" t="str">
            <v>Приобретение метеофайла в ООО фирма "Интеграл" для расчета средних концентраций в ПК УПРЗА "Эколог"</v>
          </cell>
          <cell r="C1078">
            <v>0</v>
          </cell>
        </row>
        <row r="1079">
          <cell r="A1079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079"/>
          <cell r="C1079"/>
        </row>
        <row r="1080">
          <cell r="A1080">
            <v>27000003</v>
          </cell>
          <cell r="B1080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0">
            <v>10</v>
          </cell>
        </row>
        <row r="1081">
          <cell r="A1081">
            <v>27000004</v>
          </cell>
          <cell r="B1081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1">
            <v>14</v>
          </cell>
        </row>
        <row r="1082">
          <cell r="A1082">
            <v>27000104</v>
          </cell>
          <cell r="B1082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2">
            <v>14</v>
          </cell>
        </row>
        <row r="1083">
          <cell r="A1083">
            <v>27000204</v>
          </cell>
          <cell r="B1083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3">
            <v>14</v>
          </cell>
        </row>
        <row r="1084">
          <cell r="A1084">
            <v>27000304</v>
          </cell>
          <cell r="B1084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4">
            <v>14</v>
          </cell>
        </row>
        <row r="1085">
          <cell r="A1085">
            <v>27000404</v>
          </cell>
          <cell r="B1085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85">
            <v>14</v>
          </cell>
        </row>
        <row r="1086">
          <cell r="A1086">
            <v>27000504</v>
          </cell>
          <cell r="B1086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86">
            <v>14</v>
          </cell>
        </row>
        <row r="1087">
          <cell r="A1087">
            <v>27000604</v>
          </cell>
          <cell r="B1087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87">
            <v>14</v>
          </cell>
        </row>
        <row r="1088">
          <cell r="A1088">
            <v>27000704</v>
          </cell>
          <cell r="B1088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88">
            <v>14</v>
          </cell>
        </row>
        <row r="1089">
          <cell r="A1089" t="str">
            <v>Характеристика предприятия, как источника загрязнения атмосферного воздуха</v>
          </cell>
          <cell r="B1089"/>
          <cell r="C1089"/>
        </row>
        <row r="1090">
          <cell r="A1090">
            <v>27000006</v>
          </cell>
          <cell r="B1090" t="str">
            <v>Характеристика существующих источников загрязнения атмосферы с учетом технологии предприятия - на 1 источник</v>
          </cell>
          <cell r="C1090">
            <v>0.3</v>
          </cell>
        </row>
        <row r="1091">
          <cell r="A1091">
            <v>27000008</v>
          </cell>
          <cell r="B109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1">
            <v>7</v>
          </cell>
        </row>
        <row r="1092">
          <cell r="A1092">
            <v>27000108</v>
          </cell>
          <cell r="B109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2">
            <v>7</v>
          </cell>
        </row>
        <row r="1093">
          <cell r="A1093">
            <v>27000208</v>
          </cell>
          <cell r="B109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3">
            <v>7</v>
          </cell>
        </row>
        <row r="1094">
          <cell r="A1094">
            <v>27000308</v>
          </cell>
          <cell r="B1094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4">
            <v>7</v>
          </cell>
        </row>
        <row r="1095">
          <cell r="A1095">
            <v>27000408</v>
          </cell>
          <cell r="B1095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095">
            <v>7</v>
          </cell>
        </row>
        <row r="1096">
          <cell r="A1096">
            <v>27000508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096">
            <v>7</v>
          </cell>
        </row>
        <row r="1097">
          <cell r="A1097">
            <v>27000608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097">
            <v>7</v>
          </cell>
        </row>
        <row r="1098">
          <cell r="A1098">
            <v>27000708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098">
            <v>7</v>
          </cell>
        </row>
        <row r="1099">
          <cell r="A1099">
            <v>27000009</v>
          </cell>
          <cell r="B1099" t="str">
            <v>Формирование базы данных по источникам  выбросов предприятия в программном комплексе "Эколог" - 1-20 источников</v>
          </cell>
          <cell r="C1099">
            <v>15</v>
          </cell>
        </row>
        <row r="1100">
          <cell r="A1100">
            <v>27000109</v>
          </cell>
          <cell r="B1100" t="str">
            <v>Формирование базы данных по источникам  выбросов предприятия в программном комплексе "Эколог" - 21-30 источников</v>
          </cell>
          <cell r="C1100">
            <v>15</v>
          </cell>
        </row>
        <row r="1101">
          <cell r="A1101">
            <v>27000209</v>
          </cell>
          <cell r="B1101" t="str">
            <v>Формирование базы данных по источникам  выбросов предприятия в программном комплексе "Эколог" - 31-40 источников</v>
          </cell>
          <cell r="C1101">
            <v>15</v>
          </cell>
        </row>
        <row r="1102">
          <cell r="A1102">
            <v>27000309</v>
          </cell>
          <cell r="B1102" t="str">
            <v>Формирование базы данных по источникам  выбросов предприятия в программном комплексе "Эколог" - 41-50 источников</v>
          </cell>
          <cell r="C1102">
            <v>15</v>
          </cell>
        </row>
        <row r="1103">
          <cell r="A1103">
            <v>27000409</v>
          </cell>
          <cell r="B1103" t="str">
            <v>Формирование базы данных по источникам  выбросов предприятия в программном комплексе "Эколог" - 51-60 источников</v>
          </cell>
          <cell r="C1103">
            <v>15</v>
          </cell>
        </row>
        <row r="1104">
          <cell r="A1104">
            <v>27000509</v>
          </cell>
          <cell r="B1104" t="str">
            <v>Формирование базы данных по источникам  выбросов предприятия в программном комплексе "Эколог" - 61-80 источников</v>
          </cell>
          <cell r="C1104">
            <v>15</v>
          </cell>
        </row>
        <row r="1105">
          <cell r="A1105">
            <v>27000609</v>
          </cell>
          <cell r="B1105" t="str">
            <v>Формирование базы данных по источникам  выбросов предприятия в программном комплексе "Эколог" - 81-100 источников</v>
          </cell>
          <cell r="C1105">
            <v>15</v>
          </cell>
        </row>
        <row r="1106">
          <cell r="A1106">
            <v>27000709</v>
          </cell>
          <cell r="B1106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06">
            <v>15</v>
          </cell>
        </row>
        <row r="1107">
          <cell r="A1107">
            <v>27000010</v>
          </cell>
          <cell r="B1107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7">
            <v>2</v>
          </cell>
        </row>
        <row r="1108">
          <cell r="A1108">
            <v>27000011</v>
          </cell>
          <cell r="B1108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8">
            <v>2</v>
          </cell>
        </row>
        <row r="1109">
          <cell r="A1109">
            <v>27000012</v>
          </cell>
          <cell r="B1109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09">
            <v>4</v>
          </cell>
        </row>
        <row r="1110">
          <cell r="A1110">
            <v>27000013</v>
          </cell>
          <cell r="B1110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0">
            <v>2</v>
          </cell>
        </row>
        <row r="1111">
          <cell r="A1111">
            <v>27000014</v>
          </cell>
          <cell r="B1111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1">
            <v>1</v>
          </cell>
        </row>
        <row r="1112">
          <cell r="A1112">
            <v>27000015</v>
          </cell>
          <cell r="B1112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2">
            <v>40</v>
          </cell>
        </row>
        <row r="1113">
          <cell r="A1113">
            <v>27000016</v>
          </cell>
          <cell r="B1113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3">
            <v>4</v>
          </cell>
        </row>
        <row r="1114">
          <cell r="A1114">
            <v>27000017</v>
          </cell>
          <cell r="B1114" t="str">
            <v>Оценка зависимости доза-ответ для приоритетных загрязнителей - 1 вещество</v>
          </cell>
          <cell r="C1114">
            <v>4</v>
          </cell>
        </row>
        <row r="1115">
          <cell r="A1115">
            <v>27000018</v>
          </cell>
          <cell r="B1115" t="str">
            <v>Расчет риска  (острого  и хронического неканцерогенного и канцерогенного) - на 1 вещество</v>
          </cell>
          <cell r="C1115">
            <v>8</v>
          </cell>
        </row>
        <row r="1116">
          <cell r="A1116">
            <v>27000019</v>
          </cell>
          <cell r="B1116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16">
            <v>12</v>
          </cell>
        </row>
        <row r="1117">
          <cell r="A1117">
            <v>27000020</v>
          </cell>
          <cell r="B1117" t="str">
            <v>Расчет суммарного канцерогенного риска</v>
          </cell>
          <cell r="C1117">
            <v>10</v>
          </cell>
        </row>
        <row r="1118">
          <cell r="A1118">
            <v>27000021</v>
          </cell>
          <cell r="B1118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18">
            <v>8</v>
          </cell>
        </row>
        <row r="1119">
          <cell r="A1119">
            <v>27000022</v>
          </cell>
          <cell r="B1119" t="str">
            <v>Подготовка необходимых картографических материалов</v>
          </cell>
          <cell r="C1119">
            <v>12</v>
          </cell>
        </row>
        <row r="1120">
          <cell r="A1120">
            <v>27000023</v>
          </cell>
          <cell r="B1120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0">
            <v>12</v>
          </cell>
        </row>
        <row r="1121">
          <cell r="A1121">
            <v>27000024</v>
          </cell>
          <cell r="B1121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1">
            <v>12</v>
          </cell>
        </row>
        <row r="1122">
          <cell r="A1122">
            <v>27000025</v>
          </cell>
          <cell r="B1122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2">
            <v>10</v>
          </cell>
        </row>
        <row r="1123">
          <cell r="A1123">
            <v>27000026</v>
          </cell>
          <cell r="B1123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3">
            <v>40</v>
          </cell>
        </row>
        <row r="1124">
          <cell r="A1124">
            <v>27000027</v>
          </cell>
          <cell r="B1124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4">
            <v>20</v>
          </cell>
        </row>
        <row r="1125">
          <cell r="A1125">
            <v>27000028</v>
          </cell>
          <cell r="B1125" t="str">
            <v>Формирование отчета</v>
          </cell>
          <cell r="C1125">
            <v>24</v>
          </cell>
        </row>
        <row r="1126">
          <cell r="A1126">
            <v>27000029</v>
          </cell>
          <cell r="B1126" t="str">
            <v>Распечатка картографических материалов - за 1 единицу.</v>
          </cell>
          <cell r="C1126">
            <v>0.1</v>
          </cell>
        </row>
        <row r="1127">
          <cell r="A1127">
            <v>27000030</v>
          </cell>
          <cell r="B1127" t="str">
            <v>Распечатка 1 экземпляра отчета, брошюровка окончательного отчета.</v>
          </cell>
          <cell r="C1127">
            <v>0.5</v>
          </cell>
        </row>
        <row r="1128">
          <cell r="A1128" t="str">
            <v>Оценка риска для здоровья населения от воздействия транспортного шума</v>
          </cell>
          <cell r="B1128"/>
          <cell r="C1128"/>
        </row>
        <row r="1129">
          <cell r="A1129">
            <v>27000031</v>
          </cell>
          <cell r="B1129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29">
            <v>78</v>
          </cell>
        </row>
        <row r="1130">
          <cell r="A1130">
            <v>27000032</v>
          </cell>
          <cell r="B1130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0">
            <v>31.2</v>
          </cell>
        </row>
        <row r="1131">
          <cell r="A1131">
            <v>27000033</v>
          </cell>
          <cell r="B1131" t="str">
            <v>Оценка экспозиции на основе результатов инструментальных измерений шума, а также результатов производственного контроля на транспортных объектах</v>
          </cell>
          <cell r="C1131">
            <v>31.2</v>
          </cell>
        </row>
        <row r="1132">
          <cell r="A1132">
            <v>27000034</v>
          </cell>
          <cell r="B1132" t="str">
            <v>Оценка зависимости "экспозиция - ответ" в популяции, подверженной вредному воздействию транспортного шума</v>
          </cell>
          <cell r="C1132">
            <v>46.8</v>
          </cell>
        </row>
        <row r="1133">
          <cell r="A1133">
            <v>27000035</v>
          </cell>
          <cell r="B1133" t="str">
            <v>Расчет значений риска для отдельных видов нарушений здоровья при воздействии транспортного шума</v>
          </cell>
          <cell r="C1133">
            <v>93.6</v>
          </cell>
        </row>
        <row r="1134">
          <cell r="A1134">
            <v>27000036</v>
          </cell>
          <cell r="B1134" t="str">
            <v>Оценка агрегированного риска нарушений сердечнососудистой, нервной системы и органов слуха при воздействии транспортного шума</v>
          </cell>
          <cell r="C1134">
            <v>62.4</v>
          </cell>
        </row>
        <row r="1135">
          <cell r="A1135">
            <v>27000037</v>
          </cell>
          <cell r="B1135" t="str">
            <v>Характеристика риска от воздействия транспортного шума на состояние здоровья населения, анализ неопределенности процедуры оценки риска</v>
          </cell>
          <cell r="C1135">
            <v>78</v>
          </cell>
        </row>
        <row r="1136">
          <cell r="A1136" t="str">
            <v>Общелабораторные трудозатраты</v>
          </cell>
          <cell r="B1136"/>
          <cell r="C1136"/>
        </row>
        <row r="1137">
          <cell r="A1137"/>
          <cell r="B1137" t="str">
            <v>Организационно-методическая работа</v>
          </cell>
          <cell r="C1137"/>
        </row>
        <row r="1138">
          <cell r="A1138">
            <v>1</v>
          </cell>
          <cell r="B1138" t="str">
            <v>Подготовка приказов по лабораторной деятельности</v>
          </cell>
          <cell r="C1138">
            <v>3</v>
          </cell>
        </row>
        <row r="1139">
          <cell r="A1139">
            <v>2</v>
          </cell>
          <cell r="B1139" t="str">
            <v>Разработка информационных писем, бюллетеней, материалов к госдокладу(на 1 материал)</v>
          </cell>
          <cell r="C1139">
            <v>15</v>
          </cell>
        </row>
        <row r="1140">
          <cell r="A1140">
            <v>3</v>
          </cell>
          <cell r="B1140" t="str">
            <v>Подготовка писем, разработка документов  по лабораторной деятельности</v>
          </cell>
          <cell r="C1140">
            <v>2</v>
          </cell>
        </row>
        <row r="1141">
          <cell r="A1141">
            <v>4</v>
          </cell>
          <cell r="B1141" t="str">
            <v>Подготовка и проведение семинара, Лабораторного Совета</v>
          </cell>
          <cell r="C1141">
            <v>24</v>
          </cell>
        </row>
        <row r="1142">
          <cell r="A1142">
            <v>5</v>
          </cell>
          <cell r="B1142" t="str">
            <v>Оперативное совещание  в отделении, лаборатории</v>
          </cell>
          <cell r="C1142">
            <v>1</v>
          </cell>
        </row>
        <row r="1143">
          <cell r="A1143">
            <v>6</v>
          </cell>
          <cell r="B1143" t="str">
            <v>Подготовка сообщения на планерное совещание</v>
          </cell>
          <cell r="C1143">
            <v>0.5</v>
          </cell>
        </row>
        <row r="1144">
          <cell r="A1144">
            <v>7</v>
          </cell>
          <cell r="B1144" t="str">
            <v>Работа с входящей и исходящей документацией (изучение содержания документа, определение задач, исполнителей, сроков исполнения и контроля, рассмотрение и визирование подготовленных проектов документов) на 1 документ</v>
          </cell>
          <cell r="C1144">
            <v>0.5</v>
          </cell>
        </row>
        <row r="1145">
          <cell r="A1145">
            <v>8</v>
          </cell>
          <cell r="B1145" t="str">
            <v>Отчеты еженедельные и ежемесячные о работе подразделения</v>
          </cell>
          <cell r="C1145" t="str">
            <v>10 ч/час в месяц</v>
          </cell>
        </row>
        <row r="1146">
          <cell r="A1146">
            <v>9</v>
          </cell>
          <cell r="B1146" t="str">
            <v>Составление, проведение и анализ годового отчета</v>
          </cell>
          <cell r="C1146" t="str">
            <v>24  ч/час в год</v>
          </cell>
        </row>
        <row r="1147">
          <cell r="A1147">
            <v>10</v>
          </cell>
          <cell r="B1147" t="str">
            <v>Рецензирование отчета, ответов на тесты 1 специалиста на присвоение квалификационной категории</v>
          </cell>
          <cell r="C1147">
            <v>4</v>
          </cell>
        </row>
        <row r="1148">
          <cell r="A1148">
            <v>11</v>
          </cell>
          <cell r="B1148" t="str">
            <v>Составление отчета по спирту, перевязочным материалам, химреактивам, питательным средам и др. расходным материалам</v>
          </cell>
          <cell r="C1148">
            <v>4</v>
          </cell>
        </row>
        <row r="1149">
          <cell r="A1149">
            <v>12</v>
          </cell>
          <cell r="B1149" t="str">
            <v>Составление заявок  на оборудование, лабораторную мебель, диагностические препараты, лабораторную  посуду, химические реактивы, питательные среды, спирт и другие расходные материалы</v>
          </cell>
          <cell r="C1149">
            <v>10</v>
          </cell>
        </row>
        <row r="1150">
          <cell r="A1150">
            <v>13</v>
          </cell>
          <cell r="B1150" t="str">
            <v>Проверка деятельности филиальных подразделений ФБУЗ на 1 лабораторию</v>
          </cell>
          <cell r="C1150" t="str">
            <v>10-20</v>
          </cell>
        </row>
        <row r="1151">
          <cell r="A1151">
            <v>14</v>
          </cell>
          <cell r="B1151" t="str">
            <v>Прием годового отчета от одного филиала</v>
          </cell>
          <cell r="C1151">
            <v>1</v>
          </cell>
        </row>
        <row r="1152">
          <cell r="A1152">
            <v>15</v>
          </cell>
          <cell r="B1152" t="str">
            <v>Консультативно-методическая работа с филиалами (в день)</v>
          </cell>
          <cell r="C1152">
            <v>2</v>
          </cell>
        </row>
        <row r="1153">
          <cell r="A1153">
            <v>16</v>
          </cell>
          <cell r="B1153" t="str">
            <v>Актуализация НД в подразделении</v>
          </cell>
          <cell r="C1153" t="str">
            <v>2 ч/час в месяц</v>
          </cell>
        </row>
        <row r="1154">
          <cell r="A1154">
            <v>17</v>
          </cell>
          <cell r="B1154" t="str">
            <v>Подготовка области аккредитации ИЛЦ на 1 показатель (ингредиент)</v>
          </cell>
          <cell r="C1154">
            <v>0.5</v>
          </cell>
        </row>
        <row r="1155">
          <cell r="A1155">
            <v>18</v>
          </cell>
          <cell r="B1155" t="str">
            <v>Паспорт ИЛЦ. Подготовка Формы «Оснащенность стандартными образцами (СО) при аналитическом контроле» - на 1 ед. СО</v>
          </cell>
          <cell r="C1155">
            <v>0.5</v>
          </cell>
        </row>
        <row r="1156">
          <cell r="A1156">
            <v>19</v>
          </cell>
          <cell r="B1156" t="str">
            <v>Паспорт ИЛЦ. Подготовка Формы «Сведение о музейных штаммах микроорганизмов» на 1 штамм</v>
          </cell>
          <cell r="C1156">
            <v>0.5</v>
          </cell>
        </row>
        <row r="1157">
          <cell r="A1157">
            <v>20</v>
          </cell>
          <cell r="B1157" t="str">
            <v>Приложение к Положению об ИЛЦ «Сведение о персонале Испытательного лабораторного центра» - на 1 специалиста</v>
          </cell>
          <cell r="C1157">
            <v>0.5</v>
          </cell>
        </row>
        <row r="1158">
          <cell r="A1158">
            <v>21</v>
          </cell>
          <cell r="B1158" t="str">
            <v>Паспорт ИЛЦ. Подготовка Формы «Состояние производственных помещений» - на 1 помещение</v>
          </cell>
          <cell r="C1158">
            <v>0.5</v>
          </cell>
        </row>
        <row r="1159">
          <cell r="A1159">
            <v>22</v>
          </cell>
          <cell r="B1159" t="str">
            <v>Паспорт ИЛЦ. Подготовка Формы «Сведение об испытательном оборудовании и вспомогательном оборудовании» на 1 единицу</v>
          </cell>
          <cell r="C1159">
            <v>0.5</v>
          </cell>
        </row>
        <row r="1160">
          <cell r="A1160">
            <v>23</v>
          </cell>
          <cell r="B1160" t="str">
            <v>Паспорт ИЛЦ. Подготовка Формы «Сведение о средствах измерения» на 1 единицу</v>
          </cell>
          <cell r="C1160">
            <v>0.5</v>
          </cell>
        </row>
        <row r="1161">
          <cell r="A1161">
            <v>24</v>
          </cell>
          <cell r="B1161" t="str">
            <v>Контроль за эксплуатацией лабораторного оборудования и приборов</v>
          </cell>
          <cell r="C1161" t="str">
            <v>10 ч/час в месяц</v>
          </cell>
        </row>
        <row r="1162">
          <cell r="A1162">
            <v>25</v>
          </cell>
          <cell r="B1162" t="str">
            <v>Организация проведения и аттестация термостатов, сушильных шкафов</v>
          </cell>
          <cell r="C1162">
            <v>4.5</v>
          </cell>
        </row>
        <row r="1163">
          <cell r="A1163">
            <v>26</v>
          </cell>
          <cell r="B1163" t="str">
            <v>Подготовка  и прохождение лаборатории  процедуры подтверждения технической компетентности в системе Росаккредитации и в международной системе аккредитации</v>
          </cell>
          <cell r="C1163">
            <v>70</v>
          </cell>
        </row>
        <row r="1164">
          <cell r="A1164">
            <v>27</v>
          </cell>
          <cell r="B1164" t="str">
            <v>Составление годового отчета по статистической форме 1-ДОЗ</v>
          </cell>
          <cell r="C1164">
            <v>120</v>
          </cell>
        </row>
        <row r="1165">
          <cell r="A1165">
            <v>28</v>
          </cell>
          <cell r="B1165" t="str">
            <v>Составление годового отчета по статистической форме 4-ДОЗ</v>
          </cell>
          <cell r="C1165">
            <v>40</v>
          </cell>
        </row>
        <row r="1166">
          <cell r="A1166">
            <v>29</v>
          </cell>
          <cell r="B1166" t="str">
            <v>Составление и корректировка шаблонов социально-гигиенического мониторинга показателей радиационной безопасности</v>
          </cell>
          <cell r="C1166">
            <v>80</v>
          </cell>
        </row>
        <row r="1167">
          <cell r="A1167">
            <v>30</v>
          </cell>
          <cell r="B1167" t="str">
            <v>Подготовка годового отчета о состоянии радиационной безопасности в Ростехнадзор</v>
          </cell>
          <cell r="C1167">
            <v>40</v>
          </cell>
        </row>
        <row r="1168">
          <cell r="A1168">
            <v>31</v>
          </cell>
          <cell r="B1168" t="str">
            <v>Составление таблиц радиационно-гигиенического паспорта Алтайского края за отчетный год</v>
          </cell>
          <cell r="C1168">
            <v>40</v>
          </cell>
        </row>
        <row r="1169">
          <cell r="A1169">
            <v>32</v>
          </cell>
          <cell r="B1169" t="str">
            <v>Подготовка годового статистического отчета о состоянии контроля и учета радиоактивных источников в Главное Управление природных ресурсов и экологии Алтайского края</v>
          </cell>
          <cell r="C1169">
            <v>80</v>
          </cell>
        </row>
        <row r="1170">
          <cell r="A1170">
            <v>33</v>
          </cell>
          <cell r="B1170" t="str">
            <v>Проверка лабораторий ККСТББ, подготовка акта (на 1 проверку)</v>
          </cell>
          <cell r="C1170">
            <v>4</v>
          </cell>
        </row>
        <row r="1171">
          <cell r="A1171">
            <v>34</v>
          </cell>
          <cell r="B1171" t="str">
            <v>Организация работы по подготовке лабораторий края к сезонной работе на холеру (организация обучения бактериологов на базе Горно-Алтайской  ПЧС, подготовка писем по контролю питательных сред и анализ результатов контроля)</v>
          </cell>
          <cell r="C1171">
            <v>5</v>
          </cell>
        </row>
        <row r="1172">
          <cell r="A1172">
            <v>35</v>
          </cell>
          <cell r="B1172" t="str">
            <v>Анализ и определение в потребности медицинской техники, лабораторного оборудования для ФБУЗ «Центр гигиены и эпидемиологии в Алтайском крае», филиалов в городах, районах</v>
          </cell>
          <cell r="C1172">
            <v>10</v>
          </cell>
        </row>
        <row r="1173">
          <cell r="A1173">
            <v>36</v>
          </cell>
          <cell r="B1173" t="str">
            <v>Проведение инструктажей по ТБ</v>
          </cell>
          <cell r="C1173" t="str">
            <v>4 ч/час в год</v>
          </cell>
        </row>
        <row r="1174">
          <cell r="A1174">
            <v>37</v>
          </cell>
          <cell r="B1174" t="str">
            <v>Отправка по почте - оформление сопровождающих документов, упаковка инфекционного материала</v>
          </cell>
          <cell r="C1174">
            <v>2</v>
          </cell>
        </row>
        <row r="1175">
          <cell r="A1175">
            <v>38</v>
          </cell>
          <cell r="B1175" t="str">
            <v>Составление еженедельных, ежемесячных отчетов по гриппу в инст гриппа, по энтеровирусам</v>
          </cell>
          <cell r="C1175">
            <v>0.5</v>
          </cell>
        </row>
        <row r="1176">
          <cell r="A1176">
            <v>39</v>
          </cell>
          <cell r="B1176" t="str">
            <v>Составление квартальных отчетов по боррелиозу в противочумный институт г.Иркутска</v>
          </cell>
          <cell r="C1176">
            <v>2</v>
          </cell>
        </row>
        <row r="1177">
          <cell r="A1177"/>
          <cell r="B1177" t="str">
            <v>Внутрилабораторный контроль</v>
          </cell>
          <cell r="C1177"/>
        </row>
        <row r="1178">
          <cell r="A1178">
            <v>1</v>
          </cell>
          <cell r="B1178" t="str">
            <v>Контроль  дистиллированной воды (полный химический анализ)</v>
          </cell>
          <cell r="C1178">
            <v>11.4</v>
          </cell>
        </row>
        <row r="1179">
          <cell r="A1179">
            <v>2</v>
          </cell>
          <cell r="B1179" t="str">
            <v>Контроль  дистиллированной воды (рН, электропроводимость)</v>
          </cell>
          <cell r="C1179">
            <v>2.2000000000000002</v>
          </cell>
        </row>
        <row r="1180">
          <cell r="A1180">
            <v>3</v>
          </cell>
          <cell r="B1180" t="str">
            <v>Контроль микроклимата</v>
          </cell>
          <cell r="C1180">
            <v>0.15</v>
          </cell>
        </row>
        <row r="1181">
          <cell r="A1181">
            <v>4</v>
          </cell>
          <cell r="B1181" t="str">
            <v>Калибровка весов</v>
          </cell>
          <cell r="C1181">
            <v>0.5</v>
          </cell>
        </row>
        <row r="1182">
          <cell r="A1182">
            <v>5</v>
          </cell>
          <cell r="B1182" t="str">
            <v>Калибровка, градуировка иономера; проверка работоспособности оборудования перед первым измерением</v>
          </cell>
          <cell r="C1182">
            <v>1.3</v>
          </cell>
        </row>
        <row r="1183">
          <cell r="A1183">
            <v>6</v>
          </cell>
          <cell r="B1183" t="str">
            <v>Построение градуировочного графика</v>
          </cell>
          <cell r="C1183">
            <v>20</v>
          </cell>
        </row>
        <row r="1184">
          <cell r="A1184">
            <v>7</v>
          </cell>
          <cell r="B1184" t="str">
            <v>Проверка стабильности градуировочного графика (согласно требований НД)</v>
          </cell>
          <cell r="C1184">
            <v>6</v>
          </cell>
        </row>
        <row r="1185">
          <cell r="A1185">
            <v>8</v>
          </cell>
          <cell r="B1185" t="str">
            <v>Оперативный контроль процедуры испытаний (на 1 вещество) с использованием алгоритмов РМГ 76-2016 (шифрованные задачи, построение карт Шухарта)</v>
          </cell>
          <cell r="C1185">
            <v>8</v>
          </cell>
        </row>
        <row r="1186">
          <cell r="A1186">
            <v>9</v>
          </cell>
          <cell r="B1186" t="str">
            <v>Апробация и освоение новых методик, оценка пригодности существующих методик:</v>
          </cell>
          <cell r="C1186"/>
        </row>
        <row r="1187">
          <cell r="A1187">
            <v>10</v>
          </cell>
          <cell r="B1187" t="str">
            <v>- составления плана оценки пригодности новых методик</v>
          </cell>
          <cell r="C1187">
            <v>3</v>
          </cell>
        </row>
        <row r="1188">
          <cell r="A1188">
            <v>11</v>
          </cell>
          <cell r="B1188" t="str">
            <v>- проведение экспериментов в течении 3 месяцев</v>
          </cell>
          <cell r="C1188">
            <v>12</v>
          </cell>
        </row>
        <row r="1189">
          <cell r="A1189">
            <v>12</v>
          </cell>
          <cell r="B1189" t="str">
            <v>- расчет метрологических характеристик (карты Шухарта, неопределенность, сходимость, воспроизводимость, точность)</v>
          </cell>
          <cell r="C1189">
            <v>10</v>
          </cell>
        </row>
        <row r="1190">
          <cell r="A1190">
            <v>13</v>
          </cell>
          <cell r="B1190" t="str">
            <v>- составление протокола-отчета оценки пригодности МВИ</v>
          </cell>
          <cell r="C1190">
            <v>4</v>
          </cell>
        </row>
        <row r="1191">
          <cell r="A1191">
            <v>14</v>
          </cell>
          <cell r="B1191" t="str">
            <v>Межлабораторные сличительные испытания (1 образец контроля)</v>
          </cell>
          <cell r="C1191">
            <v>20</v>
          </cell>
        </row>
        <row r="1192">
          <cell r="A1192">
            <v>15</v>
          </cell>
          <cell r="B1192" t="str">
            <v xml:space="preserve">Контроль стерильности фильтровальной установки </v>
          </cell>
          <cell r="C1192">
            <v>1.21</v>
          </cell>
        </row>
        <row r="1193">
          <cell r="A1193">
            <v>16</v>
          </cell>
          <cell r="B1193" t="str">
            <v>Контроль эффективности мембранных фильтров</v>
          </cell>
          <cell r="C1193">
            <v>1.17</v>
          </cell>
        </row>
        <row r="1194">
          <cell r="A1194">
            <v>17</v>
          </cell>
          <cell r="B1194" t="str">
            <v>Контроль обеззараживания (котлы)</v>
          </cell>
          <cell r="C1194">
            <v>1.21</v>
          </cell>
        </row>
        <row r="1195">
          <cell r="A1195">
            <v>18</v>
          </cell>
          <cell r="B1195" t="str">
            <v>Подтверждение культур (из филиалов)</v>
          </cell>
          <cell r="C1195">
            <v>1.38</v>
          </cell>
        </row>
        <row r="1196">
          <cell r="A1196">
            <v>19</v>
          </cell>
          <cell r="B1196" t="str">
            <v>Определение эффективности бактерицидного облучения</v>
          </cell>
          <cell r="C1196">
            <v>2.3199999999999998</v>
          </cell>
        </row>
        <row r="1197">
          <cell r="A1197">
            <v>20</v>
          </cell>
          <cell r="B1197" t="str">
            <v>Бактериологическое исследование воды питьевой методом мембранной фильтрации (централизованного и нецентрализованного водоснабжения, горячего водоснабжения) на ОМЧ, ОКБ, ТКБ</v>
          </cell>
          <cell r="C1197">
            <v>1.38</v>
          </cell>
        </row>
        <row r="1198">
          <cell r="A1198">
            <v>21</v>
          </cell>
          <cell r="B1198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1198">
            <v>1.75</v>
          </cell>
        </row>
        <row r="1199">
          <cell r="A1199">
            <v>22</v>
          </cell>
          <cell r="B1199" t="str">
            <v>Бактериологическое исследование воды на легионеллы.</v>
          </cell>
          <cell r="C1199">
            <v>1.21</v>
          </cell>
        </row>
        <row r="1200">
          <cell r="A1200">
            <v>23</v>
          </cell>
          <cell r="B1200" t="str">
            <v>Бактериологическое исследование воздуха закрытых помещений на общее микробное число (ОМЧ).</v>
          </cell>
          <cell r="C1200">
            <v>0.57999999999999996</v>
          </cell>
        </row>
        <row r="1201">
          <cell r="A1201">
            <v>24</v>
          </cell>
          <cell r="B1201" t="str">
            <v>Бактериологическое исследование воздуха закрытых помещений на S.aureus.</v>
          </cell>
          <cell r="C1201">
            <v>0.57999999999999996</v>
          </cell>
        </row>
        <row r="1202">
          <cell r="A1202">
            <v>25</v>
          </cell>
          <cell r="B1202" t="str">
            <v>Бактериологическое исследование воздуха закрытых помещений на плесневые грибы и дрожжи.</v>
          </cell>
          <cell r="C1202">
            <v>0.57999999999999996</v>
          </cell>
        </row>
        <row r="1203">
          <cell r="A1203">
            <v>26</v>
          </cell>
          <cell r="B1203" t="str">
            <v xml:space="preserve">Бактериологическое исследование аптечной (лабораторной) посуды и вспомогательного инструмента </v>
          </cell>
          <cell r="C1203">
            <v>1.38</v>
          </cell>
        </row>
        <row r="1204">
          <cell r="A1204">
            <v>27</v>
          </cell>
          <cell r="B120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1204">
            <v>0.38</v>
          </cell>
        </row>
        <row r="1205">
          <cell r="A1205">
            <v>28</v>
          </cell>
          <cell r="B1205" t="str">
            <v>Бактериологическое исследование смывов на условно - патогенную микрофлору.</v>
          </cell>
          <cell r="C1205">
            <v>3.42</v>
          </cell>
        </row>
        <row r="1206">
          <cell r="A1206">
            <v>29</v>
          </cell>
          <cell r="B1206" t="str">
            <v>Бактериологическое исследование смывов на легионеллы.</v>
          </cell>
          <cell r="C1206">
            <v>1.21</v>
          </cell>
        </row>
        <row r="1207">
          <cell r="A1207">
            <v>30</v>
          </cell>
          <cell r="B1207" t="str">
            <v>Биологический контроль работы сухожарового стерилизатора (5 тестов)</v>
          </cell>
          <cell r="C1207">
            <v>8.5</v>
          </cell>
        </row>
        <row r="1208">
          <cell r="A1208">
            <v>31</v>
          </cell>
          <cell r="B1208" t="str">
            <v>Биологический контроль работы парового стерилизатора ( 5 тестов)</v>
          </cell>
          <cell r="C1208">
            <v>7.02</v>
          </cell>
        </row>
        <row r="1209">
          <cell r="A1209">
            <v>32</v>
          </cell>
          <cell r="B1209" t="str">
            <v>Бактериологический качественный контроль  питательных сред</v>
          </cell>
          <cell r="C1209">
            <v>0.67</v>
          </cell>
        </row>
        <row r="1210">
          <cell r="A1210">
            <v>33</v>
          </cell>
          <cell r="B1210" t="str">
            <v>Бактериологический количественный контроль  питательных сред</v>
          </cell>
          <cell r="C1210">
            <v>1.17</v>
          </cell>
        </row>
        <row r="1211">
          <cell r="A1211">
            <v>34</v>
          </cell>
          <cell r="B1211" t="str">
            <v>Бактериологический пересев музейных культур</v>
          </cell>
          <cell r="C1211">
            <v>0.5</v>
          </cell>
        </row>
        <row r="1212">
          <cell r="A1212">
            <v>35</v>
          </cell>
          <cell r="B1212" t="str">
            <v>Бактериологическое исследование лекарственных форм на стерильность (эритроцитарная масса)</v>
          </cell>
          <cell r="C1212">
            <v>1.21</v>
          </cell>
        </row>
        <row r="1213">
          <cell r="A1213">
            <v>36</v>
          </cell>
          <cell r="B1213" t="str">
            <v>Бактериологическое исследование воды очищенной(дистиллированной) по фармакопее</v>
          </cell>
          <cell r="C1213">
            <v>1.38</v>
          </cell>
        </row>
        <row r="1214">
          <cell r="A1214">
            <v>37</v>
          </cell>
          <cell r="B1214" t="str">
            <v>Приготовление питательных сред на 1 исследование, стерилизация питательных сред</v>
          </cell>
          <cell r="C1214">
            <v>0.1</v>
          </cell>
        </row>
        <row r="1215">
          <cell r="A1215">
            <v>38</v>
          </cell>
          <cell r="B1215" t="str">
            <v>Подготовка шифрованных проб бактериологических задач</v>
          </cell>
          <cell r="C1215">
            <v>10</v>
          </cell>
        </row>
        <row r="1216">
          <cell r="A1216">
            <v>39</v>
          </cell>
          <cell r="B1216" t="str">
            <v>Техническое обслуживание оборудования согласно графика</v>
          </cell>
          <cell r="C1216">
            <v>0.5</v>
          </cell>
        </row>
        <row r="1217">
          <cell r="A1217"/>
          <cell r="B1217"/>
          <cell r="C1217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б-ть 2019 год"/>
      <sheetName val="ОПД"/>
    </sheetNames>
    <sheetDataSet>
      <sheetData sheetId="0" refreshError="1">
        <row r="2">
          <cell r="A2" t="str">
            <v>Код</v>
          </cell>
          <cell r="B2" t="str">
            <v>Наименование работ, услуг</v>
          </cell>
          <cell r="C2" t="str">
            <v>Цена с учетом НДС, руб. 2019г.</v>
          </cell>
          <cell r="D2" t="str">
            <v>трудозатраты чел/час</v>
          </cell>
          <cell r="E2" t="str">
            <v>затраты на оплату труда</v>
          </cell>
          <cell r="F2" t="str">
            <v>материальные затраты</v>
          </cell>
          <cell r="G2" t="str">
            <v>прямые</v>
          </cell>
          <cell r="H2" t="str">
            <v>Общехозяйственные</v>
          </cell>
          <cell r="I2" t="str">
            <v xml:space="preserve">итого себ-ть, без НДС, руб. </v>
          </cell>
          <cell r="J2" t="str">
            <v xml:space="preserve">итого себ-ть, с НДС, руб. </v>
          </cell>
          <cell r="K2" t="str">
            <v>рентабельность (15%)</v>
          </cell>
          <cell r="L2" t="str">
            <v>итого себ-ть с рентабельностью, без НДС, руб.</v>
          </cell>
          <cell r="M2" t="str">
            <v>Отклонение (+, -)</v>
          </cell>
          <cell r="N2" t="str">
            <v>Отклонение (%)</v>
          </cell>
          <cell r="O2" t="str">
            <v>Стоимость 2020 года (с НДС)</v>
          </cell>
          <cell r="P2" t="str">
            <v>Предложения ПЭО (цена с НДС)</v>
          </cell>
          <cell r="Q2" t="str">
            <v>Предложения отделов и лабораторий (цена с НДС)</v>
          </cell>
        </row>
        <row r="3">
          <cell r="E3" t="str">
            <v>на 1 исслед.</v>
          </cell>
          <cell r="F3" t="str">
            <v>затраты на 1 иссл.</v>
          </cell>
          <cell r="G3" t="str">
            <v>на 1 исслед.</v>
          </cell>
          <cell r="H3" t="str">
            <v>на 1 исслед.</v>
          </cell>
          <cell r="I3" t="str">
            <v>на 1 исслед.</v>
          </cell>
          <cell r="J3" t="str">
            <v>на 1 исслед.</v>
          </cell>
        </row>
        <row r="4">
          <cell r="A4" t="str">
            <v xml:space="preserve">Вирусологическая  лаборатория  </v>
          </cell>
        </row>
        <row r="5">
          <cell r="A5">
            <v>10000646</v>
          </cell>
          <cell r="B5" t="str">
            <v>Определение антигена хантавирусов во внешней среде методом ИФА</v>
          </cell>
          <cell r="C5">
            <v>594</v>
          </cell>
          <cell r="D5">
            <v>2.35</v>
          </cell>
          <cell r="E5">
            <v>170.82305100000002</v>
          </cell>
          <cell r="F5">
            <v>370.72</v>
          </cell>
          <cell r="G5">
            <v>541.5430510000001</v>
          </cell>
          <cell r="H5">
            <v>184.12463734000005</v>
          </cell>
          <cell r="I5">
            <v>725.66768834000015</v>
          </cell>
          <cell r="K5">
            <v>108.85015325100002</v>
          </cell>
          <cell r="L5">
            <v>834.51784159100021</v>
          </cell>
          <cell r="M5">
            <v>407.42140990920018</v>
          </cell>
          <cell r="N5">
            <v>-0.68589462947676794</v>
          </cell>
          <cell r="O5">
            <v>1001.4214099092002</v>
          </cell>
        </row>
        <row r="6">
          <cell r="A6">
            <v>10000795</v>
          </cell>
          <cell r="B6" t="str">
            <v xml:space="preserve">Исследования на энтеровирусы  с отрицательным результатом от людей </v>
          </cell>
          <cell r="C6">
            <v>1396</v>
          </cell>
          <cell r="D6">
            <v>6.13</v>
          </cell>
          <cell r="E6">
            <v>445.59374579999997</v>
          </cell>
          <cell r="F6">
            <v>225.7</v>
          </cell>
          <cell r="G6">
            <v>671.2937457999999</v>
          </cell>
          <cell r="H6">
            <v>228.23987357199999</v>
          </cell>
          <cell r="I6">
            <v>899.53361937199986</v>
          </cell>
          <cell r="K6">
            <v>134.93004290579998</v>
          </cell>
          <cell r="L6">
            <v>1034.4636622777998</v>
          </cell>
          <cell r="M6">
            <v>-154.64360526664018</v>
          </cell>
          <cell r="N6">
            <v>0.11077622153770786</v>
          </cell>
          <cell r="O6">
            <v>1241.3563947333598</v>
          </cell>
        </row>
        <row r="7">
          <cell r="A7">
            <v>10000796</v>
          </cell>
          <cell r="B7" t="str">
            <v>Типирование выделенных штаммов энтеровирусов с положительным результатом от людей в РН (реакция нейтрализации)</v>
          </cell>
          <cell r="C7">
            <v>2461</v>
          </cell>
          <cell r="D7">
            <v>13</v>
          </cell>
          <cell r="E7">
            <v>944.97857999999997</v>
          </cell>
          <cell r="F7">
            <v>370.72</v>
          </cell>
          <cell r="G7">
            <v>1315.69858</v>
          </cell>
          <cell r="H7">
            <v>447.33751720000004</v>
          </cell>
          <cell r="I7">
            <v>1763.0360972000001</v>
          </cell>
          <cell r="K7">
            <v>264.45541458000002</v>
          </cell>
          <cell r="L7">
            <v>2027.4915117800001</v>
          </cell>
          <cell r="M7">
            <v>-28.01018586400005</v>
          </cell>
          <cell r="N7">
            <v>1.1381627738317777E-2</v>
          </cell>
          <cell r="O7">
            <v>2432.9898141359999</v>
          </cell>
        </row>
        <row r="8">
          <cell r="A8">
            <v>10000800</v>
          </cell>
          <cell r="B8" t="str">
            <v>Исследование на бореллиоз методом ИФА.</v>
          </cell>
          <cell r="C8">
            <v>510</v>
          </cell>
          <cell r="D8">
            <v>0.21</v>
          </cell>
          <cell r="E8">
            <v>15.2650386</v>
          </cell>
          <cell r="F8">
            <v>330.08</v>
          </cell>
          <cell r="G8">
            <v>345.34503860000001</v>
          </cell>
          <cell r="H8">
            <v>117.41731312400002</v>
          </cell>
          <cell r="I8">
            <v>462.76235172400004</v>
          </cell>
          <cell r="K8">
            <v>69.414352758600003</v>
          </cell>
          <cell r="L8">
            <v>532.17670448260003</v>
          </cell>
          <cell r="M8">
            <v>128.61204537911999</v>
          </cell>
          <cell r="N8">
            <v>-0.25218048113552938</v>
          </cell>
          <cell r="O8">
            <v>638.61204537911999</v>
          </cell>
        </row>
        <row r="9">
          <cell r="A9">
            <v>10000167</v>
          </cell>
          <cell r="B9" t="str">
            <v>Исследование на краснуху методом ИФА.</v>
          </cell>
          <cell r="C9">
            <v>535</v>
          </cell>
          <cell r="D9">
            <v>0.21</v>
          </cell>
          <cell r="E9">
            <v>15.2650386</v>
          </cell>
          <cell r="F9">
            <v>330.08</v>
          </cell>
          <cell r="G9">
            <v>345.34503860000001</v>
          </cell>
          <cell r="H9">
            <v>117.41731312400002</v>
          </cell>
          <cell r="I9">
            <v>462.76235172400004</v>
          </cell>
          <cell r="K9">
            <v>69.414352758600003</v>
          </cell>
          <cell r="L9">
            <v>532.17670448260003</v>
          </cell>
          <cell r="M9">
            <v>103.61204537911999</v>
          </cell>
          <cell r="N9">
            <v>0</v>
          </cell>
          <cell r="O9">
            <v>638.61204537911999</v>
          </cell>
        </row>
        <row r="10">
          <cell r="A10">
            <v>10000801</v>
          </cell>
          <cell r="B10" t="str">
            <v>Определение антител к гриппу в парных сыворотках с 4 антигенами (РТГА).</v>
          </cell>
          <cell r="C10">
            <v>856</v>
          </cell>
          <cell r="D10">
            <v>2.25</v>
          </cell>
          <cell r="E10">
            <v>163.55398499999998</v>
          </cell>
          <cell r="F10">
            <v>39.43</v>
          </cell>
          <cell r="G10">
            <v>202.98398499999999</v>
          </cell>
          <cell r="H10">
            <v>69.014554900000007</v>
          </cell>
          <cell r="I10">
            <v>271.99853989999997</v>
          </cell>
          <cell r="K10">
            <v>40.799780984999991</v>
          </cell>
          <cell r="L10">
            <v>312.79832088499995</v>
          </cell>
          <cell r="M10">
            <v>-480.64201493800005</v>
          </cell>
          <cell r="N10">
            <v>0.56149768100233655</v>
          </cell>
          <cell r="O10">
            <v>375.35798506199995</v>
          </cell>
        </row>
        <row r="11">
          <cell r="A11">
            <v>10000803</v>
          </cell>
          <cell r="B11" t="str">
            <v>Определение HBS – антигена в ИФА</v>
          </cell>
          <cell r="C11">
            <v>455</v>
          </cell>
          <cell r="D11">
            <v>0.21</v>
          </cell>
          <cell r="E11">
            <v>15.2650386</v>
          </cell>
          <cell r="F11">
            <v>231.53</v>
          </cell>
          <cell r="G11">
            <v>246.7950386</v>
          </cell>
          <cell r="H11">
            <v>83.910313124000012</v>
          </cell>
          <cell r="I11">
            <v>330.70535172400002</v>
          </cell>
          <cell r="K11">
            <v>49.605802758599999</v>
          </cell>
          <cell r="L11">
            <v>380.31115448260005</v>
          </cell>
          <cell r="M11">
            <v>1.3733853791200659</v>
          </cell>
          <cell r="N11">
            <v>-3.0184294046594856E-3</v>
          </cell>
          <cell r="O11">
            <v>456.37338537912007</v>
          </cell>
        </row>
        <row r="12">
          <cell r="A12">
            <v>10001304</v>
          </cell>
          <cell r="B12" t="str">
            <v xml:space="preserve">Диагностика поверхностного антигена гепатита В + подтверждающий тест методом ИФА </v>
          </cell>
          <cell r="C12">
            <v>413</v>
          </cell>
          <cell r="D12">
            <v>0.21</v>
          </cell>
          <cell r="E12">
            <v>15.2650386</v>
          </cell>
          <cell r="F12">
            <v>163.43</v>
          </cell>
          <cell r="G12">
            <v>178.6950386</v>
          </cell>
          <cell r="H12">
            <v>60.756313124000009</v>
          </cell>
          <cell r="I12">
            <v>239.45135172400001</v>
          </cell>
          <cell r="K12">
            <v>35.917702758600001</v>
          </cell>
          <cell r="L12">
            <v>275.36905448260001</v>
          </cell>
          <cell r="M12">
            <v>-82.557134620879992</v>
          </cell>
          <cell r="N12">
            <v>0.1998962097357869</v>
          </cell>
          <cell r="O12">
            <v>330.44286537912001</v>
          </cell>
        </row>
        <row r="13">
          <cell r="A13">
            <v>10000804</v>
          </cell>
          <cell r="B13" t="str">
            <v>Определение антител к вирусам гепатита А (ИФА).</v>
          </cell>
          <cell r="C13">
            <v>455</v>
          </cell>
          <cell r="D13">
            <v>0.21</v>
          </cell>
          <cell r="E13">
            <v>15.2650386</v>
          </cell>
          <cell r="F13">
            <v>231.53</v>
          </cell>
          <cell r="G13">
            <v>246.7950386</v>
          </cell>
          <cell r="H13">
            <v>83.910313124000012</v>
          </cell>
          <cell r="I13">
            <v>330.70535172400002</v>
          </cell>
          <cell r="K13">
            <v>49.605802758599999</v>
          </cell>
          <cell r="L13">
            <v>380.31115448260005</v>
          </cell>
          <cell r="M13">
            <v>1.3733853791200659</v>
          </cell>
          <cell r="N13">
            <v>-3.0184294046594856E-3</v>
          </cell>
          <cell r="O13">
            <v>456.37338537912007</v>
          </cell>
        </row>
        <row r="14">
          <cell r="A14">
            <v>10000805</v>
          </cell>
          <cell r="B14" t="str">
            <v>Определение антител к вирусам гепатита С (ИФА).</v>
          </cell>
          <cell r="C14">
            <v>455</v>
          </cell>
          <cell r="D14">
            <v>0.21</v>
          </cell>
          <cell r="E14">
            <v>15.2650386</v>
          </cell>
          <cell r="F14">
            <v>231.53</v>
          </cell>
          <cell r="G14">
            <v>246.7950386</v>
          </cell>
          <cell r="H14">
            <v>83.910313124000012</v>
          </cell>
          <cell r="I14">
            <v>330.70535172400002</v>
          </cell>
          <cell r="K14">
            <v>49.605802758599999</v>
          </cell>
          <cell r="L14">
            <v>380.31115448260005</v>
          </cell>
          <cell r="M14">
            <v>1.3733853791200659</v>
          </cell>
          <cell r="N14">
            <v>-3.0184294046594856E-3</v>
          </cell>
          <cell r="O14">
            <v>456.37338537912007</v>
          </cell>
        </row>
        <row r="15">
          <cell r="A15">
            <v>10001306</v>
          </cell>
          <cell r="B15" t="str">
            <v>Диагностика антител к вирусу гепатита С + подтверждающий тест методом ИФА</v>
          </cell>
          <cell r="C15">
            <v>413</v>
          </cell>
          <cell r="D15">
            <v>0.21</v>
          </cell>
          <cell r="E15">
            <v>15.2650386</v>
          </cell>
          <cell r="F15">
            <v>163.43</v>
          </cell>
          <cell r="G15">
            <v>178.6950386</v>
          </cell>
          <cell r="H15">
            <v>60.756313124000009</v>
          </cell>
          <cell r="I15">
            <v>239.45135172400001</v>
          </cell>
          <cell r="K15">
            <v>35.917702758600001</v>
          </cell>
          <cell r="L15">
            <v>275.36905448260001</v>
          </cell>
          <cell r="M15">
            <v>-82.557134620879992</v>
          </cell>
          <cell r="N15">
            <v>0.1998962097357869</v>
          </cell>
          <cell r="O15">
            <v>330.44286537912001</v>
          </cell>
        </row>
        <row r="16">
          <cell r="A16">
            <v>10000806</v>
          </cell>
          <cell r="B16" t="str">
            <v>Определение в кале вируса гепатита А (антиген) в ИФА.</v>
          </cell>
          <cell r="C16">
            <v>492</v>
          </cell>
          <cell r="D16">
            <v>0.38</v>
          </cell>
          <cell r="E16">
            <v>27.622450799999999</v>
          </cell>
          <cell r="F16">
            <v>231.53</v>
          </cell>
          <cell r="G16">
            <v>259.1524508</v>
          </cell>
          <cell r="H16">
            <v>88.111833271999998</v>
          </cell>
          <cell r="I16">
            <v>347.26428407200001</v>
          </cell>
          <cell r="K16">
            <v>52.089642610799999</v>
          </cell>
          <cell r="L16">
            <v>399.35392668280002</v>
          </cell>
          <cell r="M16">
            <v>-12.775287980639973</v>
          </cell>
          <cell r="N16">
            <v>2.5966032480975555E-2</v>
          </cell>
          <cell r="O16">
            <v>479.22471201936003</v>
          </cell>
        </row>
        <row r="17">
          <cell r="A17">
            <v>10000807</v>
          </cell>
          <cell r="B17" t="str">
            <v>Определение в кале антигена  ротавирусов методом ИФА.</v>
          </cell>
          <cell r="C17">
            <v>428</v>
          </cell>
          <cell r="D17">
            <v>0.38</v>
          </cell>
          <cell r="E17">
            <v>27.622450799999999</v>
          </cell>
          <cell r="F17">
            <v>226.64</v>
          </cell>
          <cell r="G17">
            <v>254.26245079999998</v>
          </cell>
          <cell r="H17">
            <v>86.449233272000001</v>
          </cell>
          <cell r="I17">
            <v>340.71168407199997</v>
          </cell>
          <cell r="K17">
            <v>51.106752610799994</v>
          </cell>
          <cell r="L17">
            <v>391.81843668279998</v>
          </cell>
          <cell r="M17">
            <v>42.182124019359946</v>
          </cell>
          <cell r="N17">
            <v>-9.855636453121483E-2</v>
          </cell>
          <cell r="O17">
            <v>470.18212401935995</v>
          </cell>
        </row>
        <row r="18">
          <cell r="A18">
            <v>10000809</v>
          </cell>
          <cell r="B18" t="str">
            <v xml:space="preserve">Определение антител к кори методом ИФА в одной сыворотке </v>
          </cell>
          <cell r="C18">
            <v>492</v>
          </cell>
          <cell r="D18">
            <v>0.33</v>
          </cell>
          <cell r="E18">
            <v>23.987917800000002</v>
          </cell>
          <cell r="F18">
            <v>240.62</v>
          </cell>
          <cell r="G18">
            <v>264.6079178</v>
          </cell>
          <cell r="H18">
            <v>89.966692051999999</v>
          </cell>
          <cell r="I18">
            <v>354.57460985199998</v>
          </cell>
          <cell r="K18">
            <v>53.186191477799994</v>
          </cell>
          <cell r="L18">
            <v>407.76080132979996</v>
          </cell>
          <cell r="M18">
            <v>-2.6870384042400701</v>
          </cell>
          <cell r="N18">
            <v>5.4614601712196544E-3</v>
          </cell>
          <cell r="O18">
            <v>489.31296159575993</v>
          </cell>
        </row>
        <row r="19">
          <cell r="A19">
            <v>10000810</v>
          </cell>
          <cell r="B19" t="str">
            <v>Определение антител вируса полиомиелита к 3 типам в одной сыворотке от здоровых людей</v>
          </cell>
          <cell r="C19">
            <v>835</v>
          </cell>
          <cell r="D19">
            <v>4.09</v>
          </cell>
          <cell r="E19">
            <v>297.30479939999998</v>
          </cell>
          <cell r="F19">
            <v>262.55</v>
          </cell>
          <cell r="G19">
            <v>559.85479940000005</v>
          </cell>
          <cell r="H19">
            <v>190.35063179600002</v>
          </cell>
          <cell r="I19">
            <v>750.20543119600006</v>
          </cell>
          <cell r="K19">
            <v>112.53081467940001</v>
          </cell>
          <cell r="L19">
            <v>862.73624587540007</v>
          </cell>
          <cell r="M19">
            <v>200.28349505048004</v>
          </cell>
          <cell r="N19">
            <v>-0.23986047311434736</v>
          </cell>
          <cell r="O19">
            <v>1035.28349505048</v>
          </cell>
        </row>
        <row r="20">
          <cell r="A20">
            <v>10000813</v>
          </cell>
          <cell r="B20" t="str">
            <v>Определение антител к вирусу клещевого энцефалита в одной сыворотке методом ИФА</v>
          </cell>
          <cell r="C20">
            <v>510</v>
          </cell>
          <cell r="D20">
            <v>0.21</v>
          </cell>
          <cell r="E20">
            <v>15.2650386</v>
          </cell>
          <cell r="F20">
            <v>260.98</v>
          </cell>
          <cell r="G20">
            <v>276.24503860000004</v>
          </cell>
          <cell r="H20">
            <v>93.923313124000018</v>
          </cell>
          <cell r="I20">
            <v>370.16835172400005</v>
          </cell>
          <cell r="K20">
            <v>55.525252758600004</v>
          </cell>
          <cell r="L20">
            <v>425.69360448260005</v>
          </cell>
          <cell r="M20">
            <v>0.83232537912005</v>
          </cell>
          <cell r="N20">
            <v>-1.6320105472942157E-3</v>
          </cell>
          <cell r="O20">
            <v>510.83232537912005</v>
          </cell>
          <cell r="Q20">
            <v>500</v>
          </cell>
        </row>
        <row r="21">
          <cell r="A21">
            <v>10000831</v>
          </cell>
          <cell r="B21" t="str">
            <v>Определение антител к вирусу клещевого энцефалита в одной сыворотке методом ИФА - проверочный тест</v>
          </cell>
          <cell r="C21">
            <v>663</v>
          </cell>
          <cell r="D21">
            <v>0.21</v>
          </cell>
          <cell r="E21">
            <v>15.2650386</v>
          </cell>
          <cell r="F21">
            <v>266.08</v>
          </cell>
          <cell r="G21">
            <v>281.34503860000001</v>
          </cell>
          <cell r="H21">
            <v>95.657313124000012</v>
          </cell>
          <cell r="I21">
            <v>377.00235172400005</v>
          </cell>
          <cell r="K21">
            <v>56.550352758600006</v>
          </cell>
          <cell r="L21">
            <v>433.55270448260006</v>
          </cell>
          <cell r="M21">
            <v>-142.73675462087999</v>
          </cell>
          <cell r="N21">
            <v>0.21528922265592759</v>
          </cell>
          <cell r="O21">
            <v>520.26324537912001</v>
          </cell>
        </row>
        <row r="22">
          <cell r="A22">
            <v>10000816</v>
          </cell>
          <cell r="B22" t="str">
            <v>Определение антигена клещевого энцефалита в клещах</v>
          </cell>
          <cell r="C22">
            <v>500</v>
          </cell>
          <cell r="D22">
            <v>6</v>
          </cell>
          <cell r="E22">
            <v>436.14396000000005</v>
          </cell>
          <cell r="F22">
            <v>240.62</v>
          </cell>
          <cell r="G22">
            <v>676.76396</v>
          </cell>
          <cell r="H22">
            <v>230.09974640000002</v>
          </cell>
          <cell r="I22">
            <v>906.86370639999996</v>
          </cell>
          <cell r="K22">
            <v>136.02955595999998</v>
          </cell>
          <cell r="L22">
            <v>1042.8932623599999</v>
          </cell>
          <cell r="M22">
            <v>751.47191483199981</v>
          </cell>
          <cell r="N22">
            <v>-1.5029438296639996</v>
          </cell>
          <cell r="O22">
            <v>1251.4719148319998</v>
          </cell>
          <cell r="Q22">
            <v>500</v>
          </cell>
        </row>
        <row r="23">
          <cell r="A23">
            <v>10000817</v>
          </cell>
          <cell r="B23" t="str">
            <v>Определение антител  на паротит</v>
          </cell>
          <cell r="C23">
            <v>492</v>
          </cell>
          <cell r="D23">
            <v>0.21</v>
          </cell>
          <cell r="E23">
            <v>15.2650386</v>
          </cell>
          <cell r="F23">
            <v>257.3</v>
          </cell>
          <cell r="G23">
            <v>272.56503860000004</v>
          </cell>
          <cell r="H23">
            <v>92.67211312400002</v>
          </cell>
          <cell r="I23">
            <v>365.23715172400006</v>
          </cell>
          <cell r="K23">
            <v>54.785572758600004</v>
          </cell>
          <cell r="L23">
            <v>420.02272448260004</v>
          </cell>
          <cell r="M23">
            <v>12.027269379120014</v>
          </cell>
          <cell r="N23">
            <v>-2.4445669469756126E-2</v>
          </cell>
          <cell r="O23">
            <v>504.02726937912001</v>
          </cell>
        </row>
        <row r="24">
          <cell r="A24">
            <v>10000818</v>
          </cell>
          <cell r="B24" t="str">
            <v>Вирусологическое исследование сточной воды на энтеровирусы</v>
          </cell>
          <cell r="C24">
            <v>2210</v>
          </cell>
          <cell r="D24">
            <v>4.9000000000000004</v>
          </cell>
          <cell r="E24">
            <v>356.184234</v>
          </cell>
          <cell r="F24">
            <v>199.3</v>
          </cell>
          <cell r="G24">
            <v>555.48423400000001</v>
          </cell>
          <cell r="H24">
            <v>188.86463956000003</v>
          </cell>
          <cell r="I24">
            <v>744.34887356000002</v>
          </cell>
          <cell r="K24">
            <v>111.652331034</v>
          </cell>
          <cell r="L24">
            <v>856.001204594</v>
          </cell>
          <cell r="M24">
            <v>-1182.7985544872001</v>
          </cell>
          <cell r="N24">
            <v>0.53520296583131233</v>
          </cell>
          <cell r="O24">
            <v>1027.2014455127999</v>
          </cell>
        </row>
        <row r="25">
          <cell r="A25">
            <v>10000821</v>
          </cell>
          <cell r="B25" t="str">
            <v>Реакция нейтрализации с аутоштаммом парных сывороток от больного на энтеровирусы</v>
          </cell>
          <cell r="C25">
            <v>910</v>
          </cell>
          <cell r="D25">
            <v>6.79</v>
          </cell>
          <cell r="E25">
            <v>493.5695814</v>
          </cell>
          <cell r="F25">
            <v>224.9</v>
          </cell>
          <cell r="G25">
            <v>718.46958140000004</v>
          </cell>
          <cell r="H25">
            <v>244.27965767600003</v>
          </cell>
          <cell r="I25">
            <v>962.74923907600009</v>
          </cell>
          <cell r="K25">
            <v>144.4123858614</v>
          </cell>
          <cell r="L25">
            <v>1107.1616249374001</v>
          </cell>
          <cell r="M25">
            <v>418.59394992488001</v>
          </cell>
          <cell r="N25">
            <v>-0.45999335156580223</v>
          </cell>
          <cell r="O25">
            <v>1328.59394992488</v>
          </cell>
        </row>
        <row r="26">
          <cell r="A26">
            <v>10000822</v>
          </cell>
          <cell r="B26" t="str">
            <v>Исследования секционного материала, смывов на антиген  вируса гриппа методом ИФА</v>
          </cell>
          <cell r="C26">
            <v>731</v>
          </cell>
          <cell r="D26">
            <v>0.56000000000000005</v>
          </cell>
          <cell r="E26">
            <v>40.706769600000001</v>
          </cell>
          <cell r="F26">
            <v>78.819999999999993</v>
          </cell>
          <cell r="G26">
            <v>119.52676959999999</v>
          </cell>
          <cell r="H26">
            <v>40.639101664000002</v>
          </cell>
          <cell r="I26">
            <v>160.165871264</v>
          </cell>
          <cell r="K26">
            <v>24.0248806896</v>
          </cell>
          <cell r="L26">
            <v>184.1907519536</v>
          </cell>
          <cell r="M26">
            <v>-509.97109765568001</v>
          </cell>
          <cell r="N26">
            <v>0.69763488051392619</v>
          </cell>
          <cell r="O26">
            <v>221.02890234431999</v>
          </cell>
        </row>
        <row r="27">
          <cell r="A27">
            <v>10000823</v>
          </cell>
          <cell r="B27" t="str">
            <v>Исследования на птичий грипп  от людей в РТГА.</v>
          </cell>
          <cell r="C27">
            <v>471</v>
          </cell>
          <cell r="D27">
            <v>3</v>
          </cell>
          <cell r="E27">
            <v>218.07198000000002</v>
          </cell>
          <cell r="F27">
            <v>37.450000000000003</v>
          </cell>
          <cell r="G27">
            <v>255.52198000000004</v>
          </cell>
          <cell r="H27">
            <v>86.877473200000026</v>
          </cell>
          <cell r="I27">
            <v>342.39945320000004</v>
          </cell>
          <cell r="K27">
            <v>51.359917980000006</v>
          </cell>
          <cell r="L27">
            <v>393.75937118000002</v>
          </cell>
          <cell r="M27">
            <v>1.5112454160000084</v>
          </cell>
          <cell r="N27">
            <v>-3.2085889936305911E-3</v>
          </cell>
          <cell r="O27">
            <v>472.51124541600001</v>
          </cell>
        </row>
        <row r="28">
          <cell r="A28">
            <v>10000825</v>
          </cell>
          <cell r="B28" t="str">
            <v xml:space="preserve">Исследования на птичий грипп биологического материала от людей </v>
          </cell>
          <cell r="C28">
            <v>471</v>
          </cell>
          <cell r="D28">
            <v>1.25</v>
          </cell>
          <cell r="E28">
            <v>90.863324999999989</v>
          </cell>
          <cell r="F28">
            <v>54.18</v>
          </cell>
          <cell r="G28">
            <v>145.04332499999998</v>
          </cell>
          <cell r="H28">
            <v>49.314730499999996</v>
          </cell>
          <cell r="I28">
            <v>194.35805549999998</v>
          </cell>
          <cell r="K28">
            <v>29.153708324999997</v>
          </cell>
          <cell r="L28">
            <v>223.51176382499997</v>
          </cell>
          <cell r="M28">
            <v>-202.78588341000005</v>
          </cell>
          <cell r="N28">
            <v>0.43054327687898103</v>
          </cell>
          <cell r="O28">
            <v>268.21411658999995</v>
          </cell>
        </row>
        <row r="29">
          <cell r="A29">
            <v>10000827</v>
          </cell>
          <cell r="B29" t="str">
            <v>Вирусологическое исследование  водопроводной (питьевой) воды на энтеровирусы</v>
          </cell>
          <cell r="C29">
            <v>2276</v>
          </cell>
          <cell r="D29">
            <v>5</v>
          </cell>
          <cell r="E29">
            <v>363.45329999999996</v>
          </cell>
          <cell r="F29">
            <v>199</v>
          </cell>
          <cell r="G29">
            <v>562.4532999999999</v>
          </cell>
          <cell r="H29">
            <v>191.23412199999999</v>
          </cell>
          <cell r="I29">
            <v>753.68742199999986</v>
          </cell>
          <cell r="K29">
            <v>113.05311329999998</v>
          </cell>
          <cell r="L29">
            <v>866.74053529999981</v>
          </cell>
          <cell r="M29">
            <v>-1235.9113576400002</v>
          </cell>
          <cell r="N29">
            <v>0.54301904992970129</v>
          </cell>
          <cell r="O29">
            <v>1040.0886423599998</v>
          </cell>
        </row>
        <row r="30">
          <cell r="A30">
            <v>10000828</v>
          </cell>
          <cell r="B30" t="str">
            <v>Типирование выделенных штаммов энтеровирусов  в РН (водопроводная, питьевая вода) с положительным результатом</v>
          </cell>
          <cell r="C30">
            <v>4520</v>
          </cell>
          <cell r="D30">
            <v>10</v>
          </cell>
          <cell r="E30">
            <v>726.90659999999991</v>
          </cell>
          <cell r="F30">
            <v>1317.02</v>
          </cell>
          <cell r="G30">
            <v>2043.9265999999998</v>
          </cell>
          <cell r="H30">
            <v>694.93504399999995</v>
          </cell>
          <cell r="I30">
            <v>2738.8616439999996</v>
          </cell>
          <cell r="K30">
            <v>410.82924659999992</v>
          </cell>
          <cell r="L30">
            <v>3149.6908905999994</v>
          </cell>
          <cell r="M30">
            <v>-740.37093128000106</v>
          </cell>
          <cell r="N30">
            <v>0.16379887860177014</v>
          </cell>
          <cell r="O30">
            <v>3779.6290687199989</v>
          </cell>
        </row>
        <row r="31">
          <cell r="A31">
            <v>10000829</v>
          </cell>
          <cell r="B31" t="str">
            <v>Вирусологическое исследование речной воды и открытых водоемов на энтеровирусы с отрицательным результатом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175.31</v>
          </cell>
          <cell r="G31" t="e">
            <v>#N/A</v>
          </cell>
          <cell r="H31" t="e">
            <v>#N/A</v>
          </cell>
          <cell r="I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>
            <v>10000992</v>
          </cell>
          <cell r="B32" t="str">
            <v>Исследование воды на ротавирус методом ИФА с использованием макропористого стекла.</v>
          </cell>
          <cell r="C32">
            <v>835</v>
          </cell>
          <cell r="D32">
            <v>1</v>
          </cell>
          <cell r="E32">
            <v>72.690659999999994</v>
          </cell>
          <cell r="F32">
            <v>189.66</v>
          </cell>
          <cell r="G32">
            <v>262.35066</v>
          </cell>
          <cell r="H32">
            <v>89.199224400000006</v>
          </cell>
          <cell r="I32">
            <v>351.5498844</v>
          </cell>
          <cell r="K32">
            <v>52.732482659999995</v>
          </cell>
          <cell r="L32">
            <v>404.28236706000001</v>
          </cell>
          <cell r="M32">
            <v>-349.86115952800003</v>
          </cell>
          <cell r="N32">
            <v>0.41899540063233537</v>
          </cell>
          <cell r="O32">
            <v>485.13884047199997</v>
          </cell>
        </row>
        <row r="33">
          <cell r="A33">
            <v>10000994</v>
          </cell>
          <cell r="B33" t="str">
            <v>Исследование воды на антиген А в ИФА с использованием МПС.</v>
          </cell>
          <cell r="C33">
            <v>492</v>
          </cell>
          <cell r="D33">
            <v>1</v>
          </cell>
          <cell r="E33">
            <v>72.690659999999994</v>
          </cell>
          <cell r="F33">
            <v>69.930000000000007</v>
          </cell>
          <cell r="G33">
            <v>142.62065999999999</v>
          </cell>
          <cell r="H33">
            <v>48.491024400000001</v>
          </cell>
          <cell r="I33">
            <v>191.1116844</v>
          </cell>
          <cell r="K33">
            <v>28.66675266</v>
          </cell>
          <cell r="L33">
            <v>219.77843705999999</v>
          </cell>
          <cell r="M33">
            <v>-228.26587552800004</v>
          </cell>
          <cell r="N33">
            <v>0.46395503156097567</v>
          </cell>
          <cell r="O33">
            <v>263.73412447199996</v>
          </cell>
        </row>
        <row r="34">
          <cell r="A34">
            <v>10000997</v>
          </cell>
          <cell r="B34" t="str">
            <v>Определение антител к ЛЗН методом ИФА с отрицательным результатом</v>
          </cell>
          <cell r="C34">
            <v>428</v>
          </cell>
          <cell r="D34">
            <v>0.21</v>
          </cell>
          <cell r="E34">
            <v>15.2650386</v>
          </cell>
          <cell r="F34">
            <v>163.71</v>
          </cell>
          <cell r="G34">
            <v>178.9750386</v>
          </cell>
          <cell r="H34">
            <v>60.851513124000007</v>
          </cell>
          <cell r="I34">
            <v>239.82655172400001</v>
          </cell>
          <cell r="K34">
            <v>35.973982758600002</v>
          </cell>
          <cell r="L34">
            <v>275.80053448260003</v>
          </cell>
          <cell r="M34">
            <v>-97.039358620879966</v>
          </cell>
          <cell r="N34">
            <v>0.22672747341327096</v>
          </cell>
          <cell r="O34">
            <v>330.96064137912003</v>
          </cell>
        </row>
        <row r="35">
          <cell r="A35">
            <v>10001312</v>
          </cell>
          <cell r="B35" t="str">
            <v>Определение антител к ЛЗН методом ИФА с положительным результатом</v>
          </cell>
          <cell r="C35">
            <v>802</v>
          </cell>
          <cell r="D35">
            <v>0.63</v>
          </cell>
          <cell r="E35">
            <v>45.795115799999998</v>
          </cell>
          <cell r="F35">
            <v>388.49</v>
          </cell>
          <cell r="G35">
            <v>434.28511580000003</v>
          </cell>
          <cell r="H35">
            <v>147.65693937200001</v>
          </cell>
          <cell r="I35">
            <v>581.94205517199998</v>
          </cell>
          <cell r="K35">
            <v>87.291308275799992</v>
          </cell>
          <cell r="L35">
            <v>669.2333634478</v>
          </cell>
          <cell r="M35">
            <v>1.0800361373600254</v>
          </cell>
          <cell r="N35">
            <v>-1.3466784755112537E-3</v>
          </cell>
          <cell r="O35">
            <v>803.08003613736003</v>
          </cell>
        </row>
        <row r="36">
          <cell r="A36">
            <v>10000950</v>
          </cell>
          <cell r="B36" t="str">
            <v>Химический  контроль  автоклавов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26.9</v>
          </cell>
          <cell r="G36" t="e">
            <v>#N/A</v>
          </cell>
          <cell r="H36" t="e">
            <v>#N/A</v>
          </cell>
          <cell r="I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>
            <v>10000177</v>
          </cell>
          <cell r="B37" t="str">
            <v>Бактериологическое исследование воздуха закрытых помещений.</v>
          </cell>
          <cell r="C37">
            <v>225</v>
          </cell>
          <cell r="D37">
            <v>1.88</v>
          </cell>
          <cell r="E37">
            <v>136.65844079999999</v>
          </cell>
          <cell r="F37">
            <v>0</v>
          </cell>
          <cell r="G37">
            <v>136.65844079999999</v>
          </cell>
          <cell r="H37">
            <v>46.463869872000004</v>
          </cell>
          <cell r="I37">
            <v>183.122310672</v>
          </cell>
          <cell r="K37">
            <v>27.4683466008</v>
          </cell>
          <cell r="L37">
            <v>210.5906572728</v>
          </cell>
          <cell r="M37">
            <v>27.708788727360002</v>
          </cell>
          <cell r="N37">
            <v>-0.12315017212160001</v>
          </cell>
          <cell r="O37">
            <v>252.70878872736</v>
          </cell>
        </row>
        <row r="38">
          <cell r="A38">
            <v>10001301</v>
          </cell>
          <cell r="B38" t="str">
            <v>Диагностика антител к цитамегаловирусу методом ИФА</v>
          </cell>
          <cell r="C38">
            <v>472</v>
          </cell>
          <cell r="D38">
            <v>0.21</v>
          </cell>
          <cell r="E38">
            <v>15.2650386</v>
          </cell>
          <cell r="F38">
            <v>163.43</v>
          </cell>
          <cell r="G38">
            <v>178.6950386</v>
          </cell>
          <cell r="H38">
            <v>60.756313124000009</v>
          </cell>
          <cell r="I38">
            <v>239.45135172400001</v>
          </cell>
          <cell r="K38">
            <v>35.917702758600001</v>
          </cell>
          <cell r="L38">
            <v>275.36905448260001</v>
          </cell>
          <cell r="M38">
            <v>-141.55713462087999</v>
          </cell>
          <cell r="N38">
            <v>0.29990918351881352</v>
          </cell>
          <cell r="O38">
            <v>330.44286537912001</v>
          </cell>
        </row>
        <row r="39">
          <cell r="A39">
            <v>10001302</v>
          </cell>
          <cell r="B39" t="str">
            <v>Диагностика антител к вирусу простого герпеса 1 и 2 типов методом ИФА</v>
          </cell>
          <cell r="C39">
            <v>449</v>
          </cell>
          <cell r="D39">
            <v>0.21</v>
          </cell>
          <cell r="E39">
            <v>15.2650386</v>
          </cell>
          <cell r="F39">
            <v>163.43</v>
          </cell>
          <cell r="G39">
            <v>178.6950386</v>
          </cell>
          <cell r="H39">
            <v>60.756313124000009</v>
          </cell>
          <cell r="I39">
            <v>239.45135172400001</v>
          </cell>
          <cell r="K39">
            <v>35.917702758600001</v>
          </cell>
          <cell r="L39">
            <v>275.36905448260001</v>
          </cell>
          <cell r="M39">
            <v>-118.55713462087999</v>
          </cell>
          <cell r="N39">
            <v>0.26404707042512249</v>
          </cell>
          <cell r="O39">
            <v>330.44286537912001</v>
          </cell>
        </row>
        <row r="40">
          <cell r="A40">
            <v>10001305</v>
          </cell>
          <cell r="B40" t="str">
            <v>Диагностика маркеров вирусного гепатита В методом ИФА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163.43</v>
          </cell>
          <cell r="G40" t="e">
            <v>#N/A</v>
          </cell>
          <cell r="H40" t="e">
            <v>#N/A</v>
          </cell>
          <cell r="I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>
            <v>10001309</v>
          </cell>
          <cell r="B41" t="str">
            <v>Диагностика антител к вирусу Эпштейна-Барр методом ИФА</v>
          </cell>
          <cell r="C41">
            <v>450</v>
          </cell>
          <cell r="D41">
            <v>0.21</v>
          </cell>
          <cell r="E41">
            <v>15.2650386</v>
          </cell>
          <cell r="F41">
            <v>163.43</v>
          </cell>
          <cell r="G41">
            <v>178.6950386</v>
          </cell>
          <cell r="H41">
            <v>60.756313124000009</v>
          </cell>
          <cell r="I41">
            <v>239.45135172400001</v>
          </cell>
          <cell r="K41">
            <v>35.917702758600001</v>
          </cell>
          <cell r="L41">
            <v>275.36905448260001</v>
          </cell>
          <cell r="M41">
            <v>-119.55713462087999</v>
          </cell>
          <cell r="N41">
            <v>0.26568252137973331</v>
          </cell>
          <cell r="O41">
            <v>330.44286537912001</v>
          </cell>
        </row>
        <row r="42">
          <cell r="A42">
            <v>10001310</v>
          </cell>
          <cell r="B42" t="str">
            <v>Определение антител к ВИЧ 1,2 и антигена р24 ВИЧ - 1 методом ИФА (комплект)</v>
          </cell>
          <cell r="C42">
            <v>342</v>
          </cell>
          <cell r="D42">
            <v>0.21</v>
          </cell>
          <cell r="E42">
            <v>15.2650386</v>
          </cell>
          <cell r="F42">
            <v>246.08</v>
          </cell>
          <cell r="G42">
            <v>261.34503860000001</v>
          </cell>
          <cell r="H42">
            <v>88.857313124000015</v>
          </cell>
          <cell r="I42">
            <v>350.20235172400004</v>
          </cell>
          <cell r="K42">
            <v>52.530352758600003</v>
          </cell>
          <cell r="L42">
            <v>402.73270448260007</v>
          </cell>
          <cell r="M42">
            <v>141.27924537912008</v>
          </cell>
          <cell r="N42">
            <v>-0.41309720871087746</v>
          </cell>
          <cell r="O42">
            <v>483.27924537912008</v>
          </cell>
        </row>
        <row r="43">
          <cell r="A43">
            <v>10001311</v>
          </cell>
          <cell r="B43" t="str">
            <v>Определение антител класс М к Treponema pallidum методом ИФА</v>
          </cell>
          <cell r="C43">
            <v>257</v>
          </cell>
          <cell r="D43">
            <v>0.21</v>
          </cell>
          <cell r="E43">
            <v>15.2650386</v>
          </cell>
          <cell r="F43">
            <v>246.08</v>
          </cell>
          <cell r="G43">
            <v>261.34503860000001</v>
          </cell>
          <cell r="H43">
            <v>88.857313124000015</v>
          </cell>
          <cell r="I43">
            <v>350.20235172400004</v>
          </cell>
          <cell r="K43">
            <v>52.530352758600003</v>
          </cell>
          <cell r="L43">
            <v>402.73270448260007</v>
          </cell>
          <cell r="M43">
            <v>226.27924537912008</v>
          </cell>
          <cell r="N43">
            <v>-0.88046398980202367</v>
          </cell>
          <cell r="O43">
            <v>483.27924537912008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>
            <v>123</v>
          </cell>
          <cell r="D44">
            <v>0.33</v>
          </cell>
          <cell r="E44">
            <v>23.987917800000002</v>
          </cell>
          <cell r="F44">
            <v>62.11</v>
          </cell>
          <cell r="G44">
            <v>86.097917800000005</v>
          </cell>
          <cell r="H44">
            <v>29.273292052000002</v>
          </cell>
          <cell r="I44">
            <v>115.37120985200001</v>
          </cell>
          <cell r="K44">
            <v>17.3056814778</v>
          </cell>
          <cell r="L44">
            <v>132.67689132980001</v>
          </cell>
          <cell r="M44">
            <v>36.212269595760006</v>
          </cell>
          <cell r="N44">
            <v>-0.29440869590048785</v>
          </cell>
          <cell r="O44">
            <v>159.21226959576001</v>
          </cell>
        </row>
        <row r="45">
          <cell r="A45" t="str">
            <v>Лаборатория особо опасных инфекций</v>
          </cell>
        </row>
        <row r="46">
          <cell r="A46">
            <v>20000762</v>
          </cell>
          <cell r="B46" t="str">
            <v>Исследование воды на иерсинии методом мембранного фильтрования</v>
          </cell>
          <cell r="C46">
            <v>360</v>
          </cell>
          <cell r="D46">
            <v>2.06</v>
          </cell>
          <cell r="E46">
            <v>141.64275720000001</v>
          </cell>
          <cell r="F46">
            <v>0</v>
          </cell>
          <cell r="G46">
            <v>141.64275720000001</v>
          </cell>
          <cell r="H46">
            <v>48.158537448000004</v>
          </cell>
          <cell r="I46">
            <v>189.80129464800001</v>
          </cell>
          <cell r="K46">
            <v>28.470194197200001</v>
          </cell>
          <cell r="L46">
            <v>218.2714888452</v>
          </cell>
          <cell r="M46">
            <v>-98.074213385760004</v>
          </cell>
          <cell r="N46">
            <v>0.272428370516</v>
          </cell>
          <cell r="O46">
            <v>261.92578661424</v>
          </cell>
        </row>
        <row r="47">
          <cell r="A47">
            <v>20000763</v>
          </cell>
          <cell r="B47" t="str">
            <v>Исследование методом биопроб на туляремию</v>
          </cell>
          <cell r="C47">
            <v>1778</v>
          </cell>
          <cell r="D47">
            <v>3.67</v>
          </cell>
          <cell r="E47">
            <v>252.34413540000003</v>
          </cell>
          <cell r="F47">
            <v>331.39799999999997</v>
          </cell>
          <cell r="G47">
            <v>583.74213540000005</v>
          </cell>
          <cell r="H47">
            <v>198.47232603600003</v>
          </cell>
          <cell r="I47">
            <v>782.21446143600008</v>
          </cell>
          <cell r="K47">
            <v>117.3321692154</v>
          </cell>
          <cell r="L47">
            <v>899.54663065140005</v>
          </cell>
          <cell r="M47">
            <v>-698.54404321831998</v>
          </cell>
          <cell r="N47">
            <v>0.39288191407104611</v>
          </cell>
          <cell r="O47">
            <v>1079.45595678168</v>
          </cell>
        </row>
        <row r="48">
          <cell r="A48">
            <v>20000764</v>
          </cell>
          <cell r="B48" t="str">
            <v>Идентификация возбудителя туляремии</v>
          </cell>
          <cell r="C48">
            <v>1867</v>
          </cell>
          <cell r="D48">
            <v>9.17</v>
          </cell>
          <cell r="E48">
            <v>630.51654540000004</v>
          </cell>
          <cell r="F48">
            <v>340.37399999999997</v>
          </cell>
          <cell r="G48">
            <v>970.89054540000006</v>
          </cell>
          <cell r="H48">
            <v>330.10278543600003</v>
          </cell>
          <cell r="I48">
            <v>1300.993330836</v>
          </cell>
          <cell r="K48">
            <v>195.14899962539999</v>
          </cell>
          <cell r="L48">
            <v>1496.1423304614</v>
          </cell>
          <cell r="M48">
            <v>-71.629203446320162</v>
          </cell>
          <cell r="N48">
            <v>3.836593650043929E-2</v>
          </cell>
          <cell r="O48">
            <v>1795.3707965536798</v>
          </cell>
        </row>
        <row r="49">
          <cell r="A49">
            <v>20000765</v>
          </cell>
          <cell r="B49" t="str">
            <v>Исследования на псевдотуберкулез серологические от людей и грызунов (РНГА)</v>
          </cell>
          <cell r="C49">
            <v>428</v>
          </cell>
          <cell r="D49">
            <v>0.79</v>
          </cell>
          <cell r="E49">
            <v>54.319309800000006</v>
          </cell>
          <cell r="F49">
            <v>92.279399999999995</v>
          </cell>
          <cell r="G49">
            <v>146.59870979999999</v>
          </cell>
          <cell r="H49">
            <v>49.843561332</v>
          </cell>
          <cell r="I49">
            <v>196.442271132</v>
          </cell>
          <cell r="K49">
            <v>29.466340669799997</v>
          </cell>
          <cell r="L49">
            <v>225.90861180179999</v>
          </cell>
          <cell r="M49">
            <v>-156.90966583784001</v>
          </cell>
          <cell r="N49">
            <v>0.36661136878</v>
          </cell>
          <cell r="O49">
            <v>271.09033416215999</v>
          </cell>
        </row>
        <row r="50">
          <cell r="A50">
            <v>20000766</v>
          </cell>
          <cell r="B50" t="str">
            <v>Бактериологическое исследование на псевдотуберкулез от людей, грызунов, из объектов внешней среды.</v>
          </cell>
          <cell r="C50">
            <v>551</v>
          </cell>
          <cell r="D50">
            <v>1.67</v>
          </cell>
          <cell r="E50">
            <v>114.82689540000001</v>
          </cell>
          <cell r="F50">
            <v>39.739200000000004</v>
          </cell>
          <cell r="G50">
            <v>154.56609540000002</v>
          </cell>
          <cell r="H50">
            <v>52.552472436000009</v>
          </cell>
          <cell r="I50">
            <v>207.11856783600004</v>
          </cell>
          <cell r="K50">
            <v>31.067785175400005</v>
          </cell>
          <cell r="L50">
            <v>238.18635301140006</v>
          </cell>
          <cell r="M50">
            <v>-265.17637638631993</v>
          </cell>
          <cell r="N50">
            <v>0.48126384099150621</v>
          </cell>
          <cell r="O50">
            <v>285.82362361368007</v>
          </cell>
        </row>
        <row r="51">
          <cell r="A51">
            <v>20000767</v>
          </cell>
          <cell r="B51" t="str">
            <v>Исследования на иерсиниоз серологическим методом от людей и грызунов  (РНГА)</v>
          </cell>
          <cell r="C51">
            <v>428</v>
          </cell>
          <cell r="D51">
            <v>0.79</v>
          </cell>
          <cell r="E51">
            <v>54.319309800000006</v>
          </cell>
          <cell r="F51">
            <v>109.82340000000001</v>
          </cell>
          <cell r="G51">
            <v>164.14270980000001</v>
          </cell>
          <cell r="H51">
            <v>55.808521332000005</v>
          </cell>
          <cell r="I51">
            <v>219.951231132</v>
          </cell>
          <cell r="K51">
            <v>32.992684669799999</v>
          </cell>
          <cell r="L51">
            <v>252.94391580180002</v>
          </cell>
          <cell r="M51">
            <v>-124.46730103784</v>
          </cell>
          <cell r="N51">
            <v>0.29081145102299066</v>
          </cell>
          <cell r="O51">
            <v>303.53269896216</v>
          </cell>
        </row>
        <row r="52">
          <cell r="A52">
            <v>20000768</v>
          </cell>
          <cell r="B52" t="str">
            <v>Бактериологическое исследование на иерсиниоз  от людей, грызунов, из объектов внешней среды</v>
          </cell>
          <cell r="C52">
            <v>433</v>
          </cell>
          <cell r="D52">
            <v>1.67</v>
          </cell>
          <cell r="E52">
            <v>114.82689540000001</v>
          </cell>
          <cell r="F52">
            <v>39.739200000000004</v>
          </cell>
          <cell r="G52">
            <v>154.56609540000002</v>
          </cell>
          <cell r="H52">
            <v>52.552472436000009</v>
          </cell>
          <cell r="I52">
            <v>207.11856783600004</v>
          </cell>
          <cell r="K52">
            <v>31.067785175400005</v>
          </cell>
          <cell r="L52">
            <v>238.18635301140006</v>
          </cell>
          <cell r="M52">
            <v>-147.17637638631993</v>
          </cell>
          <cell r="N52">
            <v>0.33989925262429543</v>
          </cell>
          <cell r="O52">
            <v>285.82362361368007</v>
          </cell>
        </row>
        <row r="53">
          <cell r="A53">
            <v>20000769</v>
          </cell>
          <cell r="B53" t="str">
            <v>Исследования на сыпной тиф методом РНГА  от людей</v>
          </cell>
          <cell r="C53">
            <v>572</v>
          </cell>
          <cell r="D53">
            <v>0.79</v>
          </cell>
          <cell r="E53">
            <v>54.319309800000006</v>
          </cell>
          <cell r="F53">
            <v>199.44060000000002</v>
          </cell>
          <cell r="G53">
            <v>253.75990980000003</v>
          </cell>
          <cell r="H53">
            <v>86.278369332000011</v>
          </cell>
          <cell r="I53">
            <v>340.03827913200007</v>
          </cell>
          <cell r="K53">
            <v>51.005741869800012</v>
          </cell>
          <cell r="L53">
            <v>391.0440210018001</v>
          </cell>
          <cell r="M53">
            <v>-102.74717479783988</v>
          </cell>
          <cell r="N53">
            <v>0.17962792796825153</v>
          </cell>
          <cell r="O53">
            <v>469.25282520216012</v>
          </cell>
        </row>
        <row r="54">
          <cell r="A54">
            <v>20000780</v>
          </cell>
          <cell r="B54" t="str">
            <v>Исследования на бруцеллез реакцией Хеддлсона  от людей</v>
          </cell>
          <cell r="C54">
            <v>278</v>
          </cell>
          <cell r="D54">
            <v>0.88</v>
          </cell>
          <cell r="E54">
            <v>60.507585599999999</v>
          </cell>
          <cell r="F54">
            <v>23.439600000000002</v>
          </cell>
          <cell r="G54">
            <v>83.947185599999997</v>
          </cell>
          <cell r="H54">
            <v>28.542043104000001</v>
          </cell>
          <cell r="I54">
            <v>112.489228704</v>
          </cell>
          <cell r="K54">
            <v>16.873384305599998</v>
          </cell>
          <cell r="L54">
            <v>129.36261300960001</v>
          </cell>
          <cell r="M54">
            <v>-122.76486438847999</v>
          </cell>
          <cell r="N54">
            <v>0.44160023161323736</v>
          </cell>
          <cell r="O54">
            <v>155.23513561152001</v>
          </cell>
        </row>
        <row r="55">
          <cell r="A55">
            <v>20000781</v>
          </cell>
          <cell r="B55" t="str">
            <v>Исследования на бруцеллез методом Райта от людей</v>
          </cell>
          <cell r="C55">
            <v>369</v>
          </cell>
          <cell r="D55">
            <v>0.88</v>
          </cell>
          <cell r="E55">
            <v>60.507585599999999</v>
          </cell>
          <cell r="F55">
            <v>97.2774</v>
          </cell>
          <cell r="G55">
            <v>157.7849856</v>
          </cell>
          <cell r="H55">
            <v>53.646895104000002</v>
          </cell>
          <cell r="I55">
            <v>211.43188070400001</v>
          </cell>
          <cell r="K55">
            <v>31.714782105600001</v>
          </cell>
          <cell r="L55">
            <v>243.1466628096</v>
          </cell>
          <cell r="M55">
            <v>-77.224004628480031</v>
          </cell>
          <cell r="N55">
            <v>0.20927914533463424</v>
          </cell>
          <cell r="O55">
            <v>291.77599537151997</v>
          </cell>
        </row>
        <row r="56">
          <cell r="A56">
            <v>20000783</v>
          </cell>
          <cell r="B56" t="str">
            <v>Исследования на ботулизм методом РН с поливалентной сывороткой.</v>
          </cell>
          <cell r="C56">
            <v>2402</v>
          </cell>
          <cell r="D56">
            <v>3</v>
          </cell>
          <cell r="E56">
            <v>206.27586000000002</v>
          </cell>
          <cell r="F56">
            <v>579.92099999999994</v>
          </cell>
          <cell r="G56">
            <v>786.19686000000002</v>
          </cell>
          <cell r="H56">
            <v>267.30693240000005</v>
          </cell>
          <cell r="I56">
            <v>1053.5037924000001</v>
          </cell>
          <cell r="K56">
            <v>158.02556885999999</v>
          </cell>
          <cell r="L56">
            <v>1211.5293612600001</v>
          </cell>
          <cell r="M56">
            <v>-948.16476648799994</v>
          </cell>
          <cell r="N56">
            <v>0.39473970295087424</v>
          </cell>
          <cell r="O56">
            <v>1453.8352335120001</v>
          </cell>
        </row>
        <row r="57">
          <cell r="A57">
            <v>20000784</v>
          </cell>
          <cell r="B57" t="str">
            <v>Исследования на сибирскую язву от людей и объектов внешней среды бакпосев, биопроба, люм. микроскопия.</v>
          </cell>
          <cell r="C57">
            <v>2691</v>
          </cell>
          <cell r="D57">
            <v>4.9800000000000004</v>
          </cell>
          <cell r="E57">
            <v>342.41792760000004</v>
          </cell>
          <cell r="F57">
            <v>162.9246</v>
          </cell>
          <cell r="G57">
            <v>505.34252760000004</v>
          </cell>
          <cell r="H57">
            <v>171.81645938400001</v>
          </cell>
          <cell r="I57">
            <v>677.15898698400008</v>
          </cell>
          <cell r="K57">
            <v>101.57384804760001</v>
          </cell>
          <cell r="L57">
            <v>778.73283503160008</v>
          </cell>
          <cell r="M57">
            <v>-1756.52059796208</v>
          </cell>
          <cell r="N57">
            <v>0.6527389810338462</v>
          </cell>
          <cell r="O57">
            <v>934.47940203792007</v>
          </cell>
        </row>
        <row r="58">
          <cell r="A58">
            <v>20000788</v>
          </cell>
          <cell r="B58" t="str">
            <v>Исследования на холеру:  контроль питательных сред</v>
          </cell>
          <cell r="C58">
            <v>1086</v>
          </cell>
          <cell r="D58">
            <v>4.33</v>
          </cell>
          <cell r="E58">
            <v>297.72482460000003</v>
          </cell>
          <cell r="F58">
            <v>141.46379999999999</v>
          </cell>
          <cell r="G58">
            <v>439.18862460000003</v>
          </cell>
          <cell r="H58">
            <v>149.32413236400001</v>
          </cell>
          <cell r="I58">
            <v>588.512756964</v>
          </cell>
          <cell r="K58">
            <v>88.276913544599992</v>
          </cell>
          <cell r="L58">
            <v>676.78967050860001</v>
          </cell>
          <cell r="M58">
            <v>-273.85239538968005</v>
          </cell>
          <cell r="N58">
            <v>0.25216610993524868</v>
          </cell>
          <cell r="O58">
            <v>812.14760461031995</v>
          </cell>
        </row>
        <row r="59">
          <cell r="A59">
            <v>20000789</v>
          </cell>
          <cell r="B59" t="str">
            <v>Исследования на холеру:  бак. метод  - люди по эпид. показаниям</v>
          </cell>
          <cell r="C59">
            <v>1054</v>
          </cell>
          <cell r="D59">
            <v>1.0900000000000001</v>
          </cell>
          <cell r="E59">
            <v>74.946895800000007</v>
          </cell>
          <cell r="F59">
            <v>419.40360000000004</v>
          </cell>
          <cell r="G59">
            <v>494.35049580000003</v>
          </cell>
          <cell r="H59">
            <v>168.07916857200001</v>
          </cell>
          <cell r="I59">
            <v>662.42966437200005</v>
          </cell>
          <cell r="K59">
            <v>99.364449655800001</v>
          </cell>
          <cell r="L59">
            <v>761.79411402780011</v>
          </cell>
          <cell r="M59">
            <v>-139.84706316663994</v>
          </cell>
          <cell r="N59">
            <v>0.1326822231182542</v>
          </cell>
          <cell r="O59">
            <v>914.15293683336006</v>
          </cell>
        </row>
        <row r="60">
          <cell r="A60">
            <v>20000790</v>
          </cell>
          <cell r="B60" t="str">
            <v>Исследования на холеру:  бак. метод - вода,  продукты, гидробионты и другие объекты внешней среды.</v>
          </cell>
          <cell r="C60">
            <v>1257</v>
          </cell>
          <cell r="D60">
            <v>2</v>
          </cell>
          <cell r="E60">
            <v>137.51724000000002</v>
          </cell>
          <cell r="F60">
            <v>469.74059999999997</v>
          </cell>
          <cell r="G60">
            <v>607.25783999999999</v>
          </cell>
          <cell r="H60">
            <v>206.4676656</v>
          </cell>
          <cell r="I60">
            <v>813.72550560000002</v>
          </cell>
          <cell r="K60">
            <v>122.05882584</v>
          </cell>
          <cell r="L60">
            <v>935.78433143999996</v>
          </cell>
          <cell r="M60">
            <v>-134.05880227200009</v>
          </cell>
          <cell r="N60">
            <v>0.10664980292124113</v>
          </cell>
          <cell r="O60">
            <v>1122.9411977279999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>
            <v>460</v>
          </cell>
          <cell r="D61">
            <v>0.88</v>
          </cell>
          <cell r="E61">
            <v>60.507585599999999</v>
          </cell>
          <cell r="F61">
            <v>92.636399999999995</v>
          </cell>
          <cell r="G61">
            <v>153.14398560000001</v>
          </cell>
          <cell r="H61">
            <v>52.068955104000004</v>
          </cell>
          <cell r="I61">
            <v>205.212940704</v>
          </cell>
          <cell r="K61">
            <v>30.781941105599998</v>
          </cell>
          <cell r="L61">
            <v>235.9948818096</v>
          </cell>
          <cell r="M61">
            <v>-176.80614182848001</v>
          </cell>
          <cell r="N61">
            <v>0.38436117788800001</v>
          </cell>
          <cell r="O61">
            <v>283.19385817151999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>
            <v>514</v>
          </cell>
          <cell r="D62">
            <v>0.79</v>
          </cell>
          <cell r="E62">
            <v>54.319309800000006</v>
          </cell>
          <cell r="F62">
            <v>147.5532</v>
          </cell>
          <cell r="G62">
            <v>201.87250980000002</v>
          </cell>
          <cell r="H62">
            <v>68.636653332000009</v>
          </cell>
          <cell r="I62">
            <v>270.50916313200003</v>
          </cell>
          <cell r="K62">
            <v>40.576374469800001</v>
          </cell>
          <cell r="L62">
            <v>311.08553760180001</v>
          </cell>
          <cell r="M62">
            <v>-140.69735487783998</v>
          </cell>
          <cell r="N62">
            <v>0.27373026240824899</v>
          </cell>
          <cell r="O62">
            <v>373.30264512216002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>
            <v>626</v>
          </cell>
          <cell r="D63">
            <v>1.46</v>
          </cell>
          <cell r="E63">
            <v>100.3875852</v>
          </cell>
          <cell r="F63">
            <v>93.207599999999999</v>
          </cell>
          <cell r="G63">
            <v>193.5951852</v>
          </cell>
          <cell r="H63">
            <v>65.822362968000007</v>
          </cell>
          <cell r="I63">
            <v>259.417548168</v>
          </cell>
          <cell r="K63">
            <v>38.912632225199999</v>
          </cell>
          <cell r="L63">
            <v>298.33018039320001</v>
          </cell>
          <cell r="M63">
            <v>-268.00378352816</v>
          </cell>
          <cell r="N63">
            <v>0.42812105994913741</v>
          </cell>
          <cell r="O63">
            <v>357.99621647184</v>
          </cell>
        </row>
        <row r="64">
          <cell r="A64">
            <v>20000795</v>
          </cell>
          <cell r="B64" t="str">
            <v>Иммуноферментный анализ (ИФА) - определение антигена коксиелл Бернета (Ку-лихорадка) во внешней среде.</v>
          </cell>
          <cell r="C64">
            <v>546</v>
          </cell>
          <cell r="D64">
            <v>0.92</v>
          </cell>
          <cell r="E64">
            <v>63.257930400000014</v>
          </cell>
          <cell r="F64">
            <v>180.10139999999998</v>
          </cell>
          <cell r="G64">
            <v>243.3593304</v>
          </cell>
          <cell r="H64">
            <v>82.74217233600001</v>
          </cell>
          <cell r="I64">
            <v>326.10150273600004</v>
          </cell>
          <cell r="K64">
            <v>48.915225410400005</v>
          </cell>
          <cell r="L64">
            <v>375.01672814640006</v>
          </cell>
          <cell r="M64">
            <v>-95.979926224319968</v>
          </cell>
          <cell r="N64">
            <v>0.17578741066725267</v>
          </cell>
          <cell r="O64">
            <v>450.02007377568003</v>
          </cell>
        </row>
        <row r="65">
          <cell r="A65">
            <v>20000798</v>
          </cell>
          <cell r="B65" t="str">
            <v>ИФА качественное определение антител к лихорадке - Ку в материале объектов внешней среды</v>
          </cell>
          <cell r="C65">
            <v>572</v>
          </cell>
          <cell r="D65">
            <v>0.75</v>
          </cell>
          <cell r="E65">
            <v>51.568965000000006</v>
          </cell>
          <cell r="F65">
            <v>50.367600000000003</v>
          </cell>
          <cell r="G65">
            <v>101.936565</v>
          </cell>
          <cell r="H65">
            <v>34.658432100000006</v>
          </cell>
          <cell r="I65">
            <v>136.5949971</v>
          </cell>
          <cell r="K65">
            <v>20.489249564999998</v>
          </cell>
          <cell r="L65">
            <v>157.08424666499999</v>
          </cell>
          <cell r="M65">
            <v>-383.49890400200002</v>
          </cell>
          <cell r="N65">
            <v>0.67045262937412586</v>
          </cell>
          <cell r="O65">
            <v>188.50109599799998</v>
          </cell>
        </row>
        <row r="66">
          <cell r="A66">
            <v>20000801</v>
          </cell>
          <cell r="B66" t="str">
            <v>Исследования на ботулизм методом РН с моновалентными сыворотками.</v>
          </cell>
          <cell r="C66">
            <v>2691</v>
          </cell>
          <cell r="D66">
            <v>4</v>
          </cell>
          <cell r="E66">
            <v>275.03448000000003</v>
          </cell>
          <cell r="F66">
            <v>428.03280000000001</v>
          </cell>
          <cell r="G66">
            <v>703.06727999999998</v>
          </cell>
          <cell r="H66">
            <v>239.0428752</v>
          </cell>
          <cell r="I66">
            <v>942.11015520000001</v>
          </cell>
          <cell r="K66">
            <v>141.31652327999998</v>
          </cell>
          <cell r="L66">
            <v>1083.42667848</v>
          </cell>
          <cell r="M66">
            <v>-1390.887985824</v>
          </cell>
          <cell r="N66">
            <v>0.51686658707692312</v>
          </cell>
          <cell r="O66">
            <v>1300.112014176</v>
          </cell>
        </row>
        <row r="67">
          <cell r="A67">
            <v>20000803</v>
          </cell>
          <cell r="B6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67">
            <v>358</v>
          </cell>
          <cell r="D67">
            <v>0.75</v>
          </cell>
          <cell r="E67">
            <v>51.568965000000006</v>
          </cell>
          <cell r="F67">
            <v>121.125</v>
          </cell>
          <cell r="G67">
            <v>172.69396499999999</v>
          </cell>
          <cell r="H67">
            <v>58.715948099999999</v>
          </cell>
          <cell r="I67">
            <v>231.40991309999998</v>
          </cell>
          <cell r="K67">
            <v>34.711486964999999</v>
          </cell>
          <cell r="L67">
            <v>266.12140006499999</v>
          </cell>
          <cell r="M67">
            <v>-38.654319922000013</v>
          </cell>
          <cell r="N67">
            <v>0.1079729606759777</v>
          </cell>
          <cell r="O67">
            <v>319.34568007799999</v>
          </cell>
        </row>
        <row r="68">
          <cell r="A68">
            <v>20000804</v>
          </cell>
          <cell r="B6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68">
            <v>385</v>
          </cell>
          <cell r="D68">
            <v>0.75</v>
          </cell>
          <cell r="E68">
            <v>51.568965000000006</v>
          </cell>
          <cell r="F68">
            <v>121.125</v>
          </cell>
          <cell r="G68">
            <v>172.69396499999999</v>
          </cell>
          <cell r="H68">
            <v>58.715948099999999</v>
          </cell>
          <cell r="I68">
            <v>231.40991309999998</v>
          </cell>
          <cell r="K68">
            <v>34.711486964999999</v>
          </cell>
          <cell r="L68">
            <v>266.12140006499999</v>
          </cell>
          <cell r="M68">
            <v>-65.654319922000013</v>
          </cell>
          <cell r="N68">
            <v>0.17053070109610394</v>
          </cell>
          <cell r="O68">
            <v>319.34568007799999</v>
          </cell>
        </row>
        <row r="69">
          <cell r="A69">
            <v>20000805</v>
          </cell>
          <cell r="B69" t="str">
            <v>Иммуноферментный анализ (ИФА) - определение антител класса М к иерсиниям (полуколич. метод)</v>
          </cell>
          <cell r="C69">
            <v>343</v>
          </cell>
          <cell r="D69">
            <v>0.75</v>
          </cell>
          <cell r="E69">
            <v>51.568965000000006</v>
          </cell>
          <cell r="F69">
            <v>121.125</v>
          </cell>
          <cell r="G69">
            <v>172.69396499999999</v>
          </cell>
          <cell r="H69">
            <v>58.715948099999999</v>
          </cell>
          <cell r="I69">
            <v>231.40991309999998</v>
          </cell>
          <cell r="K69">
            <v>34.711486964999999</v>
          </cell>
          <cell r="L69">
            <v>266.12140006499999</v>
          </cell>
          <cell r="M69">
            <v>-23.654319922000013</v>
          </cell>
          <cell r="N69">
            <v>6.8963031842565636E-2</v>
          </cell>
          <cell r="O69">
            <v>319.34568007799999</v>
          </cell>
        </row>
        <row r="70">
          <cell r="A70">
            <v>20000806</v>
          </cell>
          <cell r="B70" t="str">
            <v>Иммуноферментный анализ (ИФА) - определение антител класса G к патогенным иерсиниям (полуколич. метод)</v>
          </cell>
          <cell r="C70">
            <v>343</v>
          </cell>
          <cell r="D70">
            <v>0.75</v>
          </cell>
          <cell r="E70">
            <v>51.568965000000006</v>
          </cell>
          <cell r="F70">
            <v>121.125</v>
          </cell>
          <cell r="G70">
            <v>172.69396499999999</v>
          </cell>
          <cell r="H70">
            <v>58.715948099999999</v>
          </cell>
          <cell r="I70">
            <v>231.40991309999998</v>
          </cell>
          <cell r="K70">
            <v>34.711486964999999</v>
          </cell>
          <cell r="L70">
            <v>266.12140006499999</v>
          </cell>
          <cell r="M70">
            <v>-23.654319922000013</v>
          </cell>
          <cell r="N70">
            <v>6.8963031842565636E-2</v>
          </cell>
          <cell r="O70">
            <v>319.34568007799999</v>
          </cell>
        </row>
        <row r="71">
          <cell r="A71">
            <v>20000807</v>
          </cell>
          <cell r="B71" t="str">
            <v>Иммуноферментный анализ (ИФА) - определение антител класса G к суммарному антигену бруцелл.</v>
          </cell>
          <cell r="C71">
            <v>367</v>
          </cell>
          <cell r="D71">
            <v>0.75</v>
          </cell>
          <cell r="E71">
            <v>51.568965000000006</v>
          </cell>
          <cell r="F71">
            <v>121.125</v>
          </cell>
          <cell r="G71">
            <v>172.69396499999999</v>
          </cell>
          <cell r="H71">
            <v>58.715948099999999</v>
          </cell>
          <cell r="I71">
            <v>231.40991309999998</v>
          </cell>
          <cell r="K71">
            <v>34.711486964999999</v>
          </cell>
          <cell r="L71">
            <v>266.12140006499999</v>
          </cell>
          <cell r="M71">
            <v>-47.654319922000013</v>
          </cell>
          <cell r="N71">
            <v>0.12984828316621258</v>
          </cell>
          <cell r="O71">
            <v>319.34568007799999</v>
          </cell>
        </row>
        <row r="72">
          <cell r="A72">
            <v>20000808</v>
          </cell>
          <cell r="B72" t="str">
            <v>Определение антител класса А к хламидии трахоматис методом ИФА</v>
          </cell>
          <cell r="C72">
            <v>343</v>
          </cell>
          <cell r="D72">
            <v>0.75</v>
          </cell>
          <cell r="E72">
            <v>51.568965000000006</v>
          </cell>
          <cell r="F72">
            <v>121.125</v>
          </cell>
          <cell r="G72">
            <v>172.69396499999999</v>
          </cell>
          <cell r="H72">
            <v>58.715948099999999</v>
          </cell>
          <cell r="I72">
            <v>231.40991309999998</v>
          </cell>
          <cell r="K72">
            <v>34.711486964999999</v>
          </cell>
          <cell r="L72">
            <v>266.12140006499999</v>
          </cell>
          <cell r="M72">
            <v>-23.654319922000013</v>
          </cell>
          <cell r="N72">
            <v>6.8963031842565636E-2</v>
          </cell>
          <cell r="O72">
            <v>319.34568007799999</v>
          </cell>
        </row>
        <row r="73">
          <cell r="A73">
            <v>20000809</v>
          </cell>
          <cell r="B73" t="str">
            <v>Определение антител класса М к хламидии трахоматис методом ИФА</v>
          </cell>
          <cell r="C73">
            <v>343</v>
          </cell>
          <cell r="D73">
            <v>0.75</v>
          </cell>
          <cell r="E73">
            <v>51.568965000000006</v>
          </cell>
          <cell r="F73">
            <v>121.125</v>
          </cell>
          <cell r="G73">
            <v>172.69396499999999</v>
          </cell>
          <cell r="H73">
            <v>58.715948099999999</v>
          </cell>
          <cell r="I73">
            <v>231.40991309999998</v>
          </cell>
          <cell r="K73">
            <v>34.711486964999999</v>
          </cell>
          <cell r="L73">
            <v>266.12140006499999</v>
          </cell>
          <cell r="M73">
            <v>-23.654319922000013</v>
          </cell>
          <cell r="N73">
            <v>6.8963031842565636E-2</v>
          </cell>
          <cell r="O73">
            <v>319.34568007799999</v>
          </cell>
        </row>
        <row r="74">
          <cell r="A74">
            <v>20000810</v>
          </cell>
          <cell r="B74" t="str">
            <v>Определение антител класса G к хламидии трахоматис методом ИФА</v>
          </cell>
          <cell r="C74">
            <v>343</v>
          </cell>
          <cell r="D74">
            <v>0.75</v>
          </cell>
          <cell r="E74">
            <v>51.568965000000006</v>
          </cell>
          <cell r="F74">
            <v>121.125</v>
          </cell>
          <cell r="G74">
            <v>172.69396499999999</v>
          </cell>
          <cell r="H74">
            <v>58.715948099999999</v>
          </cell>
          <cell r="I74">
            <v>231.40991309999998</v>
          </cell>
          <cell r="K74">
            <v>34.711486964999999</v>
          </cell>
          <cell r="L74">
            <v>266.12140006499999</v>
          </cell>
          <cell r="M74">
            <v>-23.654319922000013</v>
          </cell>
          <cell r="N74">
            <v>6.8963031842565636E-2</v>
          </cell>
          <cell r="O74">
            <v>319.34568007799999</v>
          </cell>
        </row>
        <row r="75">
          <cell r="A75">
            <v>20000813</v>
          </cell>
          <cell r="B75" t="str">
            <v>Определение антител класса М к суммарному антигену бруцелл методом ИФА</v>
          </cell>
          <cell r="C75">
            <v>401</v>
          </cell>
          <cell r="D75">
            <v>0.75</v>
          </cell>
          <cell r="E75">
            <v>51.568965000000006</v>
          </cell>
          <cell r="F75">
            <v>121.125</v>
          </cell>
          <cell r="G75">
            <v>172.69396499999999</v>
          </cell>
          <cell r="H75">
            <v>58.715948099999999</v>
          </cell>
          <cell r="I75">
            <v>231.40991309999998</v>
          </cell>
          <cell r="K75">
            <v>34.711486964999999</v>
          </cell>
          <cell r="L75">
            <v>266.12140006499999</v>
          </cell>
          <cell r="M75">
            <v>-81.654319922000013</v>
          </cell>
          <cell r="N75">
            <v>0.20362673297256861</v>
          </cell>
          <cell r="O75">
            <v>319.34568007799999</v>
          </cell>
        </row>
        <row r="76">
          <cell r="A76">
            <v>20000814</v>
          </cell>
          <cell r="B76" t="str">
            <v>Определение антител класса А к суммарному антигену бруцелл методом ИФА</v>
          </cell>
          <cell r="C76">
            <v>401</v>
          </cell>
          <cell r="D76">
            <v>0.75</v>
          </cell>
          <cell r="E76">
            <v>51.568965000000006</v>
          </cell>
          <cell r="F76">
            <v>121.125</v>
          </cell>
          <cell r="G76">
            <v>172.69396499999999</v>
          </cell>
          <cell r="H76">
            <v>58.715948099999999</v>
          </cell>
          <cell r="I76">
            <v>231.40991309999998</v>
          </cell>
          <cell r="K76">
            <v>34.711486964999999</v>
          </cell>
          <cell r="L76">
            <v>266.12140006499999</v>
          </cell>
          <cell r="M76">
            <v>-81.654319922000013</v>
          </cell>
          <cell r="N76">
            <v>0.20362673297256861</v>
          </cell>
          <cell r="O76">
            <v>319.34568007799999</v>
          </cell>
        </row>
        <row r="77">
          <cell r="A77">
            <v>20000952</v>
          </cell>
          <cell r="B77" t="str">
            <v>Определение антител класса А к патогенным иерсиниям методом ИФА (полуколич. метод)</v>
          </cell>
          <cell r="C77">
            <v>343</v>
          </cell>
          <cell r="D77">
            <v>1.5</v>
          </cell>
          <cell r="E77">
            <v>103.13793000000001</v>
          </cell>
          <cell r="F77">
            <v>121.125</v>
          </cell>
          <cell r="G77">
            <v>224.26293000000001</v>
          </cell>
          <cell r="H77">
            <v>76.249396200000007</v>
          </cell>
          <cell r="I77">
            <v>300.51232620000002</v>
          </cell>
          <cell r="K77">
            <v>45.076848930000004</v>
          </cell>
          <cell r="L77">
            <v>345.58917513</v>
          </cell>
          <cell r="M77">
            <v>71.707010155999967</v>
          </cell>
          <cell r="N77">
            <v>-0.20905833864723022</v>
          </cell>
          <cell r="O77">
            <v>414.70701015599997</v>
          </cell>
        </row>
        <row r="78">
          <cell r="A78">
            <v>20000953</v>
          </cell>
          <cell r="B78" t="str">
            <v>Определение антител класса G  к хламидиям пневмонии методом ИФА</v>
          </cell>
          <cell r="C78">
            <v>487</v>
          </cell>
          <cell r="D78">
            <v>0.75</v>
          </cell>
          <cell r="E78">
            <v>51.568965000000006</v>
          </cell>
          <cell r="F78">
            <v>121.125</v>
          </cell>
          <cell r="G78">
            <v>172.69396499999999</v>
          </cell>
          <cell r="H78">
            <v>58.715948099999999</v>
          </cell>
          <cell r="I78">
            <v>231.40991309999998</v>
          </cell>
          <cell r="K78">
            <v>34.711486964999999</v>
          </cell>
          <cell r="L78">
            <v>266.12140006499999</v>
          </cell>
          <cell r="M78">
            <v>-167.65431992200001</v>
          </cell>
          <cell r="N78">
            <v>0.34425938382340865</v>
          </cell>
          <cell r="O78">
            <v>319.34568007799999</v>
          </cell>
        </row>
        <row r="79">
          <cell r="A79">
            <v>20000954</v>
          </cell>
          <cell r="B79" t="str">
            <v>Определение антител класса А к хламидии пневмонии</v>
          </cell>
          <cell r="C79">
            <v>487</v>
          </cell>
          <cell r="D79">
            <v>0.75</v>
          </cell>
          <cell r="E79">
            <v>51.568965000000006</v>
          </cell>
          <cell r="F79">
            <v>121.125</v>
          </cell>
          <cell r="G79">
            <v>172.69396499999999</v>
          </cell>
          <cell r="H79">
            <v>58.715948099999999</v>
          </cell>
          <cell r="I79">
            <v>231.40991309999998</v>
          </cell>
          <cell r="K79">
            <v>34.711486964999999</v>
          </cell>
          <cell r="L79">
            <v>266.12140006499999</v>
          </cell>
          <cell r="M79">
            <v>-167.65431992200001</v>
          </cell>
          <cell r="N79">
            <v>0.34425938382340865</v>
          </cell>
          <cell r="O79">
            <v>319.34568007799999</v>
          </cell>
        </row>
        <row r="80">
          <cell r="A80">
            <v>20000955</v>
          </cell>
          <cell r="B80" t="str">
            <v>Определение антител класса М к хламидии пневмонии</v>
          </cell>
          <cell r="C80">
            <v>487</v>
          </cell>
          <cell r="D80">
            <v>0.75</v>
          </cell>
          <cell r="E80">
            <v>51.568965000000006</v>
          </cell>
          <cell r="F80">
            <v>121.125</v>
          </cell>
          <cell r="G80">
            <v>172.69396499999999</v>
          </cell>
          <cell r="H80">
            <v>58.715948099999999</v>
          </cell>
          <cell r="I80">
            <v>231.40991309999998</v>
          </cell>
          <cell r="K80">
            <v>34.711486964999999</v>
          </cell>
          <cell r="L80">
            <v>266.12140006499999</v>
          </cell>
          <cell r="M80">
            <v>-167.65431992200001</v>
          </cell>
          <cell r="N80">
            <v>0.34425938382340865</v>
          </cell>
          <cell r="O80">
            <v>319.34568007799999</v>
          </cell>
        </row>
        <row r="81">
          <cell r="A81">
            <v>20000956</v>
          </cell>
          <cell r="B81" t="str">
            <v>Автоклавирование при 132 ° С</v>
          </cell>
          <cell r="C81">
            <v>251</v>
          </cell>
          <cell r="D81">
            <v>0.21</v>
          </cell>
          <cell r="E81">
            <v>14.4393102</v>
          </cell>
          <cell r="F81">
            <v>59.160000000000004</v>
          </cell>
          <cell r="G81">
            <v>73.599310200000005</v>
          </cell>
          <cell r="H81">
            <v>25.023765468000004</v>
          </cell>
          <cell r="I81">
            <v>98.623075668000013</v>
          </cell>
          <cell r="K81">
            <v>14.793461350200001</v>
          </cell>
          <cell r="L81">
            <v>113.41653701820002</v>
          </cell>
          <cell r="M81">
            <v>-114.90015557816</v>
          </cell>
          <cell r="N81">
            <v>0.45776954413609561</v>
          </cell>
          <cell r="O81">
            <v>136.09984442184</v>
          </cell>
        </row>
        <row r="82">
          <cell r="A82">
            <v>20000166</v>
          </cell>
          <cell r="B82" t="str">
            <v>Бактериологическое исследование смывов на условно патогенную микрофлору.</v>
          </cell>
          <cell r="C82" t="e">
            <v>#N/A</v>
          </cell>
          <cell r="D82">
            <v>1.54</v>
          </cell>
          <cell r="E82">
            <v>105.88827480000002</v>
          </cell>
          <cell r="F82">
            <v>85.873800000000003</v>
          </cell>
          <cell r="G82">
            <v>191.76207480000002</v>
          </cell>
          <cell r="H82">
            <v>65.19910543200001</v>
          </cell>
          <cell r="I82">
            <v>256.96118023200006</v>
          </cell>
          <cell r="K82">
            <v>38.544177034800008</v>
          </cell>
          <cell r="L82">
            <v>295.50535726680005</v>
          </cell>
          <cell r="M82" t="e">
            <v>#N/A</v>
          </cell>
          <cell r="N82" t="e">
            <v>#N/A</v>
          </cell>
          <cell r="O82">
            <v>354.60642872016007</v>
          </cell>
        </row>
        <row r="83">
          <cell r="A83">
            <v>20001093</v>
          </cell>
          <cell r="B83" t="str">
            <v>Исследования на иерсиниоз О3 серотипа объемным методом РА от людей и животных</v>
          </cell>
          <cell r="C83">
            <v>458</v>
          </cell>
          <cell r="D83">
            <v>0.88</v>
          </cell>
          <cell r="E83">
            <v>60.507585599999999</v>
          </cell>
          <cell r="F83">
            <v>89.8416</v>
          </cell>
          <cell r="G83">
            <v>150.3491856</v>
          </cell>
          <cell r="H83">
            <v>51.118723104000004</v>
          </cell>
          <cell r="I83">
            <v>201.467908704</v>
          </cell>
          <cell r="K83">
            <v>30.220186305599999</v>
          </cell>
          <cell r="L83">
            <v>231.6880950096</v>
          </cell>
          <cell r="M83">
            <v>-179.97428598848001</v>
          </cell>
          <cell r="N83">
            <v>0.39295695630672489</v>
          </cell>
          <cell r="O83">
            <v>278.02571401151999</v>
          </cell>
        </row>
        <row r="84">
          <cell r="A84">
            <v>20001094</v>
          </cell>
          <cell r="B84" t="str">
            <v>Исследования на иерсиниоз О9 серотипа объемным методом РА от людей и животных</v>
          </cell>
          <cell r="C84">
            <v>458</v>
          </cell>
          <cell r="D84">
            <v>0.88</v>
          </cell>
          <cell r="E84">
            <v>60.507585599999999</v>
          </cell>
          <cell r="F84">
            <v>89.8416</v>
          </cell>
          <cell r="G84">
            <v>150.3491856</v>
          </cell>
          <cell r="H84">
            <v>51.118723104000004</v>
          </cell>
          <cell r="I84">
            <v>201.467908704</v>
          </cell>
          <cell r="K84">
            <v>30.220186305599999</v>
          </cell>
          <cell r="L84">
            <v>231.6880950096</v>
          </cell>
          <cell r="M84">
            <v>-179.97428598848001</v>
          </cell>
          <cell r="N84">
            <v>0.39295695630672489</v>
          </cell>
          <cell r="O84">
            <v>278.02571401151999</v>
          </cell>
        </row>
        <row r="85">
          <cell r="A85">
            <v>20001095</v>
          </cell>
          <cell r="B85" t="str">
            <v>Исследования на иерсиниоз О5;27 серотипа объемным методом РА от людей и животных</v>
          </cell>
          <cell r="C85">
            <v>458</v>
          </cell>
          <cell r="D85">
            <v>0.88</v>
          </cell>
          <cell r="E85">
            <v>60.507585599999999</v>
          </cell>
          <cell r="F85">
            <v>89.8416</v>
          </cell>
          <cell r="G85">
            <v>150.3491856</v>
          </cell>
          <cell r="H85">
            <v>51.118723104000004</v>
          </cell>
          <cell r="I85">
            <v>201.467908704</v>
          </cell>
          <cell r="K85">
            <v>30.220186305599999</v>
          </cell>
          <cell r="L85">
            <v>231.6880950096</v>
          </cell>
          <cell r="M85">
            <v>-179.97428598848001</v>
          </cell>
          <cell r="N85">
            <v>0.39295695630672489</v>
          </cell>
          <cell r="O85">
            <v>278.02571401151999</v>
          </cell>
        </row>
        <row r="86">
          <cell r="A86">
            <v>20001096</v>
          </cell>
          <cell r="B86" t="str">
            <v>Исследования на псевдотуберкулез I серотипа объемным методом РА от людей и животных</v>
          </cell>
          <cell r="C86">
            <v>458</v>
          </cell>
          <cell r="D86">
            <v>0.88</v>
          </cell>
          <cell r="E86">
            <v>60.507585599999999</v>
          </cell>
          <cell r="F86">
            <v>89.8416</v>
          </cell>
          <cell r="G86">
            <v>150.3491856</v>
          </cell>
          <cell r="H86">
            <v>51.118723104000004</v>
          </cell>
          <cell r="I86">
            <v>201.467908704</v>
          </cell>
          <cell r="K86">
            <v>30.220186305599999</v>
          </cell>
          <cell r="L86">
            <v>231.6880950096</v>
          </cell>
          <cell r="M86">
            <v>-179.97428598848001</v>
          </cell>
          <cell r="N86">
            <v>0.39295695630672489</v>
          </cell>
          <cell r="O86">
            <v>278.02571401151999</v>
          </cell>
        </row>
        <row r="87">
          <cell r="A87">
            <v>20001097</v>
          </cell>
          <cell r="B87" t="str">
            <v>Исследования на псевдотуберкулез III серотипа объемным методом РА от людей и животных</v>
          </cell>
          <cell r="C87">
            <v>458</v>
          </cell>
          <cell r="D87">
            <v>0.88</v>
          </cell>
          <cell r="E87">
            <v>60.507585599999999</v>
          </cell>
          <cell r="F87">
            <v>89.8416</v>
          </cell>
          <cell r="G87">
            <v>150.3491856</v>
          </cell>
          <cell r="H87">
            <v>51.118723104000004</v>
          </cell>
          <cell r="I87">
            <v>201.467908704</v>
          </cell>
          <cell r="K87">
            <v>30.220186305599999</v>
          </cell>
          <cell r="L87">
            <v>231.6880950096</v>
          </cell>
          <cell r="M87">
            <v>-179.97428598848001</v>
          </cell>
          <cell r="N87">
            <v>0.39295695630672489</v>
          </cell>
          <cell r="O87">
            <v>278.02571401151999</v>
          </cell>
        </row>
        <row r="88">
          <cell r="A88">
            <v>20001098</v>
          </cell>
          <cell r="B88" t="str">
            <v>Бактериологическое исследование продуктов на иерсиниоз</v>
          </cell>
          <cell r="C88">
            <v>458</v>
          </cell>
          <cell r="D88">
            <v>1.67</v>
          </cell>
          <cell r="E88">
            <v>114.82689540000001</v>
          </cell>
          <cell r="F88">
            <v>37.903199999999998</v>
          </cell>
          <cell r="G88">
            <v>152.73009540000001</v>
          </cell>
          <cell r="H88">
            <v>51.928232436000009</v>
          </cell>
          <cell r="I88">
            <v>204.65832783600001</v>
          </cell>
          <cell r="K88">
            <v>30.6987491754</v>
          </cell>
          <cell r="L88">
            <v>235.35707701140001</v>
          </cell>
          <cell r="M88">
            <v>-175.57150758632002</v>
          </cell>
          <cell r="N88">
            <v>0.38334390302689964</v>
          </cell>
          <cell r="O88">
            <v>282.42849241367998</v>
          </cell>
        </row>
        <row r="89">
          <cell r="A89">
            <v>20000172</v>
          </cell>
          <cell r="B89" t="str">
            <v>ИФА на суммарные антитела к бруцеллезу</v>
          </cell>
          <cell r="C89">
            <v>401</v>
          </cell>
          <cell r="D89">
            <v>0.75</v>
          </cell>
          <cell r="E89">
            <v>51.568965000000006</v>
          </cell>
          <cell r="F89">
            <v>129.77459999999999</v>
          </cell>
          <cell r="G89">
            <v>181.34356500000001</v>
          </cell>
          <cell r="H89">
            <v>61.65681210000001</v>
          </cell>
          <cell r="I89">
            <v>243.00037710000004</v>
          </cell>
          <cell r="K89">
            <v>36.450056565000004</v>
          </cell>
          <cell r="L89">
            <v>279.45043366500005</v>
          </cell>
          <cell r="M89">
            <v>-65.659479601999976</v>
          </cell>
          <cell r="N89">
            <v>0</v>
          </cell>
          <cell r="O89">
            <v>335.34052039800002</v>
          </cell>
        </row>
        <row r="90">
          <cell r="A90" t="str">
            <v xml:space="preserve">Паразитологическая лаборатория </v>
          </cell>
        </row>
        <row r="91">
          <cell r="A91">
            <v>30000820</v>
          </cell>
          <cell r="B91" t="str">
            <v>Исследование сыворотки крови на клонорхоз методом ИФА</v>
          </cell>
          <cell r="C91">
            <v>340</v>
          </cell>
          <cell r="D91">
            <v>0.51</v>
          </cell>
          <cell r="E91">
            <v>46.839970800000003</v>
          </cell>
          <cell r="F91">
            <v>70.553399999999996</v>
          </cell>
          <cell r="G91">
            <v>117.3933708</v>
          </cell>
          <cell r="H91">
            <v>39.913746072000002</v>
          </cell>
          <cell r="I91">
            <v>157.30711687199999</v>
          </cell>
          <cell r="K91">
            <v>23.596067530799999</v>
          </cell>
          <cell r="L91">
            <v>180.90318440279998</v>
          </cell>
          <cell r="M91">
            <v>-122.91617871664002</v>
          </cell>
          <cell r="N91">
            <v>0.36151817269600006</v>
          </cell>
          <cell r="O91">
            <v>217.08382128335998</v>
          </cell>
        </row>
        <row r="92">
          <cell r="A92">
            <v>30000821</v>
          </cell>
          <cell r="B92" t="str">
            <v>Исследование сыворотки крови на трихинеллез острый методом ИФА</v>
          </cell>
          <cell r="C92">
            <v>340</v>
          </cell>
          <cell r="D92">
            <v>0.51</v>
          </cell>
          <cell r="E92">
            <v>46.839970800000003</v>
          </cell>
          <cell r="F92">
            <v>70.553399999999996</v>
          </cell>
          <cell r="G92">
            <v>117.3933708</v>
          </cell>
          <cell r="H92">
            <v>39.913746072000002</v>
          </cell>
          <cell r="I92">
            <v>157.30711687199999</v>
          </cell>
          <cell r="K92">
            <v>23.596067530799999</v>
          </cell>
          <cell r="L92">
            <v>180.90318440279998</v>
          </cell>
          <cell r="M92">
            <v>-122.91617871664002</v>
          </cell>
          <cell r="N92">
            <v>0.36151817269600006</v>
          </cell>
          <cell r="O92">
            <v>217.08382128335998</v>
          </cell>
        </row>
        <row r="93">
          <cell r="A93">
            <v>30000822</v>
          </cell>
          <cell r="B93" t="str">
            <v>Исследование сыворотки крови на трихинеллез хронический методом ИФА</v>
          </cell>
          <cell r="C93">
            <v>340</v>
          </cell>
          <cell r="D93">
            <v>0.51</v>
          </cell>
          <cell r="E93">
            <v>46.839970800000003</v>
          </cell>
          <cell r="F93">
            <v>70.553399999999996</v>
          </cell>
          <cell r="G93">
            <v>117.3933708</v>
          </cell>
          <cell r="H93">
            <v>39.913746072000002</v>
          </cell>
          <cell r="I93">
            <v>157.30711687199999</v>
          </cell>
          <cell r="K93">
            <v>23.596067530799999</v>
          </cell>
          <cell r="L93">
            <v>180.90318440279998</v>
          </cell>
          <cell r="M93">
            <v>-122.91617871664002</v>
          </cell>
          <cell r="N93">
            <v>0.36151817269600006</v>
          </cell>
          <cell r="O93">
            <v>217.08382128335998</v>
          </cell>
        </row>
        <row r="94">
          <cell r="A94">
            <v>30000823</v>
          </cell>
          <cell r="B94" t="str">
            <v>Копрологические исследования по Като</v>
          </cell>
          <cell r="C94">
            <v>125</v>
          </cell>
          <cell r="D94">
            <v>0.28999999999999998</v>
          </cell>
          <cell r="E94">
            <v>26.634493200000001</v>
          </cell>
          <cell r="F94">
            <v>35.822399999999995</v>
          </cell>
          <cell r="G94">
            <v>62.456893199999996</v>
          </cell>
          <cell r="H94">
            <v>21.235343688</v>
          </cell>
          <cell r="I94">
            <v>83.692236887999996</v>
          </cell>
          <cell r="K94">
            <v>12.553835533199999</v>
          </cell>
          <cell r="L94">
            <v>96.246072421199997</v>
          </cell>
          <cell r="M94">
            <v>-9.5047130945600031</v>
          </cell>
          <cell r="N94">
            <v>7.6037704756480029E-2</v>
          </cell>
          <cell r="O94">
            <v>115.49528690544</v>
          </cell>
        </row>
        <row r="95">
          <cell r="A95">
            <v>30000824</v>
          </cell>
          <cell r="B95" t="str">
            <v>Копрологические исследования формалин-эфирным методом</v>
          </cell>
          <cell r="C95">
            <v>280</v>
          </cell>
          <cell r="D95">
            <v>0.54</v>
          </cell>
          <cell r="E95">
            <v>49.595263200000012</v>
          </cell>
          <cell r="F95">
            <v>59.098799999999997</v>
          </cell>
          <cell r="G95">
            <v>108.69406320000002</v>
          </cell>
          <cell r="H95">
            <v>36.955981488000006</v>
          </cell>
          <cell r="I95">
            <v>145.65004468800004</v>
          </cell>
          <cell r="K95">
            <v>21.847506703200004</v>
          </cell>
          <cell r="L95">
            <v>167.49755139120003</v>
          </cell>
          <cell r="M95">
            <v>-79.002938330559971</v>
          </cell>
          <cell r="N95">
            <v>0.28215335118057133</v>
          </cell>
          <cell r="O95">
            <v>200.99706166944003</v>
          </cell>
        </row>
        <row r="96">
          <cell r="A96">
            <v>30000825</v>
          </cell>
          <cell r="B96" t="str">
            <v>Копрологические исследования на простейшие кишечника</v>
          </cell>
          <cell r="C96">
            <v>255</v>
          </cell>
          <cell r="D96">
            <v>0.54</v>
          </cell>
          <cell r="E96">
            <v>49.595263200000012</v>
          </cell>
          <cell r="F96">
            <v>58.272600000000004</v>
          </cell>
          <cell r="G96">
            <v>107.86786320000002</v>
          </cell>
          <cell r="H96">
            <v>36.67507348800001</v>
          </cell>
          <cell r="I96">
            <v>144.54293668800003</v>
          </cell>
          <cell r="K96">
            <v>21.681440503200005</v>
          </cell>
          <cell r="L96">
            <v>166.22437719120003</v>
          </cell>
          <cell r="M96">
            <v>-55.530747370559965</v>
          </cell>
          <cell r="N96">
            <v>0.21776763674729399</v>
          </cell>
          <cell r="O96">
            <v>199.46925262944004</v>
          </cell>
        </row>
        <row r="97">
          <cell r="A97">
            <v>30000826</v>
          </cell>
          <cell r="B97" t="str">
            <v>Копрологические исследования по Калантарян (м.флотации)</v>
          </cell>
          <cell r="C97">
            <v>313</v>
          </cell>
          <cell r="D97">
            <v>0.38</v>
          </cell>
          <cell r="E97">
            <v>34.900370400000007</v>
          </cell>
          <cell r="F97">
            <v>61.230600000000003</v>
          </cell>
          <cell r="G97">
            <v>96.13097040000001</v>
          </cell>
          <cell r="H97">
            <v>32.684529936000004</v>
          </cell>
          <cell r="I97">
            <v>128.81550033600001</v>
          </cell>
          <cell r="K97">
            <v>19.3223250504</v>
          </cell>
          <cell r="L97">
            <v>148.13782538640001</v>
          </cell>
          <cell r="M97">
            <v>-135.23460953631999</v>
          </cell>
          <cell r="N97">
            <v>0.43205945538760382</v>
          </cell>
          <cell r="O97">
            <v>177.76539046368001</v>
          </cell>
        </row>
        <row r="98">
          <cell r="A98">
            <v>30000827</v>
          </cell>
          <cell r="B98" t="str">
            <v>Соскоб с глицерином</v>
          </cell>
          <cell r="C98">
            <v>121</v>
          </cell>
          <cell r="D98">
            <v>0.28999999999999998</v>
          </cell>
          <cell r="E98">
            <v>26.634493200000001</v>
          </cell>
          <cell r="F98">
            <v>35.822399999999995</v>
          </cell>
          <cell r="G98">
            <v>62.456893199999996</v>
          </cell>
          <cell r="H98">
            <v>21.235343688</v>
          </cell>
          <cell r="I98">
            <v>83.692236887999996</v>
          </cell>
          <cell r="K98">
            <v>12.553835533199999</v>
          </cell>
          <cell r="L98">
            <v>96.246072421199997</v>
          </cell>
          <cell r="M98">
            <v>-5.5047130945600031</v>
          </cell>
          <cell r="N98">
            <v>4.5493496649256226E-2</v>
          </cell>
          <cell r="O98">
            <v>115.49528690544</v>
          </cell>
        </row>
        <row r="99">
          <cell r="A99">
            <v>30000828</v>
          </cell>
          <cell r="B99" t="str">
            <v>Соскоб липкой лентой (по Грэхему)</v>
          </cell>
          <cell r="C99">
            <v>165</v>
          </cell>
          <cell r="D99">
            <v>0.28999999999999998</v>
          </cell>
          <cell r="E99">
            <v>26.634493200000001</v>
          </cell>
          <cell r="F99">
            <v>35.822399999999995</v>
          </cell>
          <cell r="G99">
            <v>62.456893199999996</v>
          </cell>
          <cell r="H99">
            <v>21.235343688</v>
          </cell>
          <cell r="I99">
            <v>83.692236887999996</v>
          </cell>
          <cell r="K99">
            <v>12.553835533199999</v>
          </cell>
          <cell r="L99">
            <v>96.246072421199997</v>
          </cell>
          <cell r="M99">
            <v>-49.504713094560003</v>
          </cell>
          <cell r="N99">
            <v>0.30002856420945456</v>
          </cell>
          <cell r="O99">
            <v>115.49528690544</v>
          </cell>
        </row>
        <row r="100">
          <cell r="A100">
            <v>30000829</v>
          </cell>
          <cell r="B100" t="str">
            <v>Исследование желчи, дуоденального содержимого, мочи, мокроты на личинки и яйца гельминтов , цисты простейших.</v>
          </cell>
          <cell r="C100">
            <v>271</v>
          </cell>
          <cell r="D100">
            <v>0.45</v>
          </cell>
          <cell r="E100">
            <v>41.329386000000007</v>
          </cell>
          <cell r="F100">
            <v>99.613199999999992</v>
          </cell>
          <cell r="G100">
            <v>140.94258600000001</v>
          </cell>
          <cell r="H100">
            <v>47.920479240000006</v>
          </cell>
          <cell r="I100">
            <v>188.86306524000003</v>
          </cell>
          <cell r="K100">
            <v>28.329459786000005</v>
          </cell>
          <cell r="L100">
            <v>217.19252502600003</v>
          </cell>
          <cell r="M100">
            <v>-10.368969968800002</v>
          </cell>
          <cell r="N100">
            <v>3.8261881803690043E-2</v>
          </cell>
          <cell r="O100">
            <v>260.6310300312</v>
          </cell>
        </row>
        <row r="101">
          <cell r="A101">
            <v>30000830</v>
          </cell>
          <cell r="B101" t="str">
            <v>Макроанализ (идентификация паразитов, их фрагментов).</v>
          </cell>
          <cell r="C101">
            <v>235</v>
          </cell>
          <cell r="D101">
            <v>0.9</v>
          </cell>
          <cell r="E101">
            <v>82.658772000000013</v>
          </cell>
          <cell r="F101">
            <v>36.118199999999995</v>
          </cell>
          <cell r="G101">
            <v>118.776972</v>
          </cell>
          <cell r="H101">
            <v>40.384170480000002</v>
          </cell>
          <cell r="I101">
            <v>159.16114248</v>
          </cell>
          <cell r="K101">
            <v>23.874171371999999</v>
          </cell>
          <cell r="L101">
            <v>183.035313852</v>
          </cell>
          <cell r="M101">
            <v>-15.357623377599992</v>
          </cell>
          <cell r="N101">
            <v>6.535158884085103E-2</v>
          </cell>
          <cell r="O101">
            <v>219.64237662240001</v>
          </cell>
        </row>
        <row r="102">
          <cell r="A102">
            <v>30000831</v>
          </cell>
          <cell r="B102" t="str">
            <v>Исследование фекалий на криптоспоридии</v>
          </cell>
          <cell r="C102">
            <v>370</v>
          </cell>
          <cell r="D102">
            <v>1.63</v>
          </cell>
          <cell r="E102">
            <v>149.7042204</v>
          </cell>
          <cell r="F102">
            <v>38.882399999999997</v>
          </cell>
          <cell r="G102">
            <v>188.58662039999999</v>
          </cell>
          <cell r="H102">
            <v>64.119450936000007</v>
          </cell>
          <cell r="I102">
            <v>252.70607133599998</v>
          </cell>
          <cell r="K102">
            <v>37.905910700399993</v>
          </cell>
          <cell r="L102">
            <v>290.61198203639998</v>
          </cell>
          <cell r="M102">
            <v>-21.265621556320013</v>
          </cell>
          <cell r="N102">
            <v>5.7474652854918956E-2</v>
          </cell>
          <cell r="O102">
            <v>348.73437844367999</v>
          </cell>
        </row>
        <row r="103">
          <cell r="A103">
            <v>30000832</v>
          </cell>
          <cell r="B103" t="str">
            <v>Исследование мазков крови на малярию</v>
          </cell>
          <cell r="C103">
            <v>357</v>
          </cell>
          <cell r="D103">
            <v>1.38</v>
          </cell>
          <cell r="E103">
            <v>126.74345040000001</v>
          </cell>
          <cell r="F103">
            <v>40.065600000000003</v>
          </cell>
          <cell r="G103">
            <v>166.80905040000002</v>
          </cell>
          <cell r="H103">
            <v>56.715077136000012</v>
          </cell>
          <cell r="I103">
            <v>223.52412753600004</v>
          </cell>
          <cell r="K103">
            <v>33.528619130400003</v>
          </cell>
          <cell r="L103">
            <v>257.05274666640003</v>
          </cell>
          <cell r="M103">
            <v>-48.536704000319958</v>
          </cell>
          <cell r="N103">
            <v>0.1359571540625209</v>
          </cell>
          <cell r="O103">
            <v>308.46329599968004</v>
          </cell>
        </row>
        <row r="104">
          <cell r="A104">
            <v>30000833</v>
          </cell>
          <cell r="B104" t="str">
            <v>Исследование мазков крови на микрофилярии</v>
          </cell>
          <cell r="C104">
            <v>375</v>
          </cell>
          <cell r="D104">
            <v>1.38</v>
          </cell>
          <cell r="E104">
            <v>126.74345040000001</v>
          </cell>
          <cell r="F104">
            <v>40.065600000000003</v>
          </cell>
          <cell r="G104">
            <v>166.80905040000002</v>
          </cell>
          <cell r="H104">
            <v>56.715077136000012</v>
          </cell>
          <cell r="I104">
            <v>223.52412753600004</v>
          </cell>
          <cell r="K104">
            <v>33.528619130400003</v>
          </cell>
          <cell r="L104">
            <v>257.05274666640003</v>
          </cell>
          <cell r="M104">
            <v>-66.536704000319958</v>
          </cell>
          <cell r="N104">
            <v>0.17743121066751988</v>
          </cell>
          <cell r="O104">
            <v>308.46329599968004</v>
          </cell>
        </row>
        <row r="105">
          <cell r="A105">
            <v>30000834</v>
          </cell>
          <cell r="B105" t="str">
            <v>Исследование мазков на кожный лейшманиоз</v>
          </cell>
          <cell r="C105">
            <v>317</v>
          </cell>
          <cell r="D105">
            <v>0.63</v>
          </cell>
          <cell r="E105">
            <v>57.861140400000011</v>
          </cell>
          <cell r="F105">
            <v>40.545000000000002</v>
          </cell>
          <cell r="G105">
            <v>98.406140400000012</v>
          </cell>
          <cell r="H105">
            <v>33.458087736000003</v>
          </cell>
          <cell r="I105">
            <v>131.86422813600001</v>
          </cell>
          <cell r="K105">
            <v>19.779634220400002</v>
          </cell>
          <cell r="L105">
            <v>151.64386235640001</v>
          </cell>
          <cell r="M105">
            <v>-135.02736517232</v>
          </cell>
          <cell r="N105">
            <v>0.42595383335116721</v>
          </cell>
          <cell r="O105">
            <v>181.97263482768</v>
          </cell>
        </row>
        <row r="106">
          <cell r="A106">
            <v>30000835</v>
          </cell>
          <cell r="B106" t="str">
            <v>Исследование мазков на висцеральный лейшманиоз</v>
          </cell>
          <cell r="C106">
            <v>317</v>
          </cell>
          <cell r="D106">
            <v>0.93</v>
          </cell>
          <cell r="E106">
            <v>85.414064400000015</v>
          </cell>
          <cell r="F106">
            <v>40.952999999999996</v>
          </cell>
          <cell r="G106">
            <v>126.3670644</v>
          </cell>
          <cell r="H106">
            <v>42.964801896000004</v>
          </cell>
          <cell r="I106">
            <v>169.33186629600002</v>
          </cell>
          <cell r="K106">
            <v>25.399779944400002</v>
          </cell>
          <cell r="L106">
            <v>194.73164624040001</v>
          </cell>
          <cell r="M106">
            <v>-83.322024511519999</v>
          </cell>
          <cell r="N106">
            <v>0.26284550319091482</v>
          </cell>
          <cell r="O106">
            <v>233.67797548848</v>
          </cell>
        </row>
        <row r="107">
          <cell r="A107">
            <v>30000836</v>
          </cell>
          <cell r="B107" t="str">
            <v>Исследования венозной крови на микрофилярии и других кровепаразитов</v>
          </cell>
          <cell r="C107">
            <v>352</v>
          </cell>
          <cell r="D107">
            <v>1.38</v>
          </cell>
          <cell r="E107">
            <v>126.74345040000001</v>
          </cell>
          <cell r="F107">
            <v>40.952999999999996</v>
          </cell>
          <cell r="G107">
            <v>167.6964504</v>
          </cell>
          <cell r="H107">
            <v>57.016793136000004</v>
          </cell>
          <cell r="I107">
            <v>224.71324353599999</v>
          </cell>
          <cell r="K107">
            <v>33.706986530399995</v>
          </cell>
          <cell r="L107">
            <v>258.42023006639999</v>
          </cell>
          <cell r="M107">
            <v>-41.895723920319995</v>
          </cell>
          <cell r="N107">
            <v>0.11902194295545453</v>
          </cell>
          <cell r="O107">
            <v>310.10427607968001</v>
          </cell>
        </row>
        <row r="108">
          <cell r="A108">
            <v>30000837</v>
          </cell>
          <cell r="B108" t="str">
            <v>Исследование сыворотки крови на описторхоз методом ИФА</v>
          </cell>
          <cell r="C108">
            <v>280</v>
          </cell>
          <cell r="D108">
            <v>0.51</v>
          </cell>
          <cell r="E108">
            <v>46.839970800000003</v>
          </cell>
          <cell r="F108">
            <v>60.608400000000003</v>
          </cell>
          <cell r="G108">
            <v>107.44837080000001</v>
          </cell>
          <cell r="H108">
            <v>36.532446072000006</v>
          </cell>
          <cell r="I108">
            <v>143.98081687200002</v>
          </cell>
          <cell r="K108">
            <v>21.597122530800004</v>
          </cell>
          <cell r="L108">
            <v>165.57793940280001</v>
          </cell>
          <cell r="M108">
            <v>-81.306472716640002</v>
          </cell>
          <cell r="N108">
            <v>0.2903802597022857</v>
          </cell>
          <cell r="O108">
            <v>198.69352728336</v>
          </cell>
        </row>
        <row r="109">
          <cell r="A109">
            <v>30000838</v>
          </cell>
          <cell r="B109" t="str">
            <v>Исследование сыворотки крови  на эхинококкоз методом ИФА</v>
          </cell>
          <cell r="C109">
            <v>290</v>
          </cell>
          <cell r="D109">
            <v>0.51</v>
          </cell>
          <cell r="E109">
            <v>46.839970800000003</v>
          </cell>
          <cell r="F109">
            <v>70.553399999999996</v>
          </cell>
          <cell r="G109">
            <v>117.3933708</v>
          </cell>
          <cell r="H109">
            <v>39.913746072000002</v>
          </cell>
          <cell r="I109">
            <v>157.30711687199999</v>
          </cell>
          <cell r="K109">
            <v>23.596067530799999</v>
          </cell>
          <cell r="L109">
            <v>180.90318440279998</v>
          </cell>
          <cell r="M109">
            <v>-72.916178716640019</v>
          </cell>
          <cell r="N109">
            <v>0.25143509902289662</v>
          </cell>
          <cell r="O109">
            <v>217.08382128335998</v>
          </cell>
        </row>
        <row r="110">
          <cell r="A110">
            <v>30000839</v>
          </cell>
          <cell r="B110" t="str">
            <v>Исследование сыворотки крови на  аскаридоз методом ИФА</v>
          </cell>
          <cell r="C110">
            <v>280</v>
          </cell>
          <cell r="D110">
            <v>0.51</v>
          </cell>
          <cell r="E110">
            <v>46.839970800000003</v>
          </cell>
          <cell r="F110">
            <v>70.553399999999996</v>
          </cell>
          <cell r="G110">
            <v>117.3933708</v>
          </cell>
          <cell r="H110">
            <v>39.913746072000002</v>
          </cell>
          <cell r="I110">
            <v>157.30711687199999</v>
          </cell>
          <cell r="K110">
            <v>23.596067530799999</v>
          </cell>
          <cell r="L110">
            <v>180.90318440279998</v>
          </cell>
          <cell r="M110">
            <v>-62.916178716640019</v>
          </cell>
          <cell r="N110">
            <v>0.22470063827371436</v>
          </cell>
          <cell r="O110">
            <v>217.08382128335998</v>
          </cell>
        </row>
        <row r="111">
          <cell r="A111">
            <v>30000840</v>
          </cell>
          <cell r="B111" t="str">
            <v>Исследование сыворотки крови  на токсокароз методом ИФА</v>
          </cell>
          <cell r="C111">
            <v>280</v>
          </cell>
          <cell r="D111">
            <v>0.51</v>
          </cell>
          <cell r="E111">
            <v>46.839970800000003</v>
          </cell>
          <cell r="F111">
            <v>70.553399999999996</v>
          </cell>
          <cell r="G111">
            <v>117.3933708</v>
          </cell>
          <cell r="H111">
            <v>39.913746072000002</v>
          </cell>
          <cell r="I111">
            <v>157.30711687199999</v>
          </cell>
          <cell r="K111">
            <v>23.596067530799999</v>
          </cell>
          <cell r="L111">
            <v>180.90318440279998</v>
          </cell>
          <cell r="M111">
            <v>-62.916178716640019</v>
          </cell>
          <cell r="N111">
            <v>0.22470063827371436</v>
          </cell>
          <cell r="O111">
            <v>217.08382128335998</v>
          </cell>
        </row>
        <row r="112">
          <cell r="A112">
            <v>30000842</v>
          </cell>
          <cell r="B112" t="str">
            <v>Исследование сыворотки крови на токсоплазмоз острый методом  ИФА</v>
          </cell>
          <cell r="C112">
            <v>265</v>
          </cell>
          <cell r="D112">
            <v>0.51</v>
          </cell>
          <cell r="E112">
            <v>46.839970800000003</v>
          </cell>
          <cell r="F112">
            <v>70.553399999999996</v>
          </cell>
          <cell r="G112">
            <v>117.3933708</v>
          </cell>
          <cell r="H112">
            <v>39.913746072000002</v>
          </cell>
          <cell r="I112">
            <v>157.30711687199999</v>
          </cell>
          <cell r="K112">
            <v>23.596067530799999</v>
          </cell>
          <cell r="L112">
            <v>180.90318440279998</v>
          </cell>
          <cell r="M112">
            <v>-47.916178716640019</v>
          </cell>
          <cell r="N112">
            <v>0.18081576874203781</v>
          </cell>
          <cell r="O112">
            <v>217.08382128335998</v>
          </cell>
        </row>
        <row r="113">
          <cell r="A113">
            <v>30000843</v>
          </cell>
          <cell r="B113" t="str">
            <v>Сыворотки крови на простейшие на токсоплазмоз хронический  ИФА</v>
          </cell>
          <cell r="C113">
            <v>265</v>
          </cell>
          <cell r="D113">
            <v>0.51</v>
          </cell>
          <cell r="E113">
            <v>46.839970800000003</v>
          </cell>
          <cell r="F113">
            <v>70.553399999999996</v>
          </cell>
          <cell r="G113">
            <v>117.3933708</v>
          </cell>
          <cell r="H113">
            <v>39.913746072000002</v>
          </cell>
          <cell r="I113">
            <v>157.30711687199999</v>
          </cell>
          <cell r="K113">
            <v>23.596067530799999</v>
          </cell>
          <cell r="L113">
            <v>180.90318440279998</v>
          </cell>
          <cell r="M113">
            <v>-47.916178716640019</v>
          </cell>
          <cell r="N113">
            <v>0.18081576874203781</v>
          </cell>
          <cell r="O113">
            <v>217.08382128335998</v>
          </cell>
        </row>
        <row r="114">
          <cell r="A114">
            <v>30000844</v>
          </cell>
          <cell r="B114" t="str">
            <v>Исследование сыворотки крови на лямблиоз методом ИФА</v>
          </cell>
          <cell r="C114">
            <v>275</v>
          </cell>
          <cell r="D114">
            <v>0.51</v>
          </cell>
          <cell r="E114">
            <v>46.839970800000003</v>
          </cell>
          <cell r="F114">
            <v>70.553399999999996</v>
          </cell>
          <cell r="G114">
            <v>117.3933708</v>
          </cell>
          <cell r="H114">
            <v>39.913746072000002</v>
          </cell>
          <cell r="I114">
            <v>157.30711687199999</v>
          </cell>
          <cell r="K114">
            <v>23.596067530799999</v>
          </cell>
          <cell r="L114">
            <v>180.90318440279998</v>
          </cell>
          <cell r="M114">
            <v>-57.916178716640019</v>
          </cell>
          <cell r="N114">
            <v>0.21060428624232735</v>
          </cell>
          <cell r="O114">
            <v>217.08382128335998</v>
          </cell>
        </row>
        <row r="115">
          <cell r="A115">
            <v>30000845</v>
          </cell>
          <cell r="B115" t="str">
            <v>Исследования почвы на я/гельминтов</v>
          </cell>
          <cell r="C115">
            <v>357</v>
          </cell>
          <cell r="D115">
            <v>1.46</v>
          </cell>
          <cell r="E115">
            <v>134.09089680000002</v>
          </cell>
          <cell r="F115">
            <v>110.0274</v>
          </cell>
          <cell r="G115">
            <v>244.11829680000002</v>
          </cell>
          <cell r="H115">
            <v>83.000220912000017</v>
          </cell>
          <cell r="I115">
            <v>327.11851771200003</v>
          </cell>
          <cell r="K115">
            <v>49.067777656800004</v>
          </cell>
          <cell r="L115">
            <v>376.18629536880002</v>
          </cell>
          <cell r="M115">
            <v>94.423554442560032</v>
          </cell>
          <cell r="N115">
            <v>-0.26449174913882362</v>
          </cell>
          <cell r="O115">
            <v>451.42355444256003</v>
          </cell>
        </row>
        <row r="116">
          <cell r="A116">
            <v>30000846</v>
          </cell>
          <cell r="B116" t="str">
            <v>Исследования воды  на я/гельминтов</v>
          </cell>
          <cell r="C116">
            <v>460</v>
          </cell>
          <cell r="D116">
            <v>1.75</v>
          </cell>
          <cell r="E116">
            <v>160.72539</v>
          </cell>
          <cell r="F116">
            <v>46.552800000000005</v>
          </cell>
          <cell r="G116">
            <v>207.27819</v>
          </cell>
          <cell r="H116">
            <v>70.4745846</v>
          </cell>
          <cell r="I116">
            <v>277.75277460000001</v>
          </cell>
          <cell r="K116">
            <v>41.662916189999997</v>
          </cell>
          <cell r="L116">
            <v>319.41569078999999</v>
          </cell>
          <cell r="M116">
            <v>-76.701171052000007</v>
          </cell>
          <cell r="N116">
            <v>0.16674167620000002</v>
          </cell>
          <cell r="O116">
            <v>383.29882894799999</v>
          </cell>
        </row>
        <row r="117">
          <cell r="A117">
            <v>30000847</v>
          </cell>
          <cell r="B117" t="str">
            <v>Исследования овощей, фруктов, зелени на я/гельминтов</v>
          </cell>
          <cell r="C117">
            <v>420</v>
          </cell>
          <cell r="D117">
            <v>1.46</v>
          </cell>
          <cell r="E117">
            <v>134.09089680000002</v>
          </cell>
          <cell r="F117">
            <v>54.437399999999997</v>
          </cell>
          <cell r="G117">
            <v>188.52829680000002</v>
          </cell>
          <cell r="H117">
            <v>64.099620912000006</v>
          </cell>
          <cell r="I117">
            <v>252.62791771200003</v>
          </cell>
          <cell r="K117">
            <v>37.8941876568</v>
          </cell>
          <cell r="L117">
            <v>290.5221053688</v>
          </cell>
          <cell r="M117">
            <v>-71.373473557440036</v>
          </cell>
          <cell r="N117">
            <v>0.16993684180342866</v>
          </cell>
          <cell r="O117">
            <v>348.62652644255996</v>
          </cell>
        </row>
        <row r="118">
          <cell r="A118">
            <v>30000848</v>
          </cell>
          <cell r="B118" t="str">
            <v>Исследования почвы на токсокароз</v>
          </cell>
          <cell r="C118">
            <v>327</v>
          </cell>
          <cell r="D118">
            <v>1.46</v>
          </cell>
          <cell r="E118">
            <v>134.09089680000002</v>
          </cell>
          <cell r="F118">
            <v>0.97919999999999996</v>
          </cell>
          <cell r="G118">
            <v>135.07009680000002</v>
          </cell>
          <cell r="H118">
            <v>45.923832912000009</v>
          </cell>
          <cell r="I118">
            <v>180.99392971200001</v>
          </cell>
          <cell r="K118">
            <v>27.149089456800002</v>
          </cell>
          <cell r="L118">
            <v>208.14301916880001</v>
          </cell>
          <cell r="M118">
            <v>-77.228376997439995</v>
          </cell>
          <cell r="N118">
            <v>0</v>
          </cell>
          <cell r="O118">
            <v>249.77162300256001</v>
          </cell>
        </row>
        <row r="119">
          <cell r="A119">
            <v>30000849</v>
          </cell>
          <cell r="B119" t="str">
            <v>Исследования почвы  на цисты патогенных простейших.</v>
          </cell>
          <cell r="C119">
            <v>357</v>
          </cell>
          <cell r="D119">
            <v>1.46</v>
          </cell>
          <cell r="E119">
            <v>134.09089680000002</v>
          </cell>
          <cell r="F119">
            <v>0.28560000000000002</v>
          </cell>
          <cell r="G119">
            <v>134.37649680000001</v>
          </cell>
          <cell r="H119">
            <v>45.688008912000008</v>
          </cell>
          <cell r="I119">
            <v>180.06450571200003</v>
          </cell>
          <cell r="K119">
            <v>27.009675856800005</v>
          </cell>
          <cell r="L119">
            <v>207.07418156880004</v>
          </cell>
          <cell r="M119">
            <v>-108.51098211743997</v>
          </cell>
          <cell r="N119">
            <v>0.3039523308611764</v>
          </cell>
          <cell r="O119">
            <v>248.48901788256003</v>
          </cell>
        </row>
        <row r="120">
          <cell r="A120">
            <v>30000850</v>
          </cell>
          <cell r="B120" t="str">
            <v>Исследование воды на цисты лямблий (питьевой, сточной, бассейнов, открытых водоемов).</v>
          </cell>
          <cell r="C120">
            <v>460</v>
          </cell>
          <cell r="D120">
            <v>1.96</v>
          </cell>
          <cell r="E120">
            <v>180.01243680000005</v>
          </cell>
          <cell r="F120">
            <v>36.669000000000004</v>
          </cell>
          <cell r="G120">
            <v>216.68143680000006</v>
          </cell>
          <cell r="H120">
            <v>73.671688512000031</v>
          </cell>
          <cell r="I120">
            <v>290.35312531200009</v>
          </cell>
          <cell r="K120">
            <v>43.552968796800009</v>
          </cell>
          <cell r="L120">
            <v>333.90609410880012</v>
          </cell>
          <cell r="M120">
            <v>-59.312687069439846</v>
          </cell>
          <cell r="N120">
            <v>0.12894062406399967</v>
          </cell>
          <cell r="O120">
            <v>400.68731293056015</v>
          </cell>
        </row>
        <row r="121">
          <cell r="A121">
            <v>30000851</v>
          </cell>
          <cell r="B121" t="str">
            <v>Исследование  питьевой, бутилированной воды на ооциты криптоспоридии</v>
          </cell>
          <cell r="C121">
            <v>445</v>
          </cell>
          <cell r="D121">
            <v>1.96</v>
          </cell>
          <cell r="E121">
            <v>180.01243680000005</v>
          </cell>
          <cell r="F121">
            <v>3.3353999999999999</v>
          </cell>
          <cell r="G121">
            <v>183.34783680000004</v>
          </cell>
          <cell r="H121">
            <v>62.338264512000016</v>
          </cell>
          <cell r="I121">
            <v>245.68610131200006</v>
          </cell>
          <cell r="K121">
            <v>36.852915196800005</v>
          </cell>
          <cell r="L121">
            <v>282.53901650880005</v>
          </cell>
          <cell r="M121">
            <v>-105.95318018943993</v>
          </cell>
          <cell r="N121">
            <v>0.23809703413357289</v>
          </cell>
          <cell r="O121">
            <v>339.04681981056007</v>
          </cell>
        </row>
        <row r="122">
          <cell r="A122">
            <v>30000852</v>
          </cell>
          <cell r="B122" t="str">
            <v>Исследования рыбы и рыбной продукции на личинки гельминтов методом пластования и методом компрессии (1 проба)</v>
          </cell>
          <cell r="C122">
            <v>485</v>
          </cell>
          <cell r="D122">
            <v>1.3</v>
          </cell>
          <cell r="E122">
            <v>119.39600400000002</v>
          </cell>
          <cell r="F122">
            <v>35.822399999999995</v>
          </cell>
          <cell r="G122">
            <v>155.21840400000002</v>
          </cell>
          <cell r="H122">
            <v>52.774257360000014</v>
          </cell>
          <cell r="I122">
            <v>207.99266136000003</v>
          </cell>
          <cell r="K122">
            <v>31.198899204000003</v>
          </cell>
          <cell r="L122">
            <v>239.19156056400004</v>
          </cell>
          <cell r="M122">
            <v>-197.97012732319996</v>
          </cell>
          <cell r="N122">
            <v>0.40818582953237104</v>
          </cell>
          <cell r="O122">
            <v>287.02987267680004</v>
          </cell>
        </row>
        <row r="123">
          <cell r="A123">
            <v>30000854</v>
          </cell>
          <cell r="B123" t="str">
            <v>Исследование смывов с предметов окружающей среды на яйца гельминтов и цисты простейших.</v>
          </cell>
          <cell r="C123">
            <v>378</v>
          </cell>
          <cell r="D123">
            <v>0.9</v>
          </cell>
          <cell r="E123">
            <v>82.658772000000013</v>
          </cell>
          <cell r="F123">
            <v>22.735800000000001</v>
          </cell>
          <cell r="G123">
            <v>105.39457200000001</v>
          </cell>
          <cell r="H123">
            <v>35.834154480000009</v>
          </cell>
          <cell r="I123">
            <v>141.22872648000003</v>
          </cell>
          <cell r="K123">
            <v>21.184308972000004</v>
          </cell>
          <cell r="L123">
            <v>162.41303545200003</v>
          </cell>
          <cell r="M123">
            <v>-183.10435745759997</v>
          </cell>
          <cell r="N123">
            <v>0.48440306205714279</v>
          </cell>
          <cell r="O123">
            <v>194.89564254240003</v>
          </cell>
        </row>
        <row r="124">
          <cell r="A124">
            <v>30000855</v>
          </cell>
          <cell r="B124" t="str">
            <v>Исследование кала с использованием концентраторов Parasep</v>
          </cell>
          <cell r="C124">
            <v>470</v>
          </cell>
          <cell r="D124">
            <v>1.1499999999999999</v>
          </cell>
          <cell r="E124">
            <v>105.619542</v>
          </cell>
          <cell r="F124">
            <v>136.833</v>
          </cell>
          <cell r="G124">
            <v>242.45254199999999</v>
          </cell>
          <cell r="H124">
            <v>82.433864280000009</v>
          </cell>
          <cell r="I124">
            <v>324.88640628000002</v>
          </cell>
          <cell r="K124">
            <v>48.732960941999998</v>
          </cell>
          <cell r="L124">
            <v>373.61936722199999</v>
          </cell>
          <cell r="M124">
            <v>-21.656759333600007</v>
          </cell>
          <cell r="N124">
            <v>4.6078211348085124E-2</v>
          </cell>
          <cell r="O124">
            <v>448.34324066639999</v>
          </cell>
        </row>
        <row r="125">
          <cell r="A125">
            <v>30000856</v>
          </cell>
          <cell r="B125" t="str">
            <v>Исследование плодоовощной продукции на цисты простейших.</v>
          </cell>
          <cell r="C125">
            <v>385</v>
          </cell>
          <cell r="D125">
            <v>1.46</v>
          </cell>
          <cell r="E125">
            <v>134.09089680000002</v>
          </cell>
          <cell r="F125">
            <v>82.211999999999989</v>
          </cell>
          <cell r="G125">
            <v>216.30289680000001</v>
          </cell>
          <cell r="H125">
            <v>73.542984912000009</v>
          </cell>
          <cell r="I125">
            <v>289.84588171200005</v>
          </cell>
          <cell r="K125">
            <v>43.476882256800003</v>
          </cell>
          <cell r="L125">
            <v>333.32276396880007</v>
          </cell>
          <cell r="M125">
            <v>14.987316762560056</v>
          </cell>
          <cell r="N125">
            <v>-3.8928095487168975E-2</v>
          </cell>
          <cell r="O125">
            <v>399.98731676256006</v>
          </cell>
        </row>
        <row r="126">
          <cell r="A126">
            <v>30000857</v>
          </cell>
          <cell r="B126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26">
            <v>380</v>
          </cell>
          <cell r="D126">
            <v>1.46</v>
          </cell>
          <cell r="E126">
            <v>134.09089680000002</v>
          </cell>
          <cell r="F126">
            <v>58.854000000000006</v>
          </cell>
          <cell r="G126">
            <v>192.94489680000004</v>
          </cell>
          <cell r="H126">
            <v>65.601264912000019</v>
          </cell>
          <cell r="I126">
            <v>258.54616171200007</v>
          </cell>
          <cell r="K126">
            <v>38.781924256800011</v>
          </cell>
          <cell r="L126">
            <v>297.32808596880011</v>
          </cell>
          <cell r="M126">
            <v>-23.206296837439879</v>
          </cell>
          <cell r="N126">
            <v>6.1069202203789155E-2</v>
          </cell>
          <cell r="O126">
            <v>356.79370316256012</v>
          </cell>
        </row>
        <row r="127">
          <cell r="A127">
            <v>30000858</v>
          </cell>
          <cell r="B127" t="str">
            <v>Дифференциальная диагностика гельминтозов (3 вида гельминтов) методом ИФА</v>
          </cell>
          <cell r="C127">
            <v>650</v>
          </cell>
          <cell r="D127">
            <v>2.5</v>
          </cell>
          <cell r="E127">
            <v>229.60770000000005</v>
          </cell>
          <cell r="F127">
            <v>170.30940000000001</v>
          </cell>
          <cell r="G127">
            <v>399.91710000000006</v>
          </cell>
          <cell r="H127">
            <v>135.97181400000002</v>
          </cell>
          <cell r="I127">
            <v>535.88891400000011</v>
          </cell>
          <cell r="K127">
            <v>80.38333710000002</v>
          </cell>
          <cell r="L127">
            <v>616.27225110000018</v>
          </cell>
          <cell r="M127">
            <v>89.526701320000143</v>
          </cell>
          <cell r="N127">
            <v>-0.13773338664615406</v>
          </cell>
          <cell r="O127">
            <v>739.52670132000014</v>
          </cell>
        </row>
        <row r="128">
          <cell r="A128">
            <v>30000860</v>
          </cell>
          <cell r="B128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28">
            <v>12000</v>
          </cell>
          <cell r="D128">
            <v>75</v>
          </cell>
          <cell r="E128">
            <v>6888.2310000000016</v>
          </cell>
          <cell r="F128">
            <v>1399.797</v>
          </cell>
          <cell r="G128">
            <v>8288.0280000000021</v>
          </cell>
          <cell r="H128">
            <v>2817.929520000001</v>
          </cell>
          <cell r="I128">
            <v>11105.957520000004</v>
          </cell>
          <cell r="K128">
            <v>1665.8936280000005</v>
          </cell>
          <cell r="L128">
            <v>12771.851148000003</v>
          </cell>
          <cell r="M128">
            <v>3326.2213776000026</v>
          </cell>
          <cell r="N128">
            <v>-0.27718511480000024</v>
          </cell>
          <cell r="O128">
            <v>15326.221377600003</v>
          </cell>
        </row>
        <row r="129">
          <cell r="A129">
            <v>30000861</v>
          </cell>
          <cell r="B129" t="str">
            <v>Исследование смывов с предметов окружающей среды на яйца гельминтов (для бассейнов)</v>
          </cell>
          <cell r="C129">
            <v>215</v>
          </cell>
          <cell r="D129">
            <v>0.5</v>
          </cell>
          <cell r="E129">
            <v>45.921540000000007</v>
          </cell>
          <cell r="F129">
            <v>46.92</v>
          </cell>
          <cell r="G129">
            <v>92.841540000000009</v>
          </cell>
          <cell r="H129">
            <v>31.566123600000005</v>
          </cell>
          <cell r="I129">
            <v>124.40766360000001</v>
          </cell>
          <cell r="K129">
            <v>18.66114954</v>
          </cell>
          <cell r="L129">
            <v>143.06881314</v>
          </cell>
          <cell r="M129">
            <v>-43.317424232000008</v>
          </cell>
          <cell r="N129">
            <v>0.20147639177674423</v>
          </cell>
          <cell r="O129">
            <v>171.68257576799999</v>
          </cell>
        </row>
        <row r="130">
          <cell r="A130">
            <v>30000951</v>
          </cell>
          <cell r="B130" t="str">
            <v>Подготовка музейных препаратов</v>
          </cell>
          <cell r="C130">
            <v>321</v>
          </cell>
          <cell r="D130">
            <v>1.8</v>
          </cell>
          <cell r="E130">
            <v>165.31754400000003</v>
          </cell>
          <cell r="F130">
            <v>90.871800000000007</v>
          </cell>
          <cell r="G130">
            <v>256.18934400000001</v>
          </cell>
          <cell r="H130">
            <v>87.10437696000001</v>
          </cell>
          <cell r="I130">
            <v>343.29372096000003</v>
          </cell>
          <cell r="K130">
            <v>51.494058144</v>
          </cell>
          <cell r="L130">
            <v>394.78777910400004</v>
          </cell>
          <cell r="M130">
            <v>152.74533492480003</v>
          </cell>
          <cell r="N130">
            <v>-0.47584216487476644</v>
          </cell>
          <cell r="O130">
            <v>473.74533492480003</v>
          </cell>
        </row>
        <row r="131">
          <cell r="A131">
            <v>30000862</v>
          </cell>
          <cell r="B131" t="str">
            <v>Контроль обсемененности предметов окружающей среды  методом смыва на цисты лямблий и яйца остриц (ВЛК)</v>
          </cell>
          <cell r="C131">
            <v>275</v>
          </cell>
          <cell r="D131">
            <v>0.9</v>
          </cell>
          <cell r="E131">
            <v>82.658772000000013</v>
          </cell>
          <cell r="F131">
            <v>78.560400000000001</v>
          </cell>
          <cell r="G131">
            <v>161.21917200000001</v>
          </cell>
          <cell r="H131">
            <v>54.814518480000011</v>
          </cell>
          <cell r="I131">
            <v>216.03369048000002</v>
          </cell>
          <cell r="K131">
            <v>32.405053572</v>
          </cell>
          <cell r="L131">
            <v>248.438744052</v>
          </cell>
          <cell r="M131">
            <v>23.126492862399971</v>
          </cell>
          <cell r="N131">
            <v>-8.4096337681454442E-2</v>
          </cell>
          <cell r="O131">
            <v>298.12649286239997</v>
          </cell>
        </row>
        <row r="132">
          <cell r="A132">
            <v>30000864</v>
          </cell>
          <cell r="B132" t="str">
            <v>Выявление антигена лямблий в фекалиях методом ИФА</v>
          </cell>
          <cell r="C132">
            <v>485</v>
          </cell>
          <cell r="D132">
            <v>0.68</v>
          </cell>
          <cell r="E132">
            <v>62.453294400000011</v>
          </cell>
          <cell r="F132">
            <v>199.12440000000001</v>
          </cell>
          <cell r="G132">
            <v>261.57769440000004</v>
          </cell>
          <cell r="H132">
            <v>88.936416096000016</v>
          </cell>
          <cell r="I132">
            <v>350.51411049600006</v>
          </cell>
          <cell r="J132">
            <v>420.61693259520007</v>
          </cell>
          <cell r="K132">
            <v>52.577116574400009</v>
          </cell>
          <cell r="L132">
            <v>403.09122707040007</v>
          </cell>
          <cell r="M132">
            <v>-1.2905275155199547</v>
          </cell>
          <cell r="N132">
            <v>2.6608814752988757E-3</v>
          </cell>
          <cell r="O132">
            <v>483.70947248448005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>
            <v>365</v>
          </cell>
          <cell r="D133">
            <v>0.51</v>
          </cell>
          <cell r="E133">
            <v>46.839970800000003</v>
          </cell>
          <cell r="F133">
            <v>199.12440000000001</v>
          </cell>
          <cell r="G133">
            <v>245.96437080000001</v>
          </cell>
          <cell r="H133">
            <v>83.62788607200001</v>
          </cell>
          <cell r="I133">
            <v>329.59225687200001</v>
          </cell>
          <cell r="J133">
            <v>395.51070824639999</v>
          </cell>
          <cell r="K133">
            <v>49.438838530799998</v>
          </cell>
          <cell r="L133">
            <v>379.03109540280002</v>
          </cell>
          <cell r="M133">
            <v>89.837314483359989</v>
          </cell>
          <cell r="N133">
            <v>-0.24612962872153421</v>
          </cell>
          <cell r="O133">
            <v>454.83731448335999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>
            <v>365</v>
          </cell>
          <cell r="D134">
            <v>0.51</v>
          </cell>
          <cell r="E134">
            <v>46.839970800000003</v>
          </cell>
          <cell r="F134">
            <v>199.12440000000001</v>
          </cell>
          <cell r="G134">
            <v>245.96437080000001</v>
          </cell>
          <cell r="H134">
            <v>83.62788607200001</v>
          </cell>
          <cell r="I134">
            <v>329.59225687200001</v>
          </cell>
          <cell r="J134">
            <v>395.51070824639999</v>
          </cell>
          <cell r="K134">
            <v>49.438838530799998</v>
          </cell>
          <cell r="L134">
            <v>379.03109540280002</v>
          </cell>
          <cell r="M134">
            <v>89.837314483359989</v>
          </cell>
          <cell r="N134">
            <v>-0.24612962872153421</v>
          </cell>
          <cell r="O134">
            <v>454.83731448335999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>
            <v>180</v>
          </cell>
          <cell r="D135">
            <v>0.9</v>
          </cell>
          <cell r="E135">
            <v>82.658772000000013</v>
          </cell>
          <cell r="F135">
            <v>40.799999999999997</v>
          </cell>
          <cell r="G135">
            <v>123.45877200000001</v>
          </cell>
          <cell r="H135">
            <v>41.975982480000006</v>
          </cell>
          <cell r="I135">
            <v>165.43475448000001</v>
          </cell>
          <cell r="J135">
            <v>198.521705376</v>
          </cell>
          <cell r="K135">
            <v>24.815213172</v>
          </cell>
          <cell r="L135">
            <v>190.24996765200001</v>
          </cell>
          <cell r="M135">
            <v>48.299961182400011</v>
          </cell>
          <cell r="N135">
            <v>-0.26833311768000007</v>
          </cell>
          <cell r="O135">
            <v>228.29996118240001</v>
          </cell>
        </row>
        <row r="136">
          <cell r="A136">
            <v>30000868</v>
          </cell>
          <cell r="B136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36">
            <v>306</v>
          </cell>
          <cell r="D136">
            <v>0.9</v>
          </cell>
          <cell r="E136">
            <v>82.658772000000013</v>
          </cell>
          <cell r="F136">
            <v>78.540000000000006</v>
          </cell>
          <cell r="G136">
            <v>161.19877200000002</v>
          </cell>
          <cell r="H136">
            <v>54.807582480000008</v>
          </cell>
          <cell r="I136">
            <v>216.00635448000003</v>
          </cell>
          <cell r="J136">
            <v>259.20762537600001</v>
          </cell>
          <cell r="K136">
            <v>32.400953172000001</v>
          </cell>
          <cell r="L136">
            <v>248.40730765200004</v>
          </cell>
          <cell r="M136">
            <v>-7.9112308175999715</v>
          </cell>
          <cell r="N136">
            <v>2.5853695482352848E-2</v>
          </cell>
          <cell r="O136">
            <v>298.08876918240003</v>
          </cell>
        </row>
        <row r="137">
          <cell r="A137" t="str">
            <v>Лаборатория исследования методом ПЦР</v>
          </cell>
        </row>
        <row r="138">
          <cell r="A138">
            <v>40000002</v>
          </cell>
          <cell r="B138" t="str">
            <v xml:space="preserve">Исследование проб биологического материала на грипп  с определением субтипов </v>
          </cell>
          <cell r="C138">
            <v>860</v>
          </cell>
          <cell r="D138">
            <v>3</v>
          </cell>
          <cell r="E138">
            <v>223.07165999999998</v>
          </cell>
          <cell r="F138">
            <v>258.28440000000001</v>
          </cell>
          <cell r="G138">
            <v>481.35605999999996</v>
          </cell>
          <cell r="H138">
            <v>163.6610604</v>
          </cell>
          <cell r="I138">
            <v>645.01712039999995</v>
          </cell>
          <cell r="K138">
            <v>96.752568059999987</v>
          </cell>
          <cell r="L138">
            <v>741.76968846</v>
          </cell>
          <cell r="M138">
            <v>30.123626151999929</v>
          </cell>
          <cell r="N138">
            <v>-3.5027472269767358E-2</v>
          </cell>
          <cell r="O138">
            <v>890.12362615199993</v>
          </cell>
        </row>
        <row r="139">
          <cell r="A139">
            <v>40000003</v>
          </cell>
          <cell r="B139" t="str">
            <v>Исследование проб биологического материала для проведения типирования гриппа А/H1 (грипп свиней)</v>
          </cell>
          <cell r="C139">
            <v>810</v>
          </cell>
          <cell r="D139">
            <v>3</v>
          </cell>
          <cell r="E139">
            <v>223.07165999999998</v>
          </cell>
          <cell r="F139">
            <v>205.22399999999999</v>
          </cell>
          <cell r="G139">
            <v>428.29566</v>
          </cell>
          <cell r="H139">
            <v>145.62052440000002</v>
          </cell>
          <cell r="I139">
            <v>573.91618440000002</v>
          </cell>
          <cell r="K139">
            <v>86.087427660000003</v>
          </cell>
          <cell r="L139">
            <v>660.00361206000002</v>
          </cell>
          <cell r="M139">
            <v>-17.995665528000018</v>
          </cell>
          <cell r="N139">
            <v>2.2216871022222244E-2</v>
          </cell>
          <cell r="O139">
            <v>792.00433447199998</v>
          </cell>
        </row>
        <row r="140">
          <cell r="A140">
            <v>40000004</v>
          </cell>
          <cell r="B140" t="str">
            <v xml:space="preserve">Исследование проб биологического материала на вирус Эпштейн-Барра. </v>
          </cell>
          <cell r="C140">
            <v>460</v>
          </cell>
          <cell r="D140">
            <v>3</v>
          </cell>
          <cell r="E140">
            <v>223.07165999999998</v>
          </cell>
          <cell r="F140">
            <v>66.055200000000013</v>
          </cell>
          <cell r="G140">
            <v>289.12685999999997</v>
          </cell>
          <cell r="H140">
            <v>98.303132399999996</v>
          </cell>
          <cell r="I140">
            <v>387.42999239999995</v>
          </cell>
          <cell r="K140">
            <v>58.114498859999991</v>
          </cell>
          <cell r="L140">
            <v>445.54449125999992</v>
          </cell>
          <cell r="M140">
            <v>74.653389511999876</v>
          </cell>
          <cell r="N140">
            <v>-0.16228997719999974</v>
          </cell>
          <cell r="O140">
            <v>534.65338951199988</v>
          </cell>
        </row>
        <row r="141">
          <cell r="A141">
            <v>40000005</v>
          </cell>
          <cell r="B141" t="str">
            <v xml:space="preserve">Исследование проб биологического материала на вирус простого герпеса1-2 типа (при назначении 1-2 исследования на одного пациента) </v>
          </cell>
          <cell r="C141">
            <v>345</v>
          </cell>
          <cell r="D141">
            <v>3</v>
          </cell>
          <cell r="E141">
            <v>223.07165999999998</v>
          </cell>
          <cell r="F141">
            <v>14.943000000000001</v>
          </cell>
          <cell r="G141">
            <v>238.01465999999999</v>
          </cell>
          <cell r="H141">
            <v>80.9249844</v>
          </cell>
          <cell r="I141">
            <v>318.93964440000002</v>
          </cell>
          <cell r="K141">
            <v>47.84094666</v>
          </cell>
          <cell r="L141">
            <v>366.78059106000001</v>
          </cell>
          <cell r="M141">
            <v>95.136709272000019</v>
          </cell>
          <cell r="N141">
            <v>-0.27575857760000005</v>
          </cell>
          <cell r="O141">
            <v>440.13670927200002</v>
          </cell>
        </row>
        <row r="142">
          <cell r="A142">
            <v>40000006</v>
          </cell>
          <cell r="B142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42">
            <v>450</v>
          </cell>
          <cell r="D142">
            <v>3</v>
          </cell>
          <cell r="E142">
            <v>223.07165999999998</v>
          </cell>
          <cell r="F142">
            <v>39.055799999999998</v>
          </cell>
          <cell r="G142">
            <v>262.12745999999999</v>
          </cell>
          <cell r="H142">
            <v>89.123336399999999</v>
          </cell>
          <cell r="I142">
            <v>351.25079640000001</v>
          </cell>
          <cell r="K142">
            <v>52.687619460000001</v>
          </cell>
          <cell r="L142">
            <v>403.93841586000002</v>
          </cell>
          <cell r="M142">
            <v>34.726099031999979</v>
          </cell>
          <cell r="N142">
            <v>-7.7169108959999955E-2</v>
          </cell>
          <cell r="O142">
            <v>484.72609903199998</v>
          </cell>
        </row>
        <row r="143">
          <cell r="A143">
            <v>40000007</v>
          </cell>
          <cell r="B143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43">
            <v>299</v>
          </cell>
          <cell r="D143">
            <v>3</v>
          </cell>
          <cell r="E143">
            <v>223.07165999999998</v>
          </cell>
          <cell r="F143">
            <v>18.655799999999999</v>
          </cell>
          <cell r="G143">
            <v>241.72745999999998</v>
          </cell>
          <cell r="H143">
            <v>82.187336399999992</v>
          </cell>
          <cell r="I143">
            <v>323.9147964</v>
          </cell>
          <cell r="K143">
            <v>48.58721946</v>
          </cell>
          <cell r="L143">
            <v>372.50201586000003</v>
          </cell>
          <cell r="M143">
            <v>148.00241903200003</v>
          </cell>
          <cell r="N143">
            <v>-0.4949913680000001</v>
          </cell>
          <cell r="O143">
            <v>447.00241903200003</v>
          </cell>
        </row>
        <row r="144">
          <cell r="A144">
            <v>40000008</v>
          </cell>
          <cell r="B144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44">
            <v>299</v>
          </cell>
          <cell r="D144">
            <v>3</v>
          </cell>
          <cell r="E144">
            <v>223.07165999999998</v>
          </cell>
          <cell r="F144">
            <v>18.29</v>
          </cell>
          <cell r="G144">
            <v>241.36165999999997</v>
          </cell>
          <cell r="H144">
            <v>82.062964399999998</v>
          </cell>
          <cell r="I144">
            <v>323.42462439999997</v>
          </cell>
          <cell r="K144">
            <v>48.513693659999994</v>
          </cell>
          <cell r="L144">
            <v>371.93831805999997</v>
          </cell>
          <cell r="M144">
            <v>147.32598167199995</v>
          </cell>
          <cell r="N144">
            <v>-0.49272903569230753</v>
          </cell>
          <cell r="O144">
            <v>446.32598167199995</v>
          </cell>
        </row>
        <row r="145">
          <cell r="A145">
            <v>40000009</v>
          </cell>
          <cell r="B145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45">
            <v>299</v>
          </cell>
          <cell r="D145">
            <v>3</v>
          </cell>
          <cell r="E145">
            <v>223.07165999999998</v>
          </cell>
          <cell r="F145">
            <v>18.655799999999999</v>
          </cell>
          <cell r="G145">
            <v>241.72745999999998</v>
          </cell>
          <cell r="H145">
            <v>82.187336399999992</v>
          </cell>
          <cell r="I145">
            <v>323.9147964</v>
          </cell>
          <cell r="K145">
            <v>48.58721946</v>
          </cell>
          <cell r="L145">
            <v>372.50201586000003</v>
          </cell>
          <cell r="M145">
            <v>148.00241903200003</v>
          </cell>
          <cell r="N145">
            <v>-0.4949913680000001</v>
          </cell>
          <cell r="O145">
            <v>447.00241903200003</v>
          </cell>
        </row>
        <row r="146">
          <cell r="A146">
            <v>40000010</v>
          </cell>
          <cell r="B146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46">
            <v>299</v>
          </cell>
          <cell r="D146">
            <v>3</v>
          </cell>
          <cell r="E146">
            <v>223.07165999999998</v>
          </cell>
          <cell r="F146">
            <v>18.655799999999999</v>
          </cell>
          <cell r="G146">
            <v>241.72745999999998</v>
          </cell>
          <cell r="H146">
            <v>82.187336399999992</v>
          </cell>
          <cell r="I146">
            <v>323.9147964</v>
          </cell>
          <cell r="K146">
            <v>48.58721946</v>
          </cell>
          <cell r="L146">
            <v>372.50201586000003</v>
          </cell>
          <cell r="M146">
            <v>148.00241903200003</v>
          </cell>
          <cell r="N146">
            <v>-0.4949913680000001</v>
          </cell>
          <cell r="O146">
            <v>447.00241903200003</v>
          </cell>
        </row>
        <row r="147">
          <cell r="A147">
            <v>40000011</v>
          </cell>
          <cell r="B147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47">
            <v>345</v>
          </cell>
          <cell r="D147">
            <v>3</v>
          </cell>
          <cell r="E147">
            <v>223.07165999999998</v>
          </cell>
          <cell r="F147">
            <v>11.403599999999999</v>
          </cell>
          <cell r="G147">
            <v>234.47525999999999</v>
          </cell>
          <cell r="H147">
            <v>79.721588400000002</v>
          </cell>
          <cell r="I147">
            <v>314.19684840000002</v>
          </cell>
          <cell r="K147">
            <v>47.129527260000003</v>
          </cell>
          <cell r="L147">
            <v>361.32637566000005</v>
          </cell>
          <cell r="M147">
            <v>88.591650792000053</v>
          </cell>
          <cell r="N147">
            <v>-0.25678739360000014</v>
          </cell>
          <cell r="O147">
            <v>433.59165079200005</v>
          </cell>
        </row>
        <row r="148">
          <cell r="A148">
            <v>40000012</v>
          </cell>
          <cell r="B148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48">
            <v>288</v>
          </cell>
          <cell r="D148">
            <v>3</v>
          </cell>
          <cell r="E148">
            <v>223.07165999999998</v>
          </cell>
          <cell r="F148">
            <v>19.747199999999999</v>
          </cell>
          <cell r="G148">
            <v>242.81885999999997</v>
          </cell>
          <cell r="H148">
            <v>82.558412399999995</v>
          </cell>
          <cell r="I148">
            <v>325.37727239999998</v>
          </cell>
          <cell r="K148">
            <v>48.806590859999993</v>
          </cell>
          <cell r="L148">
            <v>374.18386325999995</v>
          </cell>
          <cell r="M148">
            <v>161.02063591199993</v>
          </cell>
          <cell r="N148">
            <v>-0.55909943024999975</v>
          </cell>
          <cell r="O148">
            <v>449.02063591199993</v>
          </cell>
        </row>
        <row r="149">
          <cell r="A149">
            <v>40000013</v>
          </cell>
          <cell r="B149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49">
            <v>299</v>
          </cell>
          <cell r="D149">
            <v>3</v>
          </cell>
          <cell r="E149">
            <v>223.07165999999998</v>
          </cell>
          <cell r="F149">
            <v>14.943000000000001</v>
          </cell>
          <cell r="G149">
            <v>238.01465999999999</v>
          </cell>
          <cell r="H149">
            <v>80.9249844</v>
          </cell>
          <cell r="I149">
            <v>318.93964440000002</v>
          </cell>
          <cell r="K149">
            <v>47.84094666</v>
          </cell>
          <cell r="L149">
            <v>366.78059106000001</v>
          </cell>
          <cell r="M149">
            <v>141.13670927200002</v>
          </cell>
          <cell r="N149">
            <v>-0.47202912800000008</v>
          </cell>
          <cell r="O149">
            <v>440.13670927200002</v>
          </cell>
        </row>
        <row r="150">
          <cell r="A150">
            <v>40000015</v>
          </cell>
          <cell r="B150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50">
            <v>299</v>
          </cell>
          <cell r="D150">
            <v>3</v>
          </cell>
          <cell r="E150">
            <v>223.07165999999998</v>
          </cell>
          <cell r="F150">
            <v>18.655799999999999</v>
          </cell>
          <cell r="G150">
            <v>241.72745999999998</v>
          </cell>
          <cell r="H150">
            <v>82.187336399999992</v>
          </cell>
          <cell r="I150">
            <v>323.9147964</v>
          </cell>
          <cell r="K150">
            <v>48.58721946</v>
          </cell>
          <cell r="L150">
            <v>372.50201586000003</v>
          </cell>
          <cell r="M150">
            <v>148.00241903200003</v>
          </cell>
          <cell r="N150">
            <v>-0.4949913680000001</v>
          </cell>
          <cell r="O150">
            <v>447.00241903200003</v>
          </cell>
        </row>
        <row r="151">
          <cell r="A151">
            <v>40000027</v>
          </cell>
          <cell r="B15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51">
            <v>450</v>
          </cell>
          <cell r="D151">
            <v>3</v>
          </cell>
          <cell r="E151">
            <v>223.07165999999998</v>
          </cell>
          <cell r="F151">
            <v>13.902600000000001</v>
          </cell>
          <cell r="G151">
            <v>236.97425999999999</v>
          </cell>
          <cell r="H151">
            <v>80.571248400000002</v>
          </cell>
          <cell r="I151">
            <v>317.54550840000002</v>
          </cell>
          <cell r="K151">
            <v>47.631826260000004</v>
          </cell>
          <cell r="L151">
            <v>365.17733466000004</v>
          </cell>
          <cell r="M151">
            <v>-11.787198407999938</v>
          </cell>
          <cell r="N151">
            <v>2.6193774239999863E-2</v>
          </cell>
          <cell r="O151">
            <v>438.21280159200006</v>
          </cell>
        </row>
        <row r="152">
          <cell r="A152">
            <v>40000028</v>
          </cell>
          <cell r="B152" t="str">
            <v xml:space="preserve">Исследование проб биологического материала на вирус папилломы человека 16 и 18 типов. </v>
          </cell>
          <cell r="C152">
            <v>316</v>
          </cell>
          <cell r="D152">
            <v>3</v>
          </cell>
          <cell r="E152">
            <v>223.07165999999998</v>
          </cell>
          <cell r="F152">
            <v>12.087</v>
          </cell>
          <cell r="G152">
            <v>235.15865999999997</v>
          </cell>
          <cell r="H152">
            <v>79.953944399999997</v>
          </cell>
          <cell r="I152">
            <v>315.11260439999995</v>
          </cell>
          <cell r="K152">
            <v>47.266890659999994</v>
          </cell>
          <cell r="L152">
            <v>362.37949505999995</v>
          </cell>
          <cell r="M152">
            <v>118.85539407199991</v>
          </cell>
          <cell r="N152">
            <v>-0.37612466478480983</v>
          </cell>
          <cell r="O152">
            <v>434.85539407199991</v>
          </cell>
        </row>
        <row r="153">
          <cell r="A153">
            <v>40000034</v>
          </cell>
          <cell r="B153" t="str">
            <v>Исследование проб биологического материала на микоплазму пневмониэ и хламидофиллу пневмониэ</v>
          </cell>
          <cell r="C153">
            <v>800</v>
          </cell>
          <cell r="D153">
            <v>3</v>
          </cell>
          <cell r="E153">
            <v>223.07165999999998</v>
          </cell>
          <cell r="F153">
            <v>215.3526</v>
          </cell>
          <cell r="G153">
            <v>438.42426</v>
          </cell>
          <cell r="H153">
            <v>149.06424840000003</v>
          </cell>
          <cell r="I153">
            <v>587.4885084</v>
          </cell>
          <cell r="K153">
            <v>88.123276259999997</v>
          </cell>
          <cell r="L153">
            <v>675.61178466000001</v>
          </cell>
          <cell r="M153">
            <v>10.734141592000014</v>
          </cell>
          <cell r="N153">
            <v>-1.3417676990000018E-2</v>
          </cell>
          <cell r="O153">
            <v>810.73414159200001</v>
          </cell>
        </row>
        <row r="154">
          <cell r="A154">
            <v>40000037</v>
          </cell>
          <cell r="B154" t="str">
            <v xml:space="preserve">Исследование проб биологического материала на биовары уреаплазмы. </v>
          </cell>
          <cell r="C154">
            <v>299</v>
          </cell>
          <cell r="D154">
            <v>3</v>
          </cell>
          <cell r="E154">
            <v>223.07165999999998</v>
          </cell>
          <cell r="F154">
            <v>15.8712</v>
          </cell>
          <cell r="G154">
            <v>238.94285999999997</v>
          </cell>
          <cell r="H154">
            <v>81.240572399999991</v>
          </cell>
          <cell r="I154">
            <v>320.18343239999996</v>
          </cell>
          <cell r="K154">
            <v>48.027514859999989</v>
          </cell>
          <cell r="L154">
            <v>368.21094725999995</v>
          </cell>
          <cell r="M154">
            <v>142.85313671199992</v>
          </cell>
          <cell r="N154">
            <v>-0.47776968799999975</v>
          </cell>
          <cell r="O154">
            <v>441.85313671199992</v>
          </cell>
        </row>
        <row r="155">
          <cell r="A155">
            <v>40000041</v>
          </cell>
          <cell r="B15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55">
            <v>605</v>
          </cell>
          <cell r="D155">
            <v>3</v>
          </cell>
          <cell r="E155">
            <v>223.07165999999998</v>
          </cell>
          <cell r="F155">
            <v>81.120599999999996</v>
          </cell>
          <cell r="G155">
            <v>304.19225999999998</v>
          </cell>
          <cell r="H155">
            <v>103.4253684</v>
          </cell>
          <cell r="I155">
            <v>407.61762839999994</v>
          </cell>
          <cell r="K155">
            <v>61.14264425999999</v>
          </cell>
          <cell r="L155">
            <v>468.76027265999994</v>
          </cell>
          <cell r="M155">
            <v>-42.48767280800007</v>
          </cell>
          <cell r="N155">
            <v>7.0227558360330691E-2</v>
          </cell>
          <cell r="O155">
            <v>562.51232719199993</v>
          </cell>
        </row>
        <row r="156">
          <cell r="A156">
            <v>40000043</v>
          </cell>
          <cell r="B156" t="str">
            <v>Исследование проб биологического материала на бруцеллез.</v>
          </cell>
          <cell r="C156">
            <v>450</v>
          </cell>
          <cell r="D156">
            <v>3</v>
          </cell>
          <cell r="E156">
            <v>223.07165999999998</v>
          </cell>
          <cell r="F156">
            <v>15.8712</v>
          </cell>
          <cell r="G156">
            <v>238.94285999999997</v>
          </cell>
          <cell r="H156">
            <v>81.240572399999991</v>
          </cell>
          <cell r="I156">
            <v>320.18343239999996</v>
          </cell>
          <cell r="K156">
            <v>48.027514859999989</v>
          </cell>
          <cell r="L156">
            <v>368.21094725999995</v>
          </cell>
          <cell r="M156">
            <v>-8.1468632880000769</v>
          </cell>
          <cell r="N156">
            <v>1.8104140640000172E-2</v>
          </cell>
          <cell r="O156">
            <v>441.85313671199992</v>
          </cell>
        </row>
        <row r="157">
          <cell r="A157">
            <v>40000044</v>
          </cell>
          <cell r="B157" t="str">
            <v xml:space="preserve">Исследование проб биологического материала, внешней среды на сибирскую язву. </v>
          </cell>
          <cell r="C157">
            <v>435</v>
          </cell>
          <cell r="D157">
            <v>3</v>
          </cell>
          <cell r="E157">
            <v>223.07165999999998</v>
          </cell>
          <cell r="F157">
            <v>18.9312</v>
          </cell>
          <cell r="G157">
            <v>242.00285999999997</v>
          </cell>
          <cell r="H157">
            <v>82.280972399999996</v>
          </cell>
          <cell r="I157">
            <v>324.28383239999994</v>
          </cell>
          <cell r="K157">
            <v>48.642574859999989</v>
          </cell>
          <cell r="L157">
            <v>372.92640725999991</v>
          </cell>
          <cell r="M157">
            <v>12.511688711999852</v>
          </cell>
          <cell r="N157">
            <v>-2.8762502786206557E-2</v>
          </cell>
          <cell r="O157">
            <v>447.51168871199985</v>
          </cell>
        </row>
        <row r="158">
          <cell r="A158">
            <v>40000045</v>
          </cell>
          <cell r="B158" t="str">
            <v>Исследование проб биологического материала на легионеллез.</v>
          </cell>
          <cell r="C158">
            <v>435</v>
          </cell>
          <cell r="D158">
            <v>3</v>
          </cell>
          <cell r="E158">
            <v>223.07165999999998</v>
          </cell>
          <cell r="F158">
            <v>15.055199999999999</v>
          </cell>
          <cell r="G158">
            <v>238.12685999999997</v>
          </cell>
          <cell r="H158">
            <v>80.963132399999992</v>
          </cell>
          <cell r="I158">
            <v>319.08999239999997</v>
          </cell>
          <cell r="K158">
            <v>47.863498859999993</v>
          </cell>
          <cell r="L158">
            <v>366.95349125999996</v>
          </cell>
          <cell r="M158">
            <v>5.3441895119999572</v>
          </cell>
          <cell r="N158">
            <v>-1.2285493131034384E-2</v>
          </cell>
          <cell r="O158">
            <v>440.34418951199996</v>
          </cell>
        </row>
        <row r="159">
          <cell r="A159">
            <v>40000046</v>
          </cell>
          <cell r="B159" t="str">
            <v>Исследование проб биологического материала на грипп А, В без определения субтипов</v>
          </cell>
          <cell r="C159">
            <v>560</v>
          </cell>
          <cell r="D159">
            <v>3</v>
          </cell>
          <cell r="E159">
            <v>223.07165999999998</v>
          </cell>
          <cell r="F159">
            <v>14.555400000000001</v>
          </cell>
          <cell r="G159">
            <v>237.62705999999997</v>
          </cell>
          <cell r="H159">
            <v>80.793200399999989</v>
          </cell>
          <cell r="I159">
            <v>318.42026039999996</v>
          </cell>
          <cell r="K159">
            <v>47.76303905999999</v>
          </cell>
          <cell r="L159">
            <v>366.18329945999994</v>
          </cell>
          <cell r="M159">
            <v>-120.58004064800008</v>
          </cell>
          <cell r="N159">
            <v>0.21532150115714299</v>
          </cell>
          <cell r="O159">
            <v>439.41995935199992</v>
          </cell>
        </row>
        <row r="160">
          <cell r="A160">
            <v>40000047</v>
          </cell>
          <cell r="B160" t="str">
            <v xml:space="preserve">Исследование проб биологического материала на РС - вирус </v>
          </cell>
          <cell r="C160">
            <v>500</v>
          </cell>
          <cell r="D160">
            <v>3</v>
          </cell>
          <cell r="E160">
            <v>223.07165999999998</v>
          </cell>
          <cell r="F160">
            <v>25.1022</v>
          </cell>
          <cell r="G160">
            <v>248.17385999999999</v>
          </cell>
          <cell r="H160">
            <v>84.379112399999997</v>
          </cell>
          <cell r="I160">
            <v>332.55297239999999</v>
          </cell>
          <cell r="K160">
            <v>49.88294586</v>
          </cell>
          <cell r="L160">
            <v>382.43591825999999</v>
          </cell>
          <cell r="M160">
            <v>-41.076898088000007</v>
          </cell>
          <cell r="N160">
            <v>8.2153796176000021E-2</v>
          </cell>
          <cell r="O160">
            <v>458.92310191199999</v>
          </cell>
        </row>
        <row r="161">
          <cell r="A161">
            <v>40000048</v>
          </cell>
          <cell r="B161" t="str">
            <v xml:space="preserve">Исследование проб биологического материала на аденовирус </v>
          </cell>
          <cell r="C161">
            <v>500</v>
          </cell>
          <cell r="D161">
            <v>3</v>
          </cell>
          <cell r="E161">
            <v>223.07165999999998</v>
          </cell>
          <cell r="F161">
            <v>25.1022</v>
          </cell>
          <cell r="G161">
            <v>248.17385999999999</v>
          </cell>
          <cell r="H161">
            <v>84.379112399999997</v>
          </cell>
          <cell r="I161">
            <v>332.55297239999999</v>
          </cell>
          <cell r="K161">
            <v>49.88294586</v>
          </cell>
          <cell r="L161">
            <v>382.43591825999999</v>
          </cell>
          <cell r="M161">
            <v>-41.076898088000007</v>
          </cell>
          <cell r="N161">
            <v>8.2153796176000021E-2</v>
          </cell>
          <cell r="O161">
            <v>458.92310191199999</v>
          </cell>
        </row>
        <row r="162">
          <cell r="A162">
            <v>40000035</v>
          </cell>
          <cell r="B162" t="str">
            <v>Исследование проб биологического материала на ОРВИ</v>
          </cell>
          <cell r="C162">
            <v>1350</v>
          </cell>
          <cell r="D162">
            <v>3</v>
          </cell>
          <cell r="E162">
            <v>223.07165999999998</v>
          </cell>
          <cell r="F162">
            <v>349.40100000000001</v>
          </cell>
          <cell r="G162">
            <v>572.47266000000002</v>
          </cell>
          <cell r="H162">
            <v>194.64070440000003</v>
          </cell>
          <cell r="I162">
            <v>767.11336440000002</v>
          </cell>
          <cell r="K162">
            <v>115.06700465999999</v>
          </cell>
          <cell r="L162">
            <v>882.18036905999998</v>
          </cell>
          <cell r="M162">
            <v>-291.38355712800012</v>
          </cell>
          <cell r="N162">
            <v>0</v>
          </cell>
          <cell r="O162">
            <v>1058.6164428719999</v>
          </cell>
        </row>
        <row r="163">
          <cell r="A163">
            <v>40000056</v>
          </cell>
          <cell r="B163" t="str">
            <v>Исследование проб биологического материала, клещейна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63">
            <v>1260</v>
          </cell>
          <cell r="D163">
            <v>3</v>
          </cell>
          <cell r="E163">
            <v>223.07165999999998</v>
          </cell>
          <cell r="F163">
            <v>263.31299999999999</v>
          </cell>
          <cell r="G163">
            <v>486.38465999999994</v>
          </cell>
          <cell r="H163">
            <v>165.37078439999999</v>
          </cell>
          <cell r="I163">
            <v>651.75544439999999</v>
          </cell>
          <cell r="K163">
            <v>97.763316660000001</v>
          </cell>
          <cell r="L163">
            <v>749.51876105999997</v>
          </cell>
          <cell r="M163">
            <v>-360.57748672800005</v>
          </cell>
          <cell r="N163">
            <v>0.28617260851428578</v>
          </cell>
          <cell r="O163">
            <v>899.42251327199995</v>
          </cell>
        </row>
        <row r="164">
          <cell r="A164">
            <v>40000057</v>
          </cell>
          <cell r="B164" t="str">
            <v>Исследование проб биологического материала, внешней среды на эшерихиозы методом ПЦР</v>
          </cell>
          <cell r="C164">
            <v>1160</v>
          </cell>
          <cell r="D164">
            <v>3</v>
          </cell>
          <cell r="E164">
            <v>223.07165999999998</v>
          </cell>
          <cell r="F164">
            <v>223.584</v>
          </cell>
          <cell r="G164">
            <v>446.65566000000001</v>
          </cell>
          <cell r="H164">
            <v>151.86292440000003</v>
          </cell>
          <cell r="I164">
            <v>598.51858440000001</v>
          </cell>
          <cell r="K164">
            <v>89.777787660000001</v>
          </cell>
          <cell r="L164">
            <v>688.29637206000007</v>
          </cell>
          <cell r="M164">
            <v>-334.04435352799999</v>
          </cell>
          <cell r="N164">
            <v>0.28796927028275859</v>
          </cell>
          <cell r="O164">
            <v>825.95564647200001</v>
          </cell>
        </row>
        <row r="165">
          <cell r="A165">
            <v>40000036</v>
          </cell>
          <cell r="B165" t="str">
            <v>Исследование на метапневмовирус/бокавирус</v>
          </cell>
          <cell r="C165">
            <v>920</v>
          </cell>
          <cell r="D165">
            <v>3</v>
          </cell>
          <cell r="E165">
            <v>223.07165999999998</v>
          </cell>
          <cell r="F165">
            <v>278.68440000000004</v>
          </cell>
          <cell r="G165">
            <v>501.75606000000005</v>
          </cell>
          <cell r="H165">
            <v>170.59706040000003</v>
          </cell>
          <cell r="I165">
            <v>672.35312040000008</v>
          </cell>
          <cell r="K165">
            <v>100.85296806000001</v>
          </cell>
          <cell r="L165">
            <v>773.20608846000005</v>
          </cell>
          <cell r="M165">
            <v>7.8473061519999874</v>
          </cell>
          <cell r="N165">
            <v>-8.5296805999999867E-3</v>
          </cell>
          <cell r="O165">
            <v>927.84730615199999</v>
          </cell>
        </row>
        <row r="166">
          <cell r="A166">
            <v>40000038</v>
          </cell>
          <cell r="B166" t="str">
            <v>Исследование на риновирус</v>
          </cell>
          <cell r="C166">
            <v>920</v>
          </cell>
          <cell r="D166">
            <v>3</v>
          </cell>
          <cell r="E166">
            <v>223.07165999999998</v>
          </cell>
          <cell r="F166">
            <v>278.68440000000004</v>
          </cell>
          <cell r="G166">
            <v>501.75606000000005</v>
          </cell>
          <cell r="H166">
            <v>170.59706040000003</v>
          </cell>
          <cell r="I166">
            <v>672.35312040000008</v>
          </cell>
          <cell r="K166">
            <v>100.85296806000001</v>
          </cell>
          <cell r="L166">
            <v>773.20608846000005</v>
          </cell>
          <cell r="M166">
            <v>7.8473061519999874</v>
          </cell>
          <cell r="N166">
            <v>-8.5296805999999867E-3</v>
          </cell>
          <cell r="O166">
            <v>927.84730615199999</v>
          </cell>
        </row>
        <row r="167">
          <cell r="A167">
            <v>40000077</v>
          </cell>
          <cell r="B167" t="str">
            <v>Исследование по идентификации ДНК генетически модифицированных микроорганизмов (ГММ) в пищевых продуктах</v>
          </cell>
          <cell r="C167">
            <v>1690</v>
          </cell>
          <cell r="D167">
            <v>3</v>
          </cell>
          <cell r="E167">
            <v>223.07165999999998</v>
          </cell>
          <cell r="F167">
            <v>381.22500000000002</v>
          </cell>
          <cell r="G167">
            <v>604.29665999999997</v>
          </cell>
          <cell r="H167">
            <v>205.46086440000002</v>
          </cell>
          <cell r="I167">
            <v>809.75752439999997</v>
          </cell>
          <cell r="K167">
            <v>121.46362865999998</v>
          </cell>
          <cell r="L167">
            <v>931.22115306000001</v>
          </cell>
          <cell r="M167">
            <v>-572.53461632800008</v>
          </cell>
          <cell r="N167">
            <v>0.33877787948402371</v>
          </cell>
          <cell r="O167">
            <v>1117.4653836719999</v>
          </cell>
        </row>
        <row r="168">
          <cell r="A168">
            <v>40000177</v>
          </cell>
          <cell r="B168" t="str">
            <v>Исследование воздуха закрытых помещений на ОМЧ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164.6</v>
          </cell>
          <cell r="G168" t="e">
            <v>#N/A</v>
          </cell>
          <cell r="H168" t="e">
            <v>#N/A</v>
          </cell>
          <cell r="I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</row>
        <row r="169">
          <cell r="A169">
            <v>40000448</v>
          </cell>
          <cell r="B169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0</v>
          </cell>
          <cell r="G169" t="e">
            <v>#N/A</v>
          </cell>
          <cell r="H169" t="e">
            <v>#N/A</v>
          </cell>
          <cell r="I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</row>
        <row r="170">
          <cell r="A170">
            <v>40000647</v>
          </cell>
          <cell r="B170" t="str">
            <v xml:space="preserve">Смывы с рабочих поверхностей для определения  возможной контаминации </v>
          </cell>
          <cell r="C170">
            <v>195</v>
          </cell>
          <cell r="D170">
            <v>3</v>
          </cell>
          <cell r="E170">
            <v>223.07165999999998</v>
          </cell>
          <cell r="F170">
            <v>0</v>
          </cell>
          <cell r="G170">
            <v>223.07165999999998</v>
          </cell>
          <cell r="H170">
            <v>75.844364400000003</v>
          </cell>
          <cell r="I170">
            <v>298.91602439999997</v>
          </cell>
          <cell r="K170">
            <v>44.837403659999993</v>
          </cell>
          <cell r="L170">
            <v>343.75342805999998</v>
          </cell>
          <cell r="M170">
            <v>217.50411367199996</v>
          </cell>
          <cell r="N170">
            <v>-1.1154057111384614</v>
          </cell>
          <cell r="O170">
            <v>412.50411367199996</v>
          </cell>
        </row>
        <row r="171">
          <cell r="A171">
            <v>40000855</v>
          </cell>
          <cell r="B171" t="str">
            <v>Исследование по идентификации рекомбинантной ДНК в пищевых продуктах (1 проба).</v>
          </cell>
          <cell r="C171">
            <v>3410</v>
          </cell>
          <cell r="D171">
            <v>3</v>
          </cell>
          <cell r="E171">
            <v>223.07165999999998</v>
          </cell>
          <cell r="F171">
            <v>220.2792</v>
          </cell>
          <cell r="G171">
            <v>443.35086000000001</v>
          </cell>
          <cell r="H171">
            <v>150.73929240000001</v>
          </cell>
          <cell r="I171">
            <v>594.09015240000008</v>
          </cell>
          <cell r="K171">
            <v>89.113522860000003</v>
          </cell>
          <cell r="L171">
            <v>683.20367526000007</v>
          </cell>
          <cell r="M171">
            <v>-2590.155589688</v>
          </cell>
          <cell r="N171">
            <v>0.75957641926334307</v>
          </cell>
          <cell r="O171">
            <v>819.84441031200004</v>
          </cell>
        </row>
        <row r="172">
          <cell r="A172">
            <v>40000856</v>
          </cell>
          <cell r="B172" t="str">
            <v>Исследование проб биологического материала на коронавирус ТОРС.</v>
          </cell>
          <cell r="C172">
            <v>550</v>
          </cell>
          <cell r="D172">
            <v>3</v>
          </cell>
          <cell r="E172">
            <v>223.07165999999998</v>
          </cell>
          <cell r="F172">
            <v>75.714600000000004</v>
          </cell>
          <cell r="G172">
            <v>298.78625999999997</v>
          </cell>
          <cell r="H172">
            <v>101.5873284</v>
          </cell>
          <cell r="I172">
            <v>400.37358839999996</v>
          </cell>
          <cell r="K172">
            <v>60.056038259999994</v>
          </cell>
          <cell r="L172">
            <v>460.42962665999994</v>
          </cell>
          <cell r="M172">
            <v>2.5155519919999278</v>
          </cell>
          <cell r="N172">
            <v>-4.573730894545323E-3</v>
          </cell>
          <cell r="O172">
            <v>552.51555199199993</v>
          </cell>
        </row>
        <row r="173">
          <cell r="A173">
            <v>40000857</v>
          </cell>
          <cell r="B173" t="str">
            <v xml:space="preserve">Исследование проб биологического материала, внешней среды на вирус гепатита А </v>
          </cell>
          <cell r="C173">
            <v>550</v>
          </cell>
          <cell r="D173">
            <v>3</v>
          </cell>
          <cell r="E173">
            <v>223.07165999999998</v>
          </cell>
          <cell r="F173">
            <v>63.862200000000001</v>
          </cell>
          <cell r="G173">
            <v>286.93385999999998</v>
          </cell>
          <cell r="H173">
            <v>97.557512400000007</v>
          </cell>
          <cell r="I173">
            <v>384.49137239999999</v>
          </cell>
          <cell r="K173">
            <v>57.673705859999998</v>
          </cell>
          <cell r="L173">
            <v>442.16507825999997</v>
          </cell>
          <cell r="M173">
            <v>-19.401906088000032</v>
          </cell>
          <cell r="N173">
            <v>3.5276192887272788E-2</v>
          </cell>
          <cell r="O173">
            <v>530.59809391199997</v>
          </cell>
        </row>
        <row r="174">
          <cell r="A174">
            <v>40000858</v>
          </cell>
          <cell r="B174" t="str">
            <v>Исследование проб биологического материала на вирус гепатита В.</v>
          </cell>
          <cell r="C174">
            <v>550</v>
          </cell>
          <cell r="D174">
            <v>3</v>
          </cell>
          <cell r="E174">
            <v>223.07165999999998</v>
          </cell>
          <cell r="F174">
            <v>22.470600000000001</v>
          </cell>
          <cell r="G174">
            <v>245.54225999999997</v>
          </cell>
          <cell r="H174">
            <v>83.484368399999994</v>
          </cell>
          <cell r="I174">
            <v>329.02662839999994</v>
          </cell>
          <cell r="K174">
            <v>49.353994259999986</v>
          </cell>
          <cell r="L174">
            <v>378.38062265999991</v>
          </cell>
          <cell r="M174">
            <v>-95.943252808000125</v>
          </cell>
          <cell r="N174">
            <v>0.1744422778327275</v>
          </cell>
          <cell r="O174">
            <v>454.05674719199988</v>
          </cell>
        </row>
        <row r="175">
          <cell r="A175">
            <v>40000859</v>
          </cell>
          <cell r="B175" t="str">
            <v>Исследование проб биологического материала на вирус гепатита С.</v>
          </cell>
          <cell r="C175">
            <v>550</v>
          </cell>
          <cell r="D175">
            <v>3</v>
          </cell>
          <cell r="E175">
            <v>223.07165999999998</v>
          </cell>
          <cell r="F175">
            <v>63.770400000000002</v>
          </cell>
          <cell r="G175">
            <v>286.84206</v>
          </cell>
          <cell r="H175">
            <v>97.526300400000011</v>
          </cell>
          <cell r="I175">
            <v>384.36836040000003</v>
          </cell>
          <cell r="K175">
            <v>57.655254060000004</v>
          </cell>
          <cell r="L175">
            <v>442.02361446000003</v>
          </cell>
          <cell r="M175">
            <v>-19.571662648000029</v>
          </cell>
          <cell r="N175">
            <v>3.5584841178181871E-2</v>
          </cell>
          <cell r="O175">
            <v>530.42833735199997</v>
          </cell>
        </row>
        <row r="176">
          <cell r="A176">
            <v>40000861</v>
          </cell>
          <cell r="B176" t="str">
            <v>Исследование проб биологического материала, клещей  на боррелиоз</v>
          </cell>
          <cell r="C176">
            <v>550</v>
          </cell>
          <cell r="D176">
            <v>3</v>
          </cell>
          <cell r="E176">
            <v>223.07165999999998</v>
          </cell>
          <cell r="F176">
            <v>31.324200000000001</v>
          </cell>
          <cell r="G176">
            <v>254.39585999999997</v>
          </cell>
          <cell r="H176">
            <v>86.494592400000002</v>
          </cell>
          <cell r="I176">
            <v>340.89045239999996</v>
          </cell>
          <cell r="K176">
            <v>51.133567859999992</v>
          </cell>
          <cell r="L176">
            <v>392.02402025999993</v>
          </cell>
          <cell r="M176">
            <v>-79.571175688000096</v>
          </cell>
          <cell r="N176">
            <v>0.14467486488727291</v>
          </cell>
          <cell r="O176">
            <v>470.4288243119999</v>
          </cell>
          <cell r="Q176">
            <v>500</v>
          </cell>
        </row>
        <row r="177">
          <cell r="A177">
            <v>40000863</v>
          </cell>
          <cell r="B177" t="str">
            <v>Исследование проб биологического материала на краснуху.</v>
          </cell>
          <cell r="C177">
            <v>530</v>
          </cell>
          <cell r="D177">
            <v>3</v>
          </cell>
          <cell r="E177">
            <v>223.07165999999998</v>
          </cell>
          <cell r="F177">
            <v>43.411200000000001</v>
          </cell>
          <cell r="G177">
            <v>266.48285999999996</v>
          </cell>
          <cell r="H177">
            <v>90.604172399999996</v>
          </cell>
          <cell r="I177">
            <v>357.08703239999994</v>
          </cell>
          <cell r="K177">
            <v>53.563054859999987</v>
          </cell>
          <cell r="L177">
            <v>410.65008725999991</v>
          </cell>
          <cell r="M177">
            <v>-37.219895288000146</v>
          </cell>
          <cell r="N177">
            <v>7.0226217524528581E-2</v>
          </cell>
          <cell r="O177">
            <v>492.78010471199985</v>
          </cell>
        </row>
        <row r="178">
          <cell r="A178">
            <v>40000864</v>
          </cell>
          <cell r="B178" t="str">
            <v>Исследование проб биологического материала на энтеровирусы.</v>
          </cell>
          <cell r="C178">
            <v>500</v>
          </cell>
          <cell r="D178">
            <v>3</v>
          </cell>
          <cell r="E178">
            <v>223.07165999999998</v>
          </cell>
          <cell r="F178">
            <v>55.355400000000003</v>
          </cell>
          <cell r="G178">
            <v>278.42705999999998</v>
          </cell>
          <cell r="H178">
            <v>94.665200400000003</v>
          </cell>
          <cell r="I178">
            <v>373.09226039999999</v>
          </cell>
          <cell r="K178">
            <v>55.963839059999998</v>
          </cell>
          <cell r="L178">
            <v>429.05609945999998</v>
          </cell>
          <cell r="M178">
            <v>14.867319351999981</v>
          </cell>
          <cell r="N178">
            <v>-2.9734638703999963E-2</v>
          </cell>
          <cell r="O178">
            <v>514.86731935199998</v>
          </cell>
        </row>
        <row r="179">
          <cell r="A179">
            <v>40000078</v>
          </cell>
          <cell r="B179" t="str">
            <v>Исследование проб биологического материала на энтеровирусы от сотрудников пищеблоков детских загородных оздоровительных учреждений, включая технический персонал</v>
          </cell>
          <cell r="C179">
            <v>480</v>
          </cell>
          <cell r="D179">
            <v>3</v>
          </cell>
          <cell r="E179">
            <v>223.07165999999998</v>
          </cell>
          <cell r="F179">
            <v>31.4466</v>
          </cell>
          <cell r="G179">
            <v>254.51825999999997</v>
          </cell>
          <cell r="H179">
            <v>86.536208399999992</v>
          </cell>
          <cell r="I179">
            <v>341.05446839999996</v>
          </cell>
          <cell r="K179">
            <v>51.158170259999991</v>
          </cell>
          <cell r="L179">
            <v>392.21263865999993</v>
          </cell>
          <cell r="M179">
            <v>-9.3448336080001013</v>
          </cell>
          <cell r="N179">
            <v>1.9468403350000212E-2</v>
          </cell>
          <cell r="O179">
            <v>470.6551663919999</v>
          </cell>
        </row>
        <row r="180">
          <cell r="A180">
            <v>40000883</v>
          </cell>
          <cell r="B180" t="str">
            <v xml:space="preserve">Исследование проб внешней среды на туляремию. </v>
          </cell>
          <cell r="C180">
            <v>450</v>
          </cell>
          <cell r="D180">
            <v>3</v>
          </cell>
          <cell r="E180">
            <v>223.07165999999998</v>
          </cell>
          <cell r="F180">
            <v>30.712199999999999</v>
          </cell>
          <cell r="G180">
            <v>253.78385999999998</v>
          </cell>
          <cell r="H180">
            <v>86.286512399999992</v>
          </cell>
          <cell r="I180">
            <v>340.0703724</v>
          </cell>
          <cell r="K180">
            <v>51.010555859999997</v>
          </cell>
          <cell r="L180">
            <v>391.08092826000001</v>
          </cell>
          <cell r="M180">
            <v>19.297113911999986</v>
          </cell>
          <cell r="N180">
            <v>-4.2882475359999971E-2</v>
          </cell>
          <cell r="O180">
            <v>469.29711391199999</v>
          </cell>
        </row>
        <row r="181">
          <cell r="A181">
            <v>40000884</v>
          </cell>
          <cell r="B181" t="str">
            <v xml:space="preserve">Исследование проб биологического материала, внешней среды на холеру </v>
          </cell>
          <cell r="C181">
            <v>530</v>
          </cell>
          <cell r="D181">
            <v>3</v>
          </cell>
          <cell r="E181">
            <v>223.07165999999998</v>
          </cell>
          <cell r="F181">
            <v>34.4148</v>
          </cell>
          <cell r="G181">
            <v>257.48645999999997</v>
          </cell>
          <cell r="H181">
            <v>87.545396400000001</v>
          </cell>
          <cell r="I181">
            <v>345.03185639999998</v>
          </cell>
          <cell r="K181">
            <v>51.754778459999997</v>
          </cell>
          <cell r="L181">
            <v>396.78663485999999</v>
          </cell>
          <cell r="M181">
            <v>-53.856038168000055</v>
          </cell>
          <cell r="N181">
            <v>0.10161516635471708</v>
          </cell>
          <cell r="O181">
            <v>476.14396183199995</v>
          </cell>
        </row>
        <row r="182">
          <cell r="A182">
            <v>40000885</v>
          </cell>
          <cell r="B182" t="str">
            <v xml:space="preserve">Исследование проб внешней среды на энтеровирусы . </v>
          </cell>
          <cell r="C182">
            <v>650</v>
          </cell>
          <cell r="D182">
            <v>3</v>
          </cell>
          <cell r="E182">
            <v>223.07165999999998</v>
          </cell>
          <cell r="F182">
            <v>120.5232</v>
          </cell>
          <cell r="G182">
            <v>343.59485999999998</v>
          </cell>
          <cell r="H182">
            <v>116.8222524</v>
          </cell>
          <cell r="I182">
            <v>460.41711239999995</v>
          </cell>
          <cell r="K182">
            <v>69.06256685999999</v>
          </cell>
          <cell r="L182">
            <v>529.4796792599999</v>
          </cell>
          <cell r="M182">
            <v>-14.624384888000122</v>
          </cell>
          <cell r="N182">
            <v>2.2499053673846341E-2</v>
          </cell>
          <cell r="O182">
            <v>635.37561511199988</v>
          </cell>
        </row>
        <row r="183">
          <cell r="A183">
            <v>40000894</v>
          </cell>
          <cell r="B183" t="str">
            <v xml:space="preserve">Исследование проб биологического материала, внешней среды  на ротавирусы, норовирусы, астровирусы </v>
          </cell>
          <cell r="C183">
            <v>700</v>
          </cell>
          <cell r="D183">
            <v>3</v>
          </cell>
          <cell r="E183">
            <v>223.07165999999998</v>
          </cell>
          <cell r="F183">
            <v>162.39420000000001</v>
          </cell>
          <cell r="G183">
            <v>385.46586000000002</v>
          </cell>
          <cell r="H183">
            <v>131.0583924</v>
          </cell>
          <cell r="I183">
            <v>516.52425240000002</v>
          </cell>
          <cell r="K183">
            <v>77.478637860000006</v>
          </cell>
          <cell r="L183">
            <v>594.00289026000007</v>
          </cell>
          <cell r="M183">
            <v>12.803468312000064</v>
          </cell>
          <cell r="N183">
            <v>-1.8290669017142949E-2</v>
          </cell>
          <cell r="O183">
            <v>712.80346831200006</v>
          </cell>
        </row>
        <row r="184">
          <cell r="A184">
            <v>40000895</v>
          </cell>
          <cell r="B184" t="str">
            <v>Исследование проб биологического материала на шигеллы, сальмонеллы, кампило бактерии.</v>
          </cell>
          <cell r="C184">
            <v>700</v>
          </cell>
          <cell r="D184">
            <v>3</v>
          </cell>
          <cell r="E184">
            <v>223.07165999999998</v>
          </cell>
          <cell r="F184">
            <v>140.1276</v>
          </cell>
          <cell r="G184">
            <v>363.19925999999998</v>
          </cell>
          <cell r="H184">
            <v>123.4877484</v>
          </cell>
          <cell r="I184">
            <v>486.68700839999997</v>
          </cell>
          <cell r="K184">
            <v>73.003051259999992</v>
          </cell>
          <cell r="L184">
            <v>559.69005965999997</v>
          </cell>
          <cell r="M184">
            <v>-28.371928408000031</v>
          </cell>
          <cell r="N184">
            <v>4.05313262971429E-2</v>
          </cell>
          <cell r="O184">
            <v>671.62807159199997</v>
          </cell>
        </row>
        <row r="185">
          <cell r="A185">
            <v>40000896</v>
          </cell>
          <cell r="B185" t="str">
            <v>Исследование проб биологического материала на парагрипп.</v>
          </cell>
          <cell r="C185">
            <v>485</v>
          </cell>
          <cell r="D185">
            <v>3</v>
          </cell>
          <cell r="E185">
            <v>223.07165999999998</v>
          </cell>
          <cell r="F185">
            <v>57.456600000000002</v>
          </cell>
          <cell r="G185">
            <v>280.52825999999999</v>
          </cell>
          <cell r="H185">
            <v>95.379608400000009</v>
          </cell>
          <cell r="I185">
            <v>375.90786839999998</v>
          </cell>
          <cell r="K185">
            <v>56.386180259999996</v>
          </cell>
          <cell r="L185">
            <v>432.29404865999999</v>
          </cell>
          <cell r="M185">
            <v>33.752858392000007</v>
          </cell>
          <cell r="N185">
            <v>-6.9593522457731968E-2</v>
          </cell>
          <cell r="O185">
            <v>518.75285839200001</v>
          </cell>
        </row>
        <row r="186">
          <cell r="A186">
            <v>40000897</v>
          </cell>
          <cell r="B186" t="str">
            <v>Исследование проб биологического материала, внешней среды на иерсиниозы методом ПЦР</v>
          </cell>
          <cell r="C186">
            <v>1020</v>
          </cell>
          <cell r="D186">
            <v>3</v>
          </cell>
          <cell r="E186">
            <v>223.07165999999998</v>
          </cell>
          <cell r="F186">
            <v>136.41480000000001</v>
          </cell>
          <cell r="G186">
            <v>359.48645999999997</v>
          </cell>
          <cell r="H186">
            <v>122.22539639999999</v>
          </cell>
          <cell r="I186">
            <v>481.71185639999999</v>
          </cell>
          <cell r="K186">
            <v>72.256778459999992</v>
          </cell>
          <cell r="L186">
            <v>553.96863485999995</v>
          </cell>
          <cell r="M186">
            <v>-355.2376381680001</v>
          </cell>
          <cell r="N186">
            <v>0.34827219428235306</v>
          </cell>
          <cell r="O186">
            <v>664.7623618319999</v>
          </cell>
        </row>
        <row r="187">
          <cell r="A187">
            <v>40000950</v>
          </cell>
          <cell r="B187" t="str">
            <v>Химический  контроль  автоклавов.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8.1300000000000008</v>
          </cell>
          <cell r="G187" t="e">
            <v>#N/A</v>
          </cell>
          <cell r="H187" t="e">
            <v>#N/A</v>
          </cell>
          <cell r="I187" t="e">
            <v>#N/A</v>
          </cell>
          <cell r="K187" t="e">
            <v>#N/A</v>
          </cell>
          <cell r="L187" t="e">
            <v>#N/A</v>
          </cell>
          <cell r="M187" t="e">
            <v>#N/A</v>
          </cell>
          <cell r="N187" t="e">
            <v>#N/A</v>
          </cell>
          <cell r="O187" t="e">
            <v>#N/A</v>
          </cell>
        </row>
        <row r="188">
          <cell r="A188">
            <v>40000054</v>
          </cell>
          <cell r="B188" t="str">
            <v>Исследование проб биологического материала на вирус Западного Нила</v>
          </cell>
          <cell r="C188">
            <v>920</v>
          </cell>
          <cell r="D188">
            <v>3</v>
          </cell>
          <cell r="E188">
            <v>223.07165999999998</v>
          </cell>
          <cell r="F188">
            <v>220.2792</v>
          </cell>
          <cell r="G188">
            <v>443.35086000000001</v>
          </cell>
          <cell r="H188">
            <v>150.73929240000001</v>
          </cell>
          <cell r="I188">
            <v>594.09015240000008</v>
          </cell>
          <cell r="K188">
            <v>89.113522860000003</v>
          </cell>
          <cell r="L188">
            <v>683.20367526000007</v>
          </cell>
          <cell r="M188">
            <v>-100.15558968799996</v>
          </cell>
          <cell r="N188">
            <v>0.10886477139999996</v>
          </cell>
          <cell r="O188">
            <v>819.84441031200004</v>
          </cell>
        </row>
        <row r="189">
          <cell r="A189">
            <v>40000952</v>
          </cell>
          <cell r="B189" t="str">
            <v>Исследование по идентификационной видовой принадлежности ДНК крупного рогатого скота (КРС)</v>
          </cell>
          <cell r="C189">
            <v>1580</v>
          </cell>
          <cell r="D189">
            <v>3</v>
          </cell>
          <cell r="E189">
            <v>223.07165999999998</v>
          </cell>
          <cell r="F189">
            <v>266.75040000000001</v>
          </cell>
          <cell r="G189">
            <v>489.82205999999996</v>
          </cell>
          <cell r="H189">
            <v>166.53950040000001</v>
          </cell>
          <cell r="I189">
            <v>656.36156039999992</v>
          </cell>
          <cell r="K189">
            <v>98.45423405999999</v>
          </cell>
          <cell r="L189">
            <v>754.81579445999989</v>
          </cell>
          <cell r="M189">
            <v>-674.2210466480002</v>
          </cell>
          <cell r="N189">
            <v>0.42672218142278495</v>
          </cell>
          <cell r="O189">
            <v>905.7789533519998</v>
          </cell>
        </row>
        <row r="190">
          <cell r="A190">
            <v>40000953</v>
          </cell>
          <cell r="B190" t="str">
            <v>Исследование по идентификационной видовой принадлежности ДНК курицы</v>
          </cell>
          <cell r="C190">
            <v>1510</v>
          </cell>
          <cell r="D190">
            <v>3</v>
          </cell>
          <cell r="E190">
            <v>223.07165999999998</v>
          </cell>
          <cell r="F190">
            <v>236.50740000000002</v>
          </cell>
          <cell r="G190">
            <v>459.57906000000003</v>
          </cell>
          <cell r="H190">
            <v>156.25688040000003</v>
          </cell>
          <cell r="I190">
            <v>615.83594040000003</v>
          </cell>
          <cell r="K190">
            <v>92.375391059999998</v>
          </cell>
          <cell r="L190">
            <v>708.21133146</v>
          </cell>
          <cell r="M190">
            <v>-660.14640224800007</v>
          </cell>
          <cell r="N190">
            <v>0.43718304784635764</v>
          </cell>
          <cell r="O190">
            <v>849.85359775199993</v>
          </cell>
        </row>
        <row r="191">
          <cell r="A191">
            <v>40000954</v>
          </cell>
          <cell r="B191" t="str">
            <v>Исследование по идентификационной видовой принадлежности рыб семейства лососевых (горбуша-кета-нерка)</v>
          </cell>
          <cell r="C191">
            <v>1510</v>
          </cell>
          <cell r="D191">
            <v>3</v>
          </cell>
          <cell r="E191">
            <v>223.07165999999998</v>
          </cell>
          <cell r="F191">
            <v>223.99199999999999</v>
          </cell>
          <cell r="G191">
            <v>447.06365999999997</v>
          </cell>
          <cell r="H191">
            <v>152.0016444</v>
          </cell>
          <cell r="I191">
            <v>599.06530439999995</v>
          </cell>
          <cell r="K191">
            <v>89.859795659999989</v>
          </cell>
          <cell r="L191">
            <v>688.92510005999998</v>
          </cell>
          <cell r="M191">
            <v>-683.289879928</v>
          </cell>
          <cell r="N191">
            <v>0.45250985425695367</v>
          </cell>
          <cell r="O191">
            <v>826.710120072</v>
          </cell>
        </row>
        <row r="192">
          <cell r="A192">
            <v>40000956</v>
          </cell>
          <cell r="B192" t="str">
            <v>Исследование по идентификации рекомбинантной ДНК в пищевых продуктах (2 пробы).</v>
          </cell>
          <cell r="C192">
            <v>2870</v>
          </cell>
          <cell r="D192">
            <v>2</v>
          </cell>
          <cell r="E192">
            <v>148.71444</v>
          </cell>
          <cell r="F192">
            <v>220.32</v>
          </cell>
          <cell r="G192">
            <v>369.03444000000002</v>
          </cell>
          <cell r="H192">
            <v>125.47170960000001</v>
          </cell>
          <cell r="I192">
            <v>494.50614960000001</v>
          </cell>
          <cell r="K192">
            <v>74.175922439999994</v>
          </cell>
          <cell r="L192">
            <v>568.68207203999998</v>
          </cell>
          <cell r="M192">
            <v>-2187.5815135520002</v>
          </cell>
          <cell r="N192">
            <v>0.76222352388571435</v>
          </cell>
          <cell r="O192">
            <v>682.41848644799995</v>
          </cell>
        </row>
        <row r="193">
          <cell r="A193">
            <v>40000957</v>
          </cell>
          <cell r="B193" t="str">
            <v>Исследование по идентификации рекомбинантной ДНК в пищевых продуктах (3 пробы).</v>
          </cell>
          <cell r="C193">
            <v>2300</v>
          </cell>
          <cell r="D193">
            <v>1.3</v>
          </cell>
          <cell r="E193">
            <v>96.664385999999993</v>
          </cell>
          <cell r="F193">
            <v>220.32</v>
          </cell>
          <cell r="G193">
            <v>316.98438599999997</v>
          </cell>
          <cell r="H193">
            <v>107.77469124</v>
          </cell>
          <cell r="I193">
            <v>424.75907723999995</v>
          </cell>
          <cell r="K193">
            <v>63.713861585999993</v>
          </cell>
          <cell r="L193">
            <v>488.47293882599996</v>
          </cell>
          <cell r="M193">
            <v>-1713.8324734088001</v>
          </cell>
          <cell r="N193">
            <v>0.74514455365600007</v>
          </cell>
          <cell r="O193">
            <v>586.16752659119993</v>
          </cell>
        </row>
        <row r="194">
          <cell r="A194">
            <v>40000055</v>
          </cell>
          <cell r="B194" t="str">
            <v>Исследование на КУ-лихорадку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218.22</v>
          </cell>
          <cell r="G194" t="e">
            <v>#N/A</v>
          </cell>
          <cell r="H194" t="e">
            <v>#N/A</v>
          </cell>
          <cell r="I194" t="e">
            <v>#N/A</v>
          </cell>
          <cell r="K194" t="e">
            <v>#N/A</v>
          </cell>
          <cell r="L194" t="e">
            <v>#N/A</v>
          </cell>
          <cell r="M194" t="e">
            <v>#N/A</v>
          </cell>
          <cell r="N194" t="e">
            <v>#N/A</v>
          </cell>
          <cell r="O194" t="e">
            <v>#N/A</v>
          </cell>
        </row>
        <row r="195">
          <cell r="A195">
            <v>40000079</v>
          </cell>
          <cell r="B195" t="str">
            <v>Исследование проб биологического материала на вирус Зика</v>
          </cell>
          <cell r="C195">
            <v>1130</v>
          </cell>
          <cell r="D195">
            <v>3</v>
          </cell>
          <cell r="E195">
            <v>223.07165999999998</v>
          </cell>
          <cell r="F195">
            <v>181.88640000000001</v>
          </cell>
          <cell r="G195">
            <v>404.95805999999999</v>
          </cell>
          <cell r="H195">
            <v>137.68574040000001</v>
          </cell>
          <cell r="I195">
            <v>542.64380040000003</v>
          </cell>
          <cell r="K195">
            <v>81.396570060000002</v>
          </cell>
          <cell r="L195">
            <v>624.04037046000008</v>
          </cell>
          <cell r="M195">
            <v>-381.15155544799995</v>
          </cell>
          <cell r="N195">
            <v>0.33730226145840703</v>
          </cell>
          <cell r="O195">
            <v>748.84844455200005</v>
          </cell>
        </row>
        <row r="196">
          <cell r="A196">
            <v>40000958</v>
          </cell>
          <cell r="B196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96">
            <v>650</v>
          </cell>
          <cell r="D196">
            <v>3</v>
          </cell>
          <cell r="E196">
            <v>223.07165999999998</v>
          </cell>
          <cell r="F196">
            <v>151.16399999999999</v>
          </cell>
          <cell r="G196">
            <v>374.23565999999994</v>
          </cell>
          <cell r="H196">
            <v>127.24012439999998</v>
          </cell>
          <cell r="I196">
            <v>501.47578439999995</v>
          </cell>
          <cell r="K196">
            <v>75.221367659999984</v>
          </cell>
          <cell r="L196">
            <v>576.69715205999989</v>
          </cell>
          <cell r="M196">
            <v>42.03658247199985</v>
          </cell>
          <cell r="N196">
            <v>-6.4671665341538231E-2</v>
          </cell>
          <cell r="O196">
            <v>692.03658247199985</v>
          </cell>
        </row>
        <row r="197">
          <cell r="A197">
            <v>40000082</v>
          </cell>
          <cell r="B197" t="str">
            <v>Исследование проб биологического материала, клещей  на клещевые риккетсиозы</v>
          </cell>
          <cell r="C197">
            <v>510</v>
          </cell>
          <cell r="D197">
            <v>3</v>
          </cell>
          <cell r="E197">
            <v>223.07165999999998</v>
          </cell>
          <cell r="F197">
            <v>64.423199999999994</v>
          </cell>
          <cell r="G197">
            <v>287.49485999999996</v>
          </cell>
          <cell r="H197">
            <v>97.748252399999998</v>
          </cell>
          <cell r="I197">
            <v>385.24311239999997</v>
          </cell>
          <cell r="K197">
            <v>57.78646685999999</v>
          </cell>
          <cell r="L197">
            <v>443.02957925999999</v>
          </cell>
          <cell r="M197">
            <v>21.635495111999944</v>
          </cell>
          <cell r="N197">
            <v>-4.2422539435294011E-2</v>
          </cell>
          <cell r="O197">
            <v>531.63549511199994</v>
          </cell>
        </row>
        <row r="198">
          <cell r="A198">
            <v>40000083</v>
          </cell>
          <cell r="B198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8">
            <v>510</v>
          </cell>
          <cell r="D198">
            <v>3</v>
          </cell>
          <cell r="E198">
            <v>223.07165999999998</v>
          </cell>
          <cell r="F198">
            <v>64.423199999999994</v>
          </cell>
          <cell r="G198">
            <v>287.49485999999996</v>
          </cell>
          <cell r="H198">
            <v>97.748252399999998</v>
          </cell>
          <cell r="I198">
            <v>385.24311239999997</v>
          </cell>
          <cell r="K198">
            <v>57.78646685999999</v>
          </cell>
          <cell r="L198">
            <v>443.02957925999999</v>
          </cell>
          <cell r="M198">
            <v>21.635495111999944</v>
          </cell>
          <cell r="N198">
            <v>-4.2422539435294011E-2</v>
          </cell>
          <cell r="O198">
            <v>531.63549511199994</v>
          </cell>
        </row>
        <row r="199">
          <cell r="A199">
            <v>40000965</v>
          </cell>
          <cell r="B199" t="str">
            <v>Исследование проб биологического материала, внешней среды на КУ-лихорадку</v>
          </cell>
          <cell r="C199">
            <v>920</v>
          </cell>
          <cell r="D199">
            <v>3</v>
          </cell>
          <cell r="E199">
            <v>223.07165999999998</v>
          </cell>
          <cell r="F199">
            <v>282.95820000000003</v>
          </cell>
          <cell r="G199">
            <v>506.02985999999999</v>
          </cell>
          <cell r="H199">
            <v>172.0501524</v>
          </cell>
          <cell r="I199">
            <v>678.08001239999999</v>
          </cell>
          <cell r="K199">
            <v>101.71200186</v>
          </cell>
          <cell r="L199">
            <v>779.79201425999997</v>
          </cell>
          <cell r="M199">
            <v>15.750417111999923</v>
          </cell>
          <cell r="N199">
            <v>-1.7120018599999915E-2</v>
          </cell>
          <cell r="O199">
            <v>935.75041711199992</v>
          </cell>
        </row>
        <row r="200">
          <cell r="A200">
            <v>40000080</v>
          </cell>
          <cell r="B200" t="str">
            <v>Исследование по идентификации видовой принадлежности ДНК баранины</v>
          </cell>
          <cell r="C200">
            <v>1580</v>
          </cell>
          <cell r="D200">
            <v>3</v>
          </cell>
          <cell r="E200">
            <v>223.07165999999998</v>
          </cell>
          <cell r="F200">
            <v>654.66999999999996</v>
          </cell>
          <cell r="G200">
            <v>877.74165999999991</v>
          </cell>
          <cell r="H200">
            <v>298.43216439999998</v>
          </cell>
          <cell r="I200">
            <v>1176.1738243999998</v>
          </cell>
          <cell r="K200">
            <v>176.42607365999996</v>
          </cell>
          <cell r="L200">
            <v>1352.5998980599998</v>
          </cell>
          <cell r="M200">
            <v>43.119877671999575</v>
          </cell>
          <cell r="N200">
            <v>-2.729106181772125E-2</v>
          </cell>
          <cell r="O200">
            <v>1623.1198776719996</v>
          </cell>
        </row>
        <row r="201">
          <cell r="A201">
            <v>40000081</v>
          </cell>
          <cell r="B201" t="str">
            <v>Исследование по идентификации видовой принадлежности ДНК свинины</v>
          </cell>
          <cell r="C201">
            <v>1510</v>
          </cell>
          <cell r="D201">
            <v>3</v>
          </cell>
          <cell r="E201">
            <v>223.07165999999998</v>
          </cell>
          <cell r="F201">
            <v>654.66999999999996</v>
          </cell>
          <cell r="G201">
            <v>877.74165999999991</v>
          </cell>
          <cell r="H201">
            <v>298.43216439999998</v>
          </cell>
          <cell r="I201">
            <v>1176.1738243999998</v>
          </cell>
          <cell r="K201">
            <v>176.42607365999996</v>
          </cell>
          <cell r="L201">
            <v>1352.5998980599998</v>
          </cell>
          <cell r="M201">
            <v>113.11987767199957</v>
          </cell>
          <cell r="N201">
            <v>-7.49138262728474E-2</v>
          </cell>
          <cell r="O201">
            <v>1623.1198776719996</v>
          </cell>
        </row>
        <row r="202">
          <cell r="A202" t="str">
            <v>Бактериологическая  лаборатория</v>
          </cell>
        </row>
        <row r="203">
          <cell r="A203" t="str">
            <v>ПИЩЕВЫЕ ПРОДУКТЫ</v>
          </cell>
        </row>
        <row r="204">
          <cell r="A204">
            <v>50001327</v>
          </cell>
          <cell r="B204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04">
            <v>96</v>
          </cell>
          <cell r="D204">
            <v>0.57999999999999996</v>
          </cell>
          <cell r="E204">
            <v>37.94679</v>
          </cell>
          <cell r="F204">
            <v>16.5852</v>
          </cell>
          <cell r="G204">
            <v>54.53199</v>
          </cell>
          <cell r="H204">
            <v>18.540876600000001</v>
          </cell>
          <cell r="I204">
            <v>73.072866599999998</v>
          </cell>
          <cell r="J204">
            <v>87.687439919999989</v>
          </cell>
          <cell r="K204">
            <v>10.960929989999999</v>
          </cell>
          <cell r="L204">
            <v>84.033796589999994</v>
          </cell>
          <cell r="M204">
            <v>4.8405559079999847</v>
          </cell>
          <cell r="N204">
            <v>-5.0422457374999841E-2</v>
          </cell>
          <cell r="O204">
            <v>100.84055590799998</v>
          </cell>
        </row>
        <row r="205">
          <cell r="A205">
            <v>50001315</v>
          </cell>
          <cell r="B205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05">
            <v>715</v>
          </cell>
          <cell r="D205">
            <v>5.41</v>
          </cell>
          <cell r="E205">
            <v>353.95195500000005</v>
          </cell>
          <cell r="F205">
            <v>16.554600000000001</v>
          </cell>
          <cell r="G205">
            <v>370.50655500000005</v>
          </cell>
          <cell r="H205">
            <v>125.97222870000003</v>
          </cell>
          <cell r="I205">
            <v>496.47878370000006</v>
          </cell>
          <cell r="J205">
            <v>595.77454044000001</v>
          </cell>
          <cell r="K205">
            <v>74.471817555000001</v>
          </cell>
          <cell r="L205">
            <v>570.95060125500004</v>
          </cell>
          <cell r="M205">
            <v>-29.859278494000023</v>
          </cell>
          <cell r="N205">
            <v>4.1761228662937092E-2</v>
          </cell>
          <cell r="O205">
            <v>685.14072150599998</v>
          </cell>
        </row>
        <row r="206">
          <cell r="A206">
            <v>50000035</v>
          </cell>
          <cell r="B206" t="str">
            <v>Определение ингибирующих веществ в сыром молоке.</v>
          </cell>
          <cell r="C206">
            <v>264</v>
          </cell>
          <cell r="D206">
            <v>0.88</v>
          </cell>
          <cell r="E206">
            <v>57.574440000000003</v>
          </cell>
          <cell r="F206">
            <v>0.76500000000000001</v>
          </cell>
          <cell r="G206">
            <v>58.339440000000003</v>
          </cell>
          <cell r="H206">
            <v>19.835409600000002</v>
          </cell>
          <cell r="I206">
            <v>78.174849600000002</v>
          </cell>
          <cell r="J206">
            <v>93.809819520000005</v>
          </cell>
          <cell r="K206">
            <v>11.726227440000001</v>
          </cell>
          <cell r="L206">
            <v>89.901077040000004</v>
          </cell>
          <cell r="M206">
            <v>-156.11870755199999</v>
          </cell>
          <cell r="N206">
            <v>0.59135874072727268</v>
          </cell>
          <cell r="O206">
            <v>107.881292448</v>
          </cell>
        </row>
        <row r="207">
          <cell r="A207">
            <v>50000930</v>
          </cell>
          <cell r="B207" t="str">
            <v>Определение количества соматических клеток в сыром молоке.</v>
          </cell>
          <cell r="C207">
            <v>131</v>
          </cell>
          <cell r="D207">
            <v>1</v>
          </cell>
          <cell r="E207">
            <v>65.4255</v>
          </cell>
          <cell r="F207">
            <v>0.17340000000000003</v>
          </cell>
          <cell r="G207">
            <v>65.5989</v>
          </cell>
          <cell r="H207">
            <v>22.303626000000001</v>
          </cell>
          <cell r="I207">
            <v>87.902525999999995</v>
          </cell>
          <cell r="J207">
            <v>105.48303119999999</v>
          </cell>
          <cell r="K207">
            <v>13.185378899999998</v>
          </cell>
          <cell r="L207">
            <v>101.0879049</v>
          </cell>
          <cell r="M207">
            <v>-9.694514120000008</v>
          </cell>
          <cell r="N207">
            <v>7.400392458015273E-2</v>
          </cell>
          <cell r="O207">
            <v>121.30548587999999</v>
          </cell>
        </row>
        <row r="208">
          <cell r="A208">
            <v>50000025</v>
          </cell>
          <cell r="B208" t="str">
            <v>Определение остаточного количества антибиотиков в пищевых продуктах (на один антибиотик).</v>
          </cell>
          <cell r="C208">
            <v>856</v>
          </cell>
          <cell r="D208">
            <v>6.79</v>
          </cell>
          <cell r="E208">
            <v>444.23914500000001</v>
          </cell>
          <cell r="F208">
            <v>51.530400000000007</v>
          </cell>
          <cell r="G208">
            <v>495.76954499999999</v>
          </cell>
          <cell r="H208">
            <v>168.56164530000001</v>
          </cell>
          <cell r="I208">
            <v>664.3311903</v>
          </cell>
          <cell r="J208">
            <v>797.19742836</v>
          </cell>
          <cell r="K208">
            <v>99.649678545</v>
          </cell>
          <cell r="L208">
            <v>763.98086884500003</v>
          </cell>
          <cell r="M208">
            <v>60.777042614000038</v>
          </cell>
          <cell r="N208">
            <v>-7.1001218007009384E-2</v>
          </cell>
          <cell r="O208">
            <v>916.77704261400004</v>
          </cell>
        </row>
        <row r="209">
          <cell r="A209">
            <v>50001074</v>
          </cell>
          <cell r="B209" t="str">
            <v>Бактериологическое исследование пищевых продуктов на ботулизм.</v>
          </cell>
          <cell r="C209">
            <v>328</v>
          </cell>
          <cell r="D209">
            <v>2.21</v>
          </cell>
          <cell r="E209">
            <v>144.59035499999999</v>
          </cell>
          <cell r="F209">
            <v>39.861599999999996</v>
          </cell>
          <cell r="G209">
            <v>184.451955</v>
          </cell>
          <cell r="H209">
            <v>62.713664700000002</v>
          </cell>
          <cell r="I209">
            <v>247.16561970000001</v>
          </cell>
          <cell r="J209">
            <v>296.59874364000001</v>
          </cell>
          <cell r="K209">
            <v>37.074842955000001</v>
          </cell>
          <cell r="L209">
            <v>284.24046265499999</v>
          </cell>
          <cell r="M209">
            <v>13.088555185999951</v>
          </cell>
          <cell r="N209">
            <v>-3.9904131664633996E-2</v>
          </cell>
          <cell r="O209">
            <v>341.08855518599995</v>
          </cell>
        </row>
        <row r="210">
          <cell r="A210">
            <v>50000098</v>
          </cell>
          <cell r="B210" t="str">
            <v>Бактериологическое исследование на КМАФАнМ, КМАэМ, в том числе методом петрифильмов</v>
          </cell>
          <cell r="C210">
            <v>123</v>
          </cell>
          <cell r="D210">
            <v>0.71</v>
          </cell>
          <cell r="E210">
            <v>46.452104999999996</v>
          </cell>
          <cell r="F210">
            <v>26.061</v>
          </cell>
          <cell r="G210">
            <v>72.513104999999996</v>
          </cell>
          <cell r="H210">
            <v>24.6544557</v>
          </cell>
          <cell r="I210">
            <v>97.167560699999996</v>
          </cell>
          <cell r="J210">
            <v>116.60107283999999</v>
          </cell>
          <cell r="K210">
            <v>14.575134104999998</v>
          </cell>
          <cell r="L210">
            <v>111.742694805</v>
          </cell>
          <cell r="M210">
            <v>11.091233765999988</v>
          </cell>
          <cell r="N210">
            <v>-9.0172632243902345E-2</v>
          </cell>
          <cell r="O210">
            <v>134.09123376599999</v>
          </cell>
        </row>
        <row r="211">
          <cell r="A211">
            <v>50000099</v>
          </cell>
          <cell r="B211" t="str">
            <v>Бактериологическое исследование на БГКП (колиформы)</v>
          </cell>
          <cell r="C211">
            <v>75</v>
          </cell>
          <cell r="D211">
            <v>0.63</v>
          </cell>
          <cell r="E211">
            <v>41.218065000000003</v>
          </cell>
          <cell r="G211">
            <v>41.218065000000003</v>
          </cell>
          <cell r="H211">
            <v>14.014142100000003</v>
          </cell>
          <cell r="I211">
            <v>55.232207100000004</v>
          </cell>
          <cell r="J211">
            <v>66.278648520000004</v>
          </cell>
          <cell r="K211">
            <v>8.2848310650000005</v>
          </cell>
          <cell r="L211">
            <v>63.517038165000002</v>
          </cell>
          <cell r="M211">
            <v>1.2204457980000001</v>
          </cell>
          <cell r="N211">
            <v>-1.6272610640000001E-2</v>
          </cell>
          <cell r="O211">
            <v>76.220445798</v>
          </cell>
        </row>
        <row r="212">
          <cell r="A212">
            <v>50000109</v>
          </cell>
          <cell r="B212" t="str">
            <v>Бактериологическое исследование на стафилококки S. аureus.</v>
          </cell>
          <cell r="C212">
            <v>59</v>
          </cell>
          <cell r="D212">
            <v>0.71</v>
          </cell>
          <cell r="E212">
            <v>46.452104999999996</v>
          </cell>
          <cell r="G212">
            <v>46.452104999999996</v>
          </cell>
          <cell r="H212">
            <v>15.7937157</v>
          </cell>
          <cell r="I212">
            <v>62.245820699999996</v>
          </cell>
          <cell r="J212">
            <v>74.694984839999989</v>
          </cell>
          <cell r="K212">
            <v>9.3368731049999987</v>
          </cell>
          <cell r="L212">
            <v>71.582693804999991</v>
          </cell>
          <cell r="M212">
            <v>26.899232565999981</v>
          </cell>
          <cell r="N212">
            <v>-0.45591919603389797</v>
          </cell>
          <cell r="O212">
            <v>85.899232565999981</v>
          </cell>
        </row>
        <row r="213">
          <cell r="A213">
            <v>50000105</v>
          </cell>
          <cell r="B213" t="str">
            <v>Бактериологическое исследование на бактерии рода  Proteus.</v>
          </cell>
          <cell r="C213">
            <v>59</v>
          </cell>
          <cell r="D213">
            <v>0.71</v>
          </cell>
          <cell r="E213">
            <v>46.452104999999996</v>
          </cell>
          <cell r="G213">
            <v>46.452104999999996</v>
          </cell>
          <cell r="H213">
            <v>15.7937157</v>
          </cell>
          <cell r="I213">
            <v>62.245820699999996</v>
          </cell>
          <cell r="J213">
            <v>74.694984839999989</v>
          </cell>
          <cell r="K213">
            <v>9.3368731049999987</v>
          </cell>
          <cell r="L213">
            <v>71.582693804999991</v>
          </cell>
          <cell r="M213">
            <v>26.899232565999981</v>
          </cell>
          <cell r="N213">
            <v>-0.45591919603389797</v>
          </cell>
          <cell r="O213">
            <v>85.899232565999981</v>
          </cell>
        </row>
        <row r="214">
          <cell r="A214">
            <v>50000101</v>
          </cell>
          <cell r="B214" t="str">
            <v>Бактериологическое исследование на дрожжи, плесень, концентрацию дрожжевых клеток, плесень по Говарду</v>
          </cell>
          <cell r="C214">
            <v>123</v>
          </cell>
          <cell r="D214">
            <v>0.63</v>
          </cell>
          <cell r="E214">
            <v>41.218065000000003</v>
          </cell>
          <cell r="G214">
            <v>41.218065000000003</v>
          </cell>
          <cell r="H214">
            <v>14.014142100000003</v>
          </cell>
          <cell r="I214">
            <v>55.232207100000004</v>
          </cell>
          <cell r="J214">
            <v>66.278648520000004</v>
          </cell>
          <cell r="K214">
            <v>8.2848310650000005</v>
          </cell>
          <cell r="L214">
            <v>63.517038165000002</v>
          </cell>
          <cell r="M214">
            <v>-46.779554202</v>
          </cell>
          <cell r="N214">
            <v>0.38032157887804879</v>
          </cell>
          <cell r="O214">
            <v>76.220445798</v>
          </cell>
        </row>
        <row r="215">
          <cell r="A215">
            <v>50000100</v>
          </cell>
          <cell r="B215" t="str">
            <v>Бактериологическое исследование на сульфитредцирующие клостридии, мезофильные клостридии</v>
          </cell>
          <cell r="C215">
            <v>47</v>
          </cell>
          <cell r="D215">
            <v>0.71</v>
          </cell>
          <cell r="E215">
            <v>46.452104999999996</v>
          </cell>
          <cell r="G215">
            <v>46.452104999999996</v>
          </cell>
          <cell r="H215">
            <v>15.7937157</v>
          </cell>
          <cell r="I215">
            <v>62.245820699999996</v>
          </cell>
          <cell r="J215">
            <v>74.694984839999989</v>
          </cell>
          <cell r="K215">
            <v>9.3368731049999987</v>
          </cell>
          <cell r="L215">
            <v>71.582693804999991</v>
          </cell>
          <cell r="M215">
            <v>38.899232565999981</v>
          </cell>
          <cell r="N215">
            <v>-0.82764324608510598</v>
          </cell>
          <cell r="O215">
            <v>85.899232565999981</v>
          </cell>
        </row>
        <row r="216">
          <cell r="A216">
            <v>50000104</v>
          </cell>
          <cell r="B216" t="str">
            <v>Бактериологическое исследование на E.coli</v>
          </cell>
          <cell r="C216">
            <v>91</v>
          </cell>
          <cell r="D216">
            <v>0.71</v>
          </cell>
          <cell r="E216">
            <v>46.452104999999996</v>
          </cell>
          <cell r="G216">
            <v>46.452104999999996</v>
          </cell>
          <cell r="H216">
            <v>15.7937157</v>
          </cell>
          <cell r="I216">
            <v>62.245820699999996</v>
          </cell>
          <cell r="J216">
            <v>74.694984839999989</v>
          </cell>
          <cell r="K216">
            <v>9.3368731049999987</v>
          </cell>
          <cell r="L216">
            <v>71.582693804999991</v>
          </cell>
          <cell r="M216">
            <v>-5.1007674340000193</v>
          </cell>
          <cell r="N216">
            <v>5.6052389384615597E-2</v>
          </cell>
          <cell r="O216">
            <v>85.899232565999981</v>
          </cell>
        </row>
        <row r="217">
          <cell r="A217">
            <v>50000103</v>
          </cell>
          <cell r="B217" t="str">
            <v>Бактериологическое исследование на энтерококки Enterococcus.</v>
          </cell>
          <cell r="C217">
            <v>75</v>
          </cell>
          <cell r="D217">
            <v>0.71</v>
          </cell>
          <cell r="E217">
            <v>46.452104999999996</v>
          </cell>
          <cell r="G217">
            <v>46.452104999999996</v>
          </cell>
          <cell r="H217">
            <v>15.7937157</v>
          </cell>
          <cell r="I217">
            <v>62.245820699999996</v>
          </cell>
          <cell r="J217">
            <v>74.694984839999989</v>
          </cell>
          <cell r="K217">
            <v>9.3368731049999987</v>
          </cell>
          <cell r="L217">
            <v>71.582693804999991</v>
          </cell>
          <cell r="M217">
            <v>10.899232565999981</v>
          </cell>
          <cell r="N217">
            <v>-0.14532310087999975</v>
          </cell>
          <cell r="O217">
            <v>85.899232565999981</v>
          </cell>
        </row>
        <row r="218">
          <cell r="A218">
            <v>50000107</v>
          </cell>
          <cell r="B218" t="str">
            <v>Бактериологическое исследование на молочнокислые микроорганизмы, ацидофильные микроорганизмы</v>
          </cell>
          <cell r="C218">
            <v>159</v>
          </cell>
          <cell r="D218">
            <v>0.71</v>
          </cell>
          <cell r="E218">
            <v>46.452104999999996</v>
          </cell>
          <cell r="F218">
            <v>1.9379999999999999</v>
          </cell>
          <cell r="G218">
            <v>48.390104999999998</v>
          </cell>
          <cell r="H218">
            <v>16.452635700000002</v>
          </cell>
          <cell r="I218">
            <v>64.842740700000007</v>
          </cell>
          <cell r="J218">
            <v>77.811288840000003</v>
          </cell>
          <cell r="K218">
            <v>9.7264111050000004</v>
          </cell>
          <cell r="L218">
            <v>74.569151805000004</v>
          </cell>
          <cell r="M218">
            <v>-69.517017834000001</v>
          </cell>
          <cell r="N218">
            <v>0.43721394864150942</v>
          </cell>
          <cell r="O218">
            <v>89.482982165999999</v>
          </cell>
        </row>
        <row r="219">
          <cell r="A219">
            <v>50001075</v>
          </cell>
          <cell r="B219" t="str">
            <v>Бактериологическое исследование на бифидобактерии.</v>
          </cell>
          <cell r="C219">
            <v>172</v>
          </cell>
          <cell r="D219">
            <v>0.71</v>
          </cell>
          <cell r="E219">
            <v>46.452104999999996</v>
          </cell>
          <cell r="F219">
            <v>19.073999999999998</v>
          </cell>
          <cell r="G219">
            <v>65.526105000000001</v>
          </cell>
          <cell r="H219">
            <v>22.2788757</v>
          </cell>
          <cell r="I219">
            <v>87.804980700000002</v>
          </cell>
          <cell r="J219">
            <v>105.36597684</v>
          </cell>
          <cell r="K219">
            <v>13.170747105</v>
          </cell>
          <cell r="L219">
            <v>100.97572780500001</v>
          </cell>
          <cell r="M219">
            <v>-50.829126634000005</v>
          </cell>
          <cell r="N219">
            <v>0.2955181781046512</v>
          </cell>
          <cell r="O219">
            <v>121.170873366</v>
          </cell>
        </row>
        <row r="220">
          <cell r="A220">
            <v>50000111</v>
          </cell>
          <cell r="B220" t="str">
            <v xml:space="preserve">Бактериологическое исследование на парагемолитический вибрион </v>
          </cell>
          <cell r="C220">
            <v>88</v>
          </cell>
          <cell r="D220">
            <v>0.54</v>
          </cell>
          <cell r="E220">
            <v>35.329770000000003</v>
          </cell>
          <cell r="F220">
            <v>18.2988</v>
          </cell>
          <cell r="G220">
            <v>53.628570000000003</v>
          </cell>
          <cell r="H220">
            <v>18.233713800000004</v>
          </cell>
          <cell r="I220">
            <v>71.8622838</v>
          </cell>
          <cell r="J220">
            <v>86.234740559999992</v>
          </cell>
          <cell r="K220">
            <v>10.779342569999999</v>
          </cell>
          <cell r="L220">
            <v>82.641626369999997</v>
          </cell>
          <cell r="M220">
            <v>11.169951643999994</v>
          </cell>
          <cell r="N220">
            <v>-0.12693126868181812</v>
          </cell>
          <cell r="O220">
            <v>99.169951643999994</v>
          </cell>
        </row>
        <row r="221">
          <cell r="A221">
            <v>50000102</v>
          </cell>
          <cell r="B221" t="str">
            <v>Бактериологическое исследование на B.cereus.</v>
          </cell>
          <cell r="C221">
            <v>114</v>
          </cell>
          <cell r="D221">
            <v>0.71</v>
          </cell>
          <cell r="E221">
            <v>46.452104999999996</v>
          </cell>
          <cell r="F221">
            <v>23.6844</v>
          </cell>
          <cell r="G221">
            <v>70.136505</v>
          </cell>
          <cell r="H221">
            <v>23.846411700000001</v>
          </cell>
          <cell r="I221">
            <v>93.982916700000004</v>
          </cell>
          <cell r="J221">
            <v>112.77950004</v>
          </cell>
          <cell r="K221">
            <v>14.097437505</v>
          </cell>
          <cell r="L221">
            <v>108.08035420500001</v>
          </cell>
          <cell r="M221">
            <v>15.696425046000002</v>
          </cell>
          <cell r="N221">
            <v>-0.13768793900000001</v>
          </cell>
          <cell r="O221">
            <v>129.696425046</v>
          </cell>
        </row>
        <row r="222">
          <cell r="A222">
            <v>50000110</v>
          </cell>
          <cell r="B222" t="str">
            <v>Бактериологическое исследование на листерии Listeria monocytogenes</v>
          </cell>
          <cell r="C222">
            <v>525</v>
          </cell>
          <cell r="D222">
            <v>1.88</v>
          </cell>
          <cell r="E222">
            <v>122.99994000000001</v>
          </cell>
          <cell r="F222">
            <v>51.867000000000004</v>
          </cell>
          <cell r="G222">
            <v>174.86694</v>
          </cell>
          <cell r="H222">
            <v>59.454759600000003</v>
          </cell>
          <cell r="I222">
            <v>234.32169959999999</v>
          </cell>
          <cell r="J222">
            <v>281.18603951999995</v>
          </cell>
          <cell r="K222">
            <v>35.148254939999994</v>
          </cell>
          <cell r="L222">
            <v>269.46995454</v>
          </cell>
          <cell r="M222">
            <v>-201.63605455200002</v>
          </cell>
          <cell r="N222">
            <v>0.3840686753371429</v>
          </cell>
          <cell r="O222">
            <v>323.36394544799998</v>
          </cell>
        </row>
        <row r="223">
          <cell r="A223">
            <v>50001076</v>
          </cell>
          <cell r="B223" t="str">
            <v>Бактериологическое исследование на патогенную микрофлору в т.ч. сальмонеллы (в том числе методом импеданса).</v>
          </cell>
          <cell r="C223">
            <v>171</v>
          </cell>
          <cell r="D223">
            <v>1.88</v>
          </cell>
          <cell r="E223">
            <v>122.99994000000001</v>
          </cell>
          <cell r="G223">
            <v>122.99994000000001</v>
          </cell>
          <cell r="H223">
            <v>41.819979600000003</v>
          </cell>
          <cell r="I223">
            <v>164.81991960000002</v>
          </cell>
          <cell r="J223">
            <v>197.78390352000002</v>
          </cell>
          <cell r="K223">
            <v>24.722987940000003</v>
          </cell>
          <cell r="L223">
            <v>189.54290754000002</v>
          </cell>
          <cell r="M223">
            <v>56.451489048000013</v>
          </cell>
          <cell r="N223">
            <v>-0.3301256669473685</v>
          </cell>
          <cell r="O223">
            <v>227.45148904800001</v>
          </cell>
        </row>
        <row r="224">
          <cell r="A224">
            <v>50001077</v>
          </cell>
          <cell r="B224" t="str">
            <v>Бактериологическое исследование на синегнойную палочку Ps.aeruginosa.</v>
          </cell>
          <cell r="C224">
            <v>309</v>
          </cell>
          <cell r="D224">
            <v>0.71</v>
          </cell>
          <cell r="E224">
            <v>46.452104999999996</v>
          </cell>
          <cell r="F224">
            <v>53.2746</v>
          </cell>
          <cell r="G224">
            <v>99.726704999999995</v>
          </cell>
          <cell r="H224">
            <v>33.907079700000004</v>
          </cell>
          <cell r="I224">
            <v>133.63378470000001</v>
          </cell>
          <cell r="J224">
            <v>160.36054164000001</v>
          </cell>
          <cell r="K224">
            <v>20.045067705000001</v>
          </cell>
          <cell r="L224">
            <v>153.67885240500001</v>
          </cell>
          <cell r="M224">
            <v>-124.58537711399998</v>
          </cell>
          <cell r="N224">
            <v>0.40318892269902906</v>
          </cell>
          <cell r="O224">
            <v>184.41462288600002</v>
          </cell>
        </row>
        <row r="225">
          <cell r="A225">
            <v>50001317</v>
          </cell>
          <cell r="B225" t="str">
            <v>Бактериологическое исследование на Enterobacter sakazakii</v>
          </cell>
          <cell r="C225">
            <v>241</v>
          </cell>
          <cell r="D225">
            <v>0.71</v>
          </cell>
          <cell r="E225">
            <v>46.452104999999996</v>
          </cell>
          <cell r="F225">
            <v>11.3934</v>
          </cell>
          <cell r="G225">
            <v>57.845504999999996</v>
          </cell>
          <cell r="H225">
            <v>19.6674717</v>
          </cell>
          <cell r="I225">
            <v>77.512976699999996</v>
          </cell>
          <cell r="J225">
            <v>93.015572039999995</v>
          </cell>
          <cell r="K225">
            <v>11.626946504999999</v>
          </cell>
          <cell r="L225">
            <v>89.139923205000002</v>
          </cell>
          <cell r="M225">
            <v>-134.032092154</v>
          </cell>
          <cell r="N225">
            <v>0.55614975997510374</v>
          </cell>
          <cell r="O225">
            <v>106.967907846</v>
          </cell>
        </row>
        <row r="226">
          <cell r="A226">
            <v>50001318</v>
          </cell>
          <cell r="B226" t="str">
            <v>Бактериологическое исследование на неспорообразующие микроорганизмы</v>
          </cell>
          <cell r="C226">
            <v>147</v>
          </cell>
          <cell r="D226">
            <v>0.46</v>
          </cell>
          <cell r="E226">
            <v>30.095730000000003</v>
          </cell>
          <cell r="F226">
            <v>7.3133999999999997</v>
          </cell>
          <cell r="G226">
            <v>37.409130000000005</v>
          </cell>
          <cell r="H226">
            <v>12.719104200000002</v>
          </cell>
          <cell r="I226">
            <v>50.128234200000009</v>
          </cell>
          <cell r="J226">
            <v>60.153881040000009</v>
          </cell>
          <cell r="K226">
            <v>7.5192351300000011</v>
          </cell>
          <cell r="L226">
            <v>57.647469330000007</v>
          </cell>
          <cell r="M226">
            <v>-77.823036803999997</v>
          </cell>
          <cell r="N226">
            <v>0.52940841363265301</v>
          </cell>
          <cell r="O226">
            <v>69.176963196000003</v>
          </cell>
        </row>
        <row r="227">
          <cell r="A227">
            <v>50001072</v>
          </cell>
          <cell r="B227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27">
            <v>1155</v>
          </cell>
          <cell r="D227">
            <v>5.65</v>
          </cell>
          <cell r="E227">
            <v>369.65407500000003</v>
          </cell>
          <cell r="F227">
            <v>89.606999999999999</v>
          </cell>
          <cell r="G227">
            <v>459.26107500000001</v>
          </cell>
          <cell r="H227">
            <v>156.14876550000002</v>
          </cell>
          <cell r="I227">
            <v>615.40984049999997</v>
          </cell>
          <cell r="J227">
            <v>738.4918085999999</v>
          </cell>
          <cell r="K227">
            <v>92.311476074999987</v>
          </cell>
          <cell r="L227">
            <v>707.72131657499995</v>
          </cell>
          <cell r="M227">
            <v>-305.73442011000009</v>
          </cell>
          <cell r="N227">
            <v>0.26470512563636373</v>
          </cell>
          <cell r="O227">
            <v>849.26557988999991</v>
          </cell>
        </row>
        <row r="228">
          <cell r="A228" t="str">
            <v>ВОДА И ПОЧВА</v>
          </cell>
        </row>
        <row r="229">
          <cell r="A229">
            <v>50001078</v>
          </cell>
          <cell r="B22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29">
            <v>286</v>
          </cell>
          <cell r="D229">
            <v>1.38</v>
          </cell>
          <cell r="E229">
            <v>90.287189999999995</v>
          </cell>
          <cell r="F229">
            <v>32.038200000000003</v>
          </cell>
          <cell r="G229">
            <v>122.32539</v>
          </cell>
          <cell r="H229">
            <v>41.590632599999999</v>
          </cell>
          <cell r="I229">
            <v>163.91602259999999</v>
          </cell>
          <cell r="J229">
            <v>196.69922711999999</v>
          </cell>
          <cell r="K229">
            <v>24.587403389999999</v>
          </cell>
          <cell r="L229">
            <v>188.50342598999998</v>
          </cell>
          <cell r="M229">
            <v>-59.795888812000015</v>
          </cell>
          <cell r="N229">
            <v>0.20907653430769235</v>
          </cell>
          <cell r="O229">
            <v>226.20411118799998</v>
          </cell>
        </row>
        <row r="230">
          <cell r="A230">
            <v>50001079</v>
          </cell>
          <cell r="B230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30">
            <v>270</v>
          </cell>
          <cell r="D230">
            <v>1.75</v>
          </cell>
          <cell r="E230">
            <v>114.494625</v>
          </cell>
          <cell r="F230">
            <v>19.614599999999999</v>
          </cell>
          <cell r="G230">
            <v>134.10922500000001</v>
          </cell>
          <cell r="H230">
            <v>45.597136500000005</v>
          </cell>
          <cell r="I230">
            <v>179.70636150000001</v>
          </cell>
          <cell r="J230">
            <v>215.64763380000002</v>
          </cell>
          <cell r="K230">
            <v>26.955954225000003</v>
          </cell>
          <cell r="L230">
            <v>206.66231572500001</v>
          </cell>
          <cell r="M230">
            <v>-22.005221129999995</v>
          </cell>
          <cell r="N230">
            <v>8.1500818999999988E-2</v>
          </cell>
          <cell r="O230">
            <v>247.99477887</v>
          </cell>
        </row>
        <row r="231">
          <cell r="A231">
            <v>50001089</v>
          </cell>
          <cell r="B231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31">
            <v>189</v>
          </cell>
          <cell r="D231">
            <v>0.71</v>
          </cell>
          <cell r="E231">
            <v>46.452104999999996</v>
          </cell>
          <cell r="F231">
            <v>44.2986</v>
          </cell>
          <cell r="G231">
            <v>90.750704999999996</v>
          </cell>
          <cell r="H231">
            <v>30.855239700000002</v>
          </cell>
          <cell r="I231">
            <v>121.60594469999999</v>
          </cell>
          <cell r="J231">
            <v>145.92713363999999</v>
          </cell>
          <cell r="K231">
            <v>18.240891704999999</v>
          </cell>
          <cell r="L231">
            <v>139.846836405</v>
          </cell>
          <cell r="M231">
            <v>-21.183796314000006</v>
          </cell>
          <cell r="N231">
            <v>0.11208357838095241</v>
          </cell>
          <cell r="O231">
            <v>167.81620368599999</v>
          </cell>
        </row>
        <row r="232">
          <cell r="A232">
            <v>50001080</v>
          </cell>
          <cell r="B232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32">
            <v>94</v>
          </cell>
          <cell r="D232">
            <v>0.57999999999999996</v>
          </cell>
          <cell r="E232">
            <v>37.94679</v>
          </cell>
          <cell r="F232">
            <v>13.7088</v>
          </cell>
          <cell r="G232">
            <v>51.655590000000004</v>
          </cell>
          <cell r="H232">
            <v>17.562900600000003</v>
          </cell>
          <cell r="I232">
            <v>69.21849060000001</v>
          </cell>
          <cell r="J232">
            <v>83.062188720000009</v>
          </cell>
          <cell r="K232">
            <v>10.382773590000001</v>
          </cell>
          <cell r="L232">
            <v>79.601264190000009</v>
          </cell>
          <cell r="M232">
            <v>1.5215170280000052</v>
          </cell>
          <cell r="N232">
            <v>-1.6186351361702184E-2</v>
          </cell>
          <cell r="O232">
            <v>95.521517028000005</v>
          </cell>
        </row>
        <row r="233">
          <cell r="A233">
            <v>50001123</v>
          </cell>
          <cell r="B233" t="str">
            <v xml:space="preserve">Бактериологическое исследование воды питьевой расфасованной на сульфитредуцирующие клостридии </v>
          </cell>
          <cell r="C233">
            <v>96</v>
          </cell>
          <cell r="D233">
            <v>0.5</v>
          </cell>
          <cell r="E233">
            <v>32.71275</v>
          </cell>
          <cell r="F233">
            <v>18.982199999999999</v>
          </cell>
          <cell r="G233">
            <v>51.694949999999999</v>
          </cell>
          <cell r="H233">
            <v>17.576283</v>
          </cell>
          <cell r="I233">
            <v>69.271232999999995</v>
          </cell>
          <cell r="J233">
            <v>83.125479599999991</v>
          </cell>
          <cell r="K233">
            <v>10.390684949999999</v>
          </cell>
          <cell r="L233">
            <v>79.661917949999989</v>
          </cell>
          <cell r="M233">
            <v>-0.40569846000001064</v>
          </cell>
          <cell r="N233">
            <v>4.2260256250001111E-3</v>
          </cell>
          <cell r="O233">
            <v>95.594301539999989</v>
          </cell>
        </row>
        <row r="234">
          <cell r="A234">
            <v>50001126</v>
          </cell>
          <cell r="B234" t="str">
            <v>Бактериологическое исследование воды аквапарков</v>
          </cell>
          <cell r="C234">
            <v>723</v>
          </cell>
          <cell r="D234">
            <v>3.53</v>
          </cell>
          <cell r="E234">
            <v>230.95201499999999</v>
          </cell>
          <cell r="F234">
            <v>39.3108</v>
          </cell>
          <cell r="G234">
            <v>270.26281499999999</v>
          </cell>
          <cell r="H234">
            <v>91.889357099999998</v>
          </cell>
          <cell r="I234">
            <v>362.15217209999997</v>
          </cell>
          <cell r="J234">
            <v>434.58260651999996</v>
          </cell>
          <cell r="K234">
            <v>54.322825814999995</v>
          </cell>
          <cell r="L234">
            <v>416.47499791499996</v>
          </cell>
          <cell r="M234">
            <v>-223.23000250200005</v>
          </cell>
          <cell r="N234">
            <v>0.30875519018257269</v>
          </cell>
          <cell r="O234">
            <v>499.76999749799995</v>
          </cell>
        </row>
        <row r="235">
          <cell r="A235">
            <v>50001134</v>
          </cell>
          <cell r="B235" t="str">
            <v>Бактериологическое исследование воды питьевой, питьевой, расфасованной в емкости на ОМЧ, ОМЧ 37°С</v>
          </cell>
          <cell r="C235">
            <v>94</v>
          </cell>
          <cell r="D235">
            <v>0.5</v>
          </cell>
          <cell r="E235">
            <v>32.71275</v>
          </cell>
          <cell r="F235">
            <v>7.5174000000000003</v>
          </cell>
          <cell r="G235">
            <v>40.230150000000002</v>
          </cell>
          <cell r="H235">
            <v>13.678251000000001</v>
          </cell>
          <cell r="I235">
            <v>53.908401000000005</v>
          </cell>
          <cell r="J235">
            <v>64.690081200000009</v>
          </cell>
          <cell r="K235">
            <v>8.0862601500000011</v>
          </cell>
          <cell r="L235">
            <v>61.994661150000006</v>
          </cell>
          <cell r="M235">
            <v>-19.606406620000001</v>
          </cell>
          <cell r="N235">
            <v>0.20857879382978725</v>
          </cell>
          <cell r="O235">
            <v>74.393593379999999</v>
          </cell>
        </row>
        <row r="236">
          <cell r="A236">
            <v>50001139</v>
          </cell>
          <cell r="B236" t="str">
            <v>Бактериологическое исследование воды питьевой, расфасованной в емкости на ОМЧ 22°С</v>
          </cell>
          <cell r="C236">
            <v>94</v>
          </cell>
          <cell r="D236">
            <v>0.57999999999999996</v>
          </cell>
          <cell r="E236">
            <v>37.94679</v>
          </cell>
          <cell r="F236">
            <v>7.5174000000000003</v>
          </cell>
          <cell r="G236">
            <v>45.464190000000002</v>
          </cell>
          <cell r="H236">
            <v>15.457824600000002</v>
          </cell>
          <cell r="I236">
            <v>60.922014600000004</v>
          </cell>
          <cell r="J236">
            <v>73.106417520000008</v>
          </cell>
          <cell r="K236">
            <v>9.138302190000001</v>
          </cell>
          <cell r="L236">
            <v>70.060316790000002</v>
          </cell>
          <cell r="M236">
            <v>-9.9276198520000065</v>
          </cell>
          <cell r="N236">
            <v>0.10561297714893624</v>
          </cell>
          <cell r="O236">
            <v>84.072380147999993</v>
          </cell>
        </row>
        <row r="237">
          <cell r="A237">
            <v>50001135</v>
          </cell>
          <cell r="B237" t="str">
            <v>Бактериологическое исследование воды питьевой, питьевой, расфасованной в емкости на ОКБ, ТКБ, ГКБ</v>
          </cell>
          <cell r="C237">
            <v>102</v>
          </cell>
          <cell r="D237">
            <v>0.5</v>
          </cell>
          <cell r="E237">
            <v>32.71275</v>
          </cell>
          <cell r="F237">
            <v>13.5252</v>
          </cell>
          <cell r="G237">
            <v>46.237949999999998</v>
          </cell>
          <cell r="H237">
            <v>15.720903</v>
          </cell>
          <cell r="I237">
            <v>61.958852999999998</v>
          </cell>
          <cell r="J237">
            <v>74.350623599999992</v>
          </cell>
          <cell r="K237">
            <v>9.2938279499999989</v>
          </cell>
          <cell r="L237">
            <v>71.252680949999998</v>
          </cell>
          <cell r="M237">
            <v>-16.49678286000001</v>
          </cell>
          <cell r="N237">
            <v>0.16173316529411774</v>
          </cell>
          <cell r="O237">
            <v>85.50321713999999</v>
          </cell>
        </row>
        <row r="238">
          <cell r="A238">
            <v>50001082</v>
          </cell>
          <cell r="B238" t="str">
            <v>Бактериологическое исследование поверхностных водоемов, сточной воды, воды технической на ОКБ, ТКБ.</v>
          </cell>
          <cell r="C238">
            <v>235</v>
          </cell>
          <cell r="D238">
            <v>1.1299999999999999</v>
          </cell>
          <cell r="E238">
            <v>73.930814999999996</v>
          </cell>
          <cell r="F238">
            <v>49.265999999999998</v>
          </cell>
          <cell r="G238">
            <v>123.19681499999999</v>
          </cell>
          <cell r="H238">
            <v>41.886917099999998</v>
          </cell>
          <cell r="I238">
            <v>165.08373209999999</v>
          </cell>
          <cell r="J238">
            <v>198.10047852</v>
          </cell>
          <cell r="K238">
            <v>24.762559814999999</v>
          </cell>
          <cell r="L238">
            <v>189.84629191499999</v>
          </cell>
          <cell r="M238">
            <v>-7.1844497020000233</v>
          </cell>
          <cell r="N238">
            <v>3.057212639148946E-2</v>
          </cell>
          <cell r="O238">
            <v>227.81555029799998</v>
          </cell>
        </row>
        <row r="239">
          <cell r="A239">
            <v>50001083</v>
          </cell>
          <cell r="B239" t="str">
            <v>Бактериологическое исследование поверхностных водоемов, сточной воды, воды технической на колифаги.</v>
          </cell>
          <cell r="C239">
            <v>286</v>
          </cell>
          <cell r="D239">
            <v>1.75</v>
          </cell>
          <cell r="E239">
            <v>114.494625</v>
          </cell>
          <cell r="F239">
            <v>18.6966</v>
          </cell>
          <cell r="G239">
            <v>133.191225</v>
          </cell>
          <cell r="H239">
            <v>45.285016500000005</v>
          </cell>
          <cell r="I239">
            <v>178.47624150000001</v>
          </cell>
          <cell r="J239">
            <v>214.17148980000002</v>
          </cell>
          <cell r="K239">
            <v>26.771436225000002</v>
          </cell>
          <cell r="L239">
            <v>205.24767772500002</v>
          </cell>
          <cell r="M239">
            <v>-39.702786729999985</v>
          </cell>
          <cell r="N239">
            <v>0.13882093262237757</v>
          </cell>
          <cell r="O239">
            <v>246.29721327000001</v>
          </cell>
        </row>
        <row r="240">
          <cell r="A240">
            <v>50001088</v>
          </cell>
          <cell r="B240" t="str">
            <v>Бактериологическое исследование воды на патогенную микрофлору.</v>
          </cell>
          <cell r="C240">
            <v>561</v>
          </cell>
          <cell r="D240">
            <v>3.54</v>
          </cell>
          <cell r="E240">
            <v>231.60626999999999</v>
          </cell>
          <cell r="F240">
            <v>35.965199999999996</v>
          </cell>
          <cell r="G240">
            <v>267.57146999999998</v>
          </cell>
          <cell r="H240">
            <v>90.974299799999997</v>
          </cell>
          <cell r="I240">
            <v>358.54576979999996</v>
          </cell>
          <cell r="J240">
            <v>430.25492375999994</v>
          </cell>
          <cell r="K240">
            <v>53.781865469999993</v>
          </cell>
          <cell r="L240">
            <v>412.32763526999997</v>
          </cell>
          <cell r="M240">
            <v>-66.206837676000077</v>
          </cell>
          <cell r="N240">
            <v>0.11801575343315522</v>
          </cell>
          <cell r="O240">
            <v>494.79316232399992</v>
          </cell>
        </row>
        <row r="241">
          <cell r="A241">
            <v>50000140</v>
          </cell>
          <cell r="B241" t="str">
            <v>Бактериологическое исследование воды в плавательных бассейнах.</v>
          </cell>
          <cell r="C241">
            <v>513</v>
          </cell>
          <cell r="D241">
            <v>3.13</v>
          </cell>
          <cell r="E241">
            <v>204.78181499999999</v>
          </cell>
          <cell r="F241">
            <v>34.445400000000006</v>
          </cell>
          <cell r="G241">
            <v>239.227215</v>
          </cell>
          <cell r="H241">
            <v>81.337253100000012</v>
          </cell>
          <cell r="I241">
            <v>320.5644681</v>
          </cell>
          <cell r="J241">
            <v>384.67736171999996</v>
          </cell>
          <cell r="K241">
            <v>48.084670214999996</v>
          </cell>
          <cell r="L241">
            <v>368.64913831500002</v>
          </cell>
          <cell r="M241">
            <v>-70.621034022000003</v>
          </cell>
          <cell r="N241">
            <v>0.1376628343508772</v>
          </cell>
          <cell r="O241">
            <v>442.378965978</v>
          </cell>
        </row>
        <row r="242">
          <cell r="A242">
            <v>50001133</v>
          </cell>
          <cell r="B242" t="str">
            <v>Бактериологическое исследование воды на легионеллы.</v>
          </cell>
          <cell r="C242">
            <v>1403</v>
          </cell>
          <cell r="D242">
            <v>1.21</v>
          </cell>
          <cell r="E242">
            <v>79.164855000000003</v>
          </cell>
          <cell r="F242">
            <v>592.41599999999994</v>
          </cell>
          <cell r="G242">
            <v>671.58085499999993</v>
          </cell>
          <cell r="H242">
            <v>228.33749069999999</v>
          </cell>
          <cell r="I242">
            <v>899.91834569999992</v>
          </cell>
          <cell r="J242">
            <v>1079.9020148399998</v>
          </cell>
          <cell r="K242">
            <v>134.98775185499997</v>
          </cell>
          <cell r="L242">
            <v>1034.9060975549999</v>
          </cell>
          <cell r="M242">
            <v>-161.1126829340003</v>
          </cell>
          <cell r="N242">
            <v>0.11483441406557399</v>
          </cell>
          <cell r="O242">
            <v>1241.8873170659997</v>
          </cell>
        </row>
        <row r="243">
          <cell r="A243">
            <v>50000174</v>
          </cell>
          <cell r="B243" t="str">
            <v>Бактериологическое исследование почвы и песка.</v>
          </cell>
          <cell r="C243">
            <v>661</v>
          </cell>
          <cell r="D243">
            <v>3.58</v>
          </cell>
          <cell r="E243">
            <v>234.22329000000002</v>
          </cell>
          <cell r="F243">
            <v>70.6554</v>
          </cell>
          <cell r="G243">
            <v>304.87869000000001</v>
          </cell>
          <cell r="H243">
            <v>103.65875460000001</v>
          </cell>
          <cell r="I243">
            <v>408.53744460000001</v>
          </cell>
          <cell r="J243">
            <v>490.24493352000002</v>
          </cell>
          <cell r="K243">
            <v>61.280616690000002</v>
          </cell>
          <cell r="L243">
            <v>469.81806129</v>
          </cell>
          <cell r="M243">
            <v>-97.218326452000042</v>
          </cell>
          <cell r="N243">
            <v>0.14707764970045392</v>
          </cell>
          <cell r="O243">
            <v>563.78167354799996</v>
          </cell>
        </row>
        <row r="244">
          <cell r="A244">
            <v>50001329</v>
          </cell>
          <cell r="B244" t="str">
            <v>Бактериологическое исследование воды питьевой, расфасованной на 6 показателей (ОМЧ 37°С, 22°С, ОКБ, ТКБ, ГКБ, Ps.aeruginosa.</v>
          </cell>
          <cell r="C244">
            <v>591</v>
          </cell>
          <cell r="D244">
            <v>2.21</v>
          </cell>
          <cell r="E244">
            <v>144.59035499999999</v>
          </cell>
          <cell r="F244">
            <v>0</v>
          </cell>
          <cell r="G244">
            <v>144.59035499999999</v>
          </cell>
          <cell r="H244">
            <v>49.160720699999999</v>
          </cell>
          <cell r="I244">
            <v>193.7510757</v>
          </cell>
          <cell r="J244">
            <v>232.50129084</v>
          </cell>
          <cell r="K244">
            <v>29.062661354999999</v>
          </cell>
          <cell r="L244">
            <v>222.81373705499999</v>
          </cell>
          <cell r="M244">
            <v>-323.62351553400003</v>
          </cell>
          <cell r="N244">
            <v>0.54758632070050772</v>
          </cell>
          <cell r="O244">
            <v>267.37648446599997</v>
          </cell>
        </row>
        <row r="245">
          <cell r="A245" t="str">
            <v>ВОЗДУХ</v>
          </cell>
        </row>
        <row r="246">
          <cell r="A246">
            <v>50000224</v>
          </cell>
          <cell r="B246" t="str">
            <v>Бактериологическое исследование воздуха закрытых помещений на общее микробное число (ОМЧ).</v>
          </cell>
          <cell r="C246">
            <v>70</v>
          </cell>
          <cell r="D246">
            <v>0.57999999999999996</v>
          </cell>
          <cell r="E246">
            <v>37.94679</v>
          </cell>
          <cell r="G246">
            <v>37.94679</v>
          </cell>
          <cell r="H246">
            <v>12.901908600000001</v>
          </cell>
          <cell r="I246">
            <v>50.848698599999999</v>
          </cell>
          <cell r="J246">
            <v>61.018438319999994</v>
          </cell>
          <cell r="K246">
            <v>7.6273047899999993</v>
          </cell>
          <cell r="L246">
            <v>58.476003389999995</v>
          </cell>
          <cell r="M246">
            <v>0.17120406799999444</v>
          </cell>
          <cell r="N246">
            <v>-2.4457723999999205E-3</v>
          </cell>
          <cell r="O246">
            <v>70.171204067999994</v>
          </cell>
        </row>
        <row r="247">
          <cell r="A247">
            <v>50000225</v>
          </cell>
          <cell r="B247" t="str">
            <v>Бактериологическое исследование воздуха закрытых помещений на S.aureus.</v>
          </cell>
          <cell r="C247">
            <v>100</v>
          </cell>
          <cell r="D247">
            <v>0.57999999999999996</v>
          </cell>
          <cell r="E247">
            <v>37.94679</v>
          </cell>
          <cell r="F247">
            <v>10.1388</v>
          </cell>
          <cell r="G247">
            <v>48.085589999999996</v>
          </cell>
          <cell r="H247">
            <v>16.3491006</v>
          </cell>
          <cell r="I247">
            <v>64.434690599999996</v>
          </cell>
          <cell r="J247">
            <v>77.321628719999993</v>
          </cell>
          <cell r="K247">
            <v>9.6652035899999991</v>
          </cell>
          <cell r="L247">
            <v>74.099894190000001</v>
          </cell>
          <cell r="M247">
            <v>-11.080126972000002</v>
          </cell>
          <cell r="N247">
            <v>0.11080126972000003</v>
          </cell>
          <cell r="O247">
            <v>88.919873027999998</v>
          </cell>
        </row>
        <row r="248">
          <cell r="A248">
            <v>50000226</v>
          </cell>
          <cell r="B248" t="str">
            <v>Бактериологическое исследование воздуха закрытых помещений на плесневые грибы и дрожжи.</v>
          </cell>
          <cell r="C248">
            <v>77</v>
          </cell>
          <cell r="D248">
            <v>0.57999999999999996</v>
          </cell>
          <cell r="E248">
            <v>37.94679</v>
          </cell>
          <cell r="G248">
            <v>37.94679</v>
          </cell>
          <cell r="H248">
            <v>12.901908600000001</v>
          </cell>
          <cell r="I248">
            <v>50.848698599999999</v>
          </cell>
          <cell r="J248">
            <v>61.018438319999994</v>
          </cell>
          <cell r="K248">
            <v>7.6273047899999993</v>
          </cell>
          <cell r="L248">
            <v>58.476003389999995</v>
          </cell>
          <cell r="M248">
            <v>-6.8287959320000056</v>
          </cell>
          <cell r="N248">
            <v>8.8685661454545525E-2</v>
          </cell>
          <cell r="O248">
            <v>70.171204067999994</v>
          </cell>
        </row>
        <row r="249">
          <cell r="A249">
            <v>50000227</v>
          </cell>
          <cell r="B249" t="str">
            <v>Бактериологическое исследование воздуха холодильных камер на плесень</v>
          </cell>
          <cell r="C249">
            <v>320</v>
          </cell>
          <cell r="D249">
            <v>0.57999999999999996</v>
          </cell>
          <cell r="E249">
            <v>37.94679</v>
          </cell>
          <cell r="F249">
            <v>13.7088</v>
          </cell>
          <cell r="G249">
            <v>51.655590000000004</v>
          </cell>
          <cell r="H249">
            <v>17.562900600000003</v>
          </cell>
          <cell r="I249">
            <v>69.21849060000001</v>
          </cell>
          <cell r="J249">
            <v>83.062188720000009</v>
          </cell>
          <cell r="K249">
            <v>10.382773590000001</v>
          </cell>
          <cell r="L249">
            <v>79.601264190000009</v>
          </cell>
          <cell r="M249">
            <v>-224.47848297199999</v>
          </cell>
          <cell r="N249">
            <v>0.70149525928750001</v>
          </cell>
          <cell r="O249">
            <v>95.521517028000005</v>
          </cell>
        </row>
        <row r="250">
          <cell r="A250" t="str">
            <v>ЛЕКАРСТВЕННЫЕ ФОРМЫ, ПАРФЮМЕРНО-КОСМЕТИЧЕСКАЯ ПРОДУКЦИЯ, СРЕДСТВА ЛИЧНОЙ ГИГИЕНЫ</v>
          </cell>
        </row>
        <row r="251">
          <cell r="A251">
            <v>50000147</v>
          </cell>
          <cell r="B251" t="str">
            <v>Бактериологическое исследование лекарственных форм на стерильность.</v>
          </cell>
          <cell r="C251">
            <v>165</v>
          </cell>
          <cell r="D251">
            <v>1.21</v>
          </cell>
          <cell r="E251">
            <v>79.164855000000003</v>
          </cell>
          <cell r="F251">
            <v>8.8842000000000017</v>
          </cell>
          <cell r="G251">
            <v>88.04905500000001</v>
          </cell>
          <cell r="H251">
            <v>29.936678700000005</v>
          </cell>
          <cell r="I251">
            <v>117.98573370000001</v>
          </cell>
          <cell r="J251">
            <v>141.58288044</v>
          </cell>
          <cell r="K251">
            <v>17.697860055</v>
          </cell>
          <cell r="L251">
            <v>135.683593755</v>
          </cell>
          <cell r="M251">
            <v>-2.1796874940000066</v>
          </cell>
          <cell r="N251">
            <v>1.3210227236363677E-2</v>
          </cell>
          <cell r="O251">
            <v>162.82031250599999</v>
          </cell>
        </row>
        <row r="252">
          <cell r="A252">
            <v>50001094</v>
          </cell>
          <cell r="B25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52">
            <v>257</v>
          </cell>
          <cell r="D252">
            <v>2.63</v>
          </cell>
          <cell r="E252">
            <v>172.06906499999999</v>
          </cell>
          <cell r="G252">
            <v>172.06906499999999</v>
          </cell>
          <cell r="H252">
            <v>58.503482099999999</v>
          </cell>
          <cell r="I252">
            <v>230.57254710000001</v>
          </cell>
          <cell r="J252">
            <v>276.68705652</v>
          </cell>
          <cell r="K252">
            <v>34.585882065</v>
          </cell>
          <cell r="L252">
            <v>265.15842916500003</v>
          </cell>
          <cell r="M252">
            <v>61.190114998000013</v>
          </cell>
          <cell r="N252">
            <v>-0.23809383267704284</v>
          </cell>
          <cell r="O252">
            <v>318.19011499800001</v>
          </cell>
        </row>
        <row r="253">
          <cell r="A253">
            <v>50001118</v>
          </cell>
          <cell r="B253" t="str">
            <v>Бактериологическое исследование на пирогенообразующие микроорганизмов</v>
          </cell>
          <cell r="C253">
            <v>380</v>
          </cell>
          <cell r="D253">
            <v>0.38</v>
          </cell>
          <cell r="E253">
            <v>24.861689999999999</v>
          </cell>
          <cell r="F253">
            <v>7.5174000000000003</v>
          </cell>
          <cell r="G253">
            <v>32.379089999999998</v>
          </cell>
          <cell r="H253">
            <v>11.008890600000001</v>
          </cell>
          <cell r="I253">
            <v>43.387980599999999</v>
          </cell>
          <cell r="J253">
            <v>52.065576719999996</v>
          </cell>
          <cell r="K253">
            <v>6.5081970899999995</v>
          </cell>
          <cell r="L253">
            <v>49.896177690000002</v>
          </cell>
          <cell r="M253">
            <v>-320.12458677199999</v>
          </cell>
          <cell r="N253">
            <v>0.84243312308421048</v>
          </cell>
          <cell r="O253">
            <v>59.875413227999999</v>
          </cell>
        </row>
        <row r="254">
          <cell r="A254">
            <v>50001119</v>
          </cell>
          <cell r="B254" t="str">
            <v>Бактериологическое исследование воды очищенной по фармакопее</v>
          </cell>
          <cell r="C254">
            <v>674</v>
          </cell>
          <cell r="D254">
            <v>1.58</v>
          </cell>
          <cell r="E254">
            <v>103.37229000000002</v>
          </cell>
          <cell r="F254">
            <v>19.992000000000001</v>
          </cell>
          <cell r="G254">
            <v>123.36429000000003</v>
          </cell>
          <cell r="H254">
            <v>41.943858600000013</v>
          </cell>
          <cell r="I254">
            <v>165.30814860000004</v>
          </cell>
          <cell r="J254">
            <v>198.36977832000005</v>
          </cell>
          <cell r="K254">
            <v>24.796222290000006</v>
          </cell>
          <cell r="L254">
            <v>190.10437089000004</v>
          </cell>
          <cell r="M254">
            <v>-445.87475493199997</v>
          </cell>
          <cell r="N254">
            <v>0.66153524470623137</v>
          </cell>
          <cell r="O254">
            <v>228.12524506800005</v>
          </cell>
        </row>
        <row r="255">
          <cell r="A255">
            <v>50001120</v>
          </cell>
          <cell r="B255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55">
            <v>640</v>
          </cell>
          <cell r="D255">
            <v>3.13</v>
          </cell>
          <cell r="E255">
            <v>204.78181499999999</v>
          </cell>
          <cell r="F255">
            <v>47.042400000000001</v>
          </cell>
          <cell r="G255">
            <v>251.82421499999998</v>
          </cell>
          <cell r="H255">
            <v>85.620233099999993</v>
          </cell>
          <cell r="I255">
            <v>337.44444809999999</v>
          </cell>
          <cell r="J255">
            <v>404.93333772</v>
          </cell>
          <cell r="K255">
            <v>50.616667215</v>
          </cell>
          <cell r="L255">
            <v>388.061115315</v>
          </cell>
          <cell r="M255">
            <v>-174.32666162200002</v>
          </cell>
          <cell r="N255">
            <v>0.272385408784375</v>
          </cell>
          <cell r="O255">
            <v>465.67333837799998</v>
          </cell>
        </row>
        <row r="256">
          <cell r="A256">
            <v>50000175</v>
          </cell>
          <cell r="B256" t="str">
            <v>Бактериологическое исследование лечебной грязи.</v>
          </cell>
          <cell r="C256">
            <v>655</v>
          </cell>
          <cell r="D256">
            <v>3.96</v>
          </cell>
          <cell r="E256">
            <v>259.08498000000003</v>
          </cell>
          <cell r="F256">
            <v>27.5808</v>
          </cell>
          <cell r="G256">
            <v>286.66578000000004</v>
          </cell>
          <cell r="H256">
            <v>97.466365200000027</v>
          </cell>
          <cell r="I256">
            <v>384.13214520000008</v>
          </cell>
          <cell r="J256">
            <v>460.95857424000008</v>
          </cell>
          <cell r="K256">
            <v>57.619821780000009</v>
          </cell>
          <cell r="L256">
            <v>441.75196698000008</v>
          </cell>
          <cell r="M256">
            <v>-124.89763962399991</v>
          </cell>
          <cell r="N256">
            <v>0.19068341927328231</v>
          </cell>
          <cell r="O256">
            <v>530.10236037600009</v>
          </cell>
        </row>
        <row r="257">
          <cell r="A257">
            <v>50000005</v>
          </cell>
          <cell r="B257" t="str">
            <v>Бактериологическое исследование средств личной гигиены</v>
          </cell>
          <cell r="C257">
            <v>1706</v>
          </cell>
          <cell r="D257">
            <v>2.88</v>
          </cell>
          <cell r="E257">
            <v>188.42544000000001</v>
          </cell>
          <cell r="F257">
            <v>652.13700000000006</v>
          </cell>
          <cell r="G257">
            <v>840.56244000000004</v>
          </cell>
          <cell r="H257">
            <v>285.79122960000001</v>
          </cell>
          <cell r="I257">
            <v>1126.3536696000001</v>
          </cell>
          <cell r="J257">
            <v>1351.62440352</v>
          </cell>
          <cell r="K257">
            <v>168.95305044</v>
          </cell>
          <cell r="L257">
            <v>1295.3067200400001</v>
          </cell>
          <cell r="M257">
            <v>-151.63193595200005</v>
          </cell>
          <cell r="N257">
            <v>8.8881556830011754E-2</v>
          </cell>
          <cell r="O257">
            <v>1554.368064048</v>
          </cell>
        </row>
        <row r="258">
          <cell r="A258">
            <v>50001130</v>
          </cell>
          <cell r="B258" t="str">
            <v>Бактериологическое исследование парфюмерно-косметической продукции.</v>
          </cell>
          <cell r="C258">
            <v>1706</v>
          </cell>
          <cell r="D258">
            <v>2.88</v>
          </cell>
          <cell r="E258">
            <v>188.42544000000001</v>
          </cell>
          <cell r="F258">
            <v>652.13700000000006</v>
          </cell>
          <cell r="G258">
            <v>840.56244000000004</v>
          </cell>
          <cell r="H258">
            <v>285.79122960000001</v>
          </cell>
          <cell r="I258">
            <v>1126.3536696000001</v>
          </cell>
          <cell r="J258">
            <v>1351.62440352</v>
          </cell>
          <cell r="K258">
            <v>168.95305044</v>
          </cell>
          <cell r="L258">
            <v>1295.3067200400001</v>
          </cell>
          <cell r="M258">
            <v>-151.63193595200005</v>
          </cell>
          <cell r="N258">
            <v>8.8881556830011754E-2</v>
          </cell>
          <cell r="O258">
            <v>1554.368064048</v>
          </cell>
        </row>
        <row r="259">
          <cell r="A259">
            <v>50000020</v>
          </cell>
          <cell r="B259" t="str">
            <v>Бактериологическое исследование игрушек</v>
          </cell>
          <cell r="C259">
            <v>1060</v>
          </cell>
          <cell r="D259">
            <v>2.88</v>
          </cell>
          <cell r="E259">
            <v>188.42544000000001</v>
          </cell>
          <cell r="F259">
            <v>346.13700000000006</v>
          </cell>
          <cell r="G259">
            <v>534.56244000000004</v>
          </cell>
          <cell r="H259">
            <v>181.75122960000002</v>
          </cell>
          <cell r="I259">
            <v>716.31366960000003</v>
          </cell>
          <cell r="J259">
            <v>859.57640351999999</v>
          </cell>
          <cell r="K259">
            <v>107.44705044</v>
          </cell>
          <cell r="L259">
            <v>823.76072004000002</v>
          </cell>
          <cell r="M259">
            <v>-71.487135952000017</v>
          </cell>
          <cell r="N259">
            <v>6.7440694294339645E-2</v>
          </cell>
          <cell r="O259">
            <v>988.51286404799998</v>
          </cell>
        </row>
        <row r="260">
          <cell r="A260" t="str">
            <v>СМЫВЫ С ОБЪЕКТОВ ВНЕШНЕЙ СРЕДЫ</v>
          </cell>
        </row>
        <row r="261">
          <cell r="A261">
            <v>50000169</v>
          </cell>
          <cell r="B261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61">
            <v>80</v>
          </cell>
          <cell r="D261">
            <v>0.38</v>
          </cell>
          <cell r="E261">
            <v>24.861689999999999</v>
          </cell>
          <cell r="F261">
            <v>12.1686</v>
          </cell>
          <cell r="G261">
            <v>37.030290000000001</v>
          </cell>
          <cell r="H261">
            <v>12.590298600000001</v>
          </cell>
          <cell r="I261">
            <v>49.620588600000005</v>
          </cell>
          <cell r="J261">
            <v>59.544706320000003</v>
          </cell>
          <cell r="K261">
            <v>7.4430882900000004</v>
          </cell>
          <cell r="L261">
            <v>57.063676890000004</v>
          </cell>
          <cell r="M261">
            <v>-11.523587731999996</v>
          </cell>
          <cell r="N261">
            <v>0.14404484664999995</v>
          </cell>
          <cell r="O261">
            <v>68.476412268000004</v>
          </cell>
        </row>
        <row r="262">
          <cell r="A262">
            <v>50000171</v>
          </cell>
          <cell r="B262" t="str">
            <v>Бактериологическое исследование смывов на стафилококк S.aureus.</v>
          </cell>
          <cell r="C262">
            <v>126</v>
          </cell>
          <cell r="D262">
            <v>0.71</v>
          </cell>
          <cell r="E262">
            <v>46.452104999999996</v>
          </cell>
          <cell r="F262">
            <v>23.245799999999999</v>
          </cell>
          <cell r="G262">
            <v>69.697904999999992</v>
          </cell>
          <cell r="H262">
            <v>23.6972877</v>
          </cell>
          <cell r="I262">
            <v>93.395192699999996</v>
          </cell>
          <cell r="J262">
            <v>112.07423123999999</v>
          </cell>
          <cell r="K262">
            <v>14.009278904999999</v>
          </cell>
          <cell r="L262">
            <v>107.404471605</v>
          </cell>
          <cell r="M262">
            <v>2.8853659259999915</v>
          </cell>
          <cell r="N262">
            <v>-2.2899729571428506E-2</v>
          </cell>
          <cell r="O262">
            <v>128.88536592599999</v>
          </cell>
        </row>
        <row r="263">
          <cell r="A263">
            <v>50000164</v>
          </cell>
          <cell r="B263" t="str">
            <v>Бактериологическое исследование смывов на патогенную микрофлору</v>
          </cell>
          <cell r="C263">
            <v>250</v>
          </cell>
          <cell r="D263">
            <v>1.54</v>
          </cell>
          <cell r="E263">
            <v>100.75527000000001</v>
          </cell>
          <cell r="F263">
            <v>24.051599999999997</v>
          </cell>
          <cell r="G263">
            <v>124.80687</v>
          </cell>
          <cell r="H263">
            <v>42.434335800000007</v>
          </cell>
          <cell r="I263">
            <v>167.24120580000002</v>
          </cell>
          <cell r="J263">
            <v>200.68944696000003</v>
          </cell>
          <cell r="K263">
            <v>25.086180870000003</v>
          </cell>
          <cell r="L263">
            <v>192.32738667000001</v>
          </cell>
          <cell r="M263">
            <v>-19.207135996000005</v>
          </cell>
          <cell r="N263">
            <v>7.6828543984000019E-2</v>
          </cell>
          <cell r="O263">
            <v>230.79286400399999</v>
          </cell>
        </row>
        <row r="264">
          <cell r="A264">
            <v>50000165</v>
          </cell>
          <cell r="B264" t="str">
            <v>Бактериологическое исследование смывов на ОМЧ (КМАФАнМ, МАФАМ).</v>
          </cell>
          <cell r="C264">
            <v>83</v>
          </cell>
          <cell r="D264">
            <v>0.42</v>
          </cell>
          <cell r="E264">
            <v>27.478710000000003</v>
          </cell>
          <cell r="F264">
            <v>7.6601999999999997</v>
          </cell>
          <cell r="G264">
            <v>35.138910000000003</v>
          </cell>
          <cell r="H264">
            <v>11.947229400000001</v>
          </cell>
          <cell r="I264">
            <v>47.086139400000008</v>
          </cell>
          <cell r="J264">
            <v>56.503367280000006</v>
          </cell>
          <cell r="K264">
            <v>7.0629209100000008</v>
          </cell>
          <cell r="L264">
            <v>54.14906031000001</v>
          </cell>
          <cell r="M264">
            <v>-18.021127627999988</v>
          </cell>
          <cell r="N264">
            <v>0.21712201961445768</v>
          </cell>
          <cell r="O264">
            <v>64.978872372000012</v>
          </cell>
        </row>
        <row r="265">
          <cell r="A265">
            <v>50000166</v>
          </cell>
          <cell r="B265" t="str">
            <v>Бактериологическое исследование смывов на условно - патогенную микрофлору.</v>
          </cell>
          <cell r="C265">
            <v>468</v>
          </cell>
          <cell r="D265">
            <v>3.42</v>
          </cell>
          <cell r="E265">
            <v>223.75521000000001</v>
          </cell>
          <cell r="F265">
            <v>31.395600000000002</v>
          </cell>
          <cell r="G265">
            <v>255.15081000000001</v>
          </cell>
          <cell r="H265">
            <v>86.751275400000011</v>
          </cell>
          <cell r="I265">
            <v>341.90208540000003</v>
          </cell>
          <cell r="J265">
            <v>410.28250248000001</v>
          </cell>
          <cell r="K265">
            <v>51.285312810000001</v>
          </cell>
          <cell r="L265">
            <v>393.18739821000003</v>
          </cell>
          <cell r="M265">
            <v>3.824877851999986</v>
          </cell>
          <cell r="N265">
            <v>-8.1728159230768926E-3</v>
          </cell>
          <cell r="O265">
            <v>471.82487785199999</v>
          </cell>
        </row>
        <row r="266">
          <cell r="A266">
            <v>50001095</v>
          </cell>
          <cell r="B266" t="str">
            <v>Бактериологическое исследование смывов на дрожжи, плесень.</v>
          </cell>
          <cell r="C266">
            <v>125</v>
          </cell>
          <cell r="D266">
            <v>0.5</v>
          </cell>
          <cell r="E266">
            <v>32.71275</v>
          </cell>
          <cell r="F266">
            <v>7.7826000000000004</v>
          </cell>
          <cell r="G266">
            <v>40.495350000000002</v>
          </cell>
          <cell r="H266">
            <v>13.768419000000002</v>
          </cell>
          <cell r="I266">
            <v>54.263769000000003</v>
          </cell>
          <cell r="J266">
            <v>65.116522799999998</v>
          </cell>
          <cell r="K266">
            <v>8.1395653499999998</v>
          </cell>
          <cell r="L266">
            <v>62.403334350000002</v>
          </cell>
          <cell r="M266">
            <v>-50.115998779999998</v>
          </cell>
          <cell r="N266">
            <v>0.40092799023999998</v>
          </cell>
          <cell r="O266">
            <v>74.884001220000002</v>
          </cell>
        </row>
        <row r="267">
          <cell r="A267">
            <v>50000172</v>
          </cell>
          <cell r="B267" t="str">
            <v>Бактериологическое исследование смывов на  протеи.</v>
          </cell>
          <cell r="C267">
            <v>87</v>
          </cell>
          <cell r="D267">
            <v>0.71</v>
          </cell>
          <cell r="E267">
            <v>46.452104999999996</v>
          </cell>
          <cell r="G267">
            <v>46.452104999999996</v>
          </cell>
          <cell r="H267">
            <v>15.7937157</v>
          </cell>
          <cell r="I267">
            <v>62.245820699999996</v>
          </cell>
          <cell r="J267">
            <v>74.694984839999989</v>
          </cell>
          <cell r="K267">
            <v>9.3368731049999987</v>
          </cell>
          <cell r="L267">
            <v>71.582693804999991</v>
          </cell>
          <cell r="M267">
            <v>-1.1007674340000193</v>
          </cell>
          <cell r="N267">
            <v>1.2652499241379532E-2</v>
          </cell>
          <cell r="O267">
            <v>85.899232565999981</v>
          </cell>
        </row>
        <row r="268">
          <cell r="A268">
            <v>50001121</v>
          </cell>
          <cell r="B268" t="str">
            <v>Исследования смывов из холодильных камер на  плесень.</v>
          </cell>
          <cell r="C268">
            <v>135</v>
          </cell>
          <cell r="D268">
            <v>0.5</v>
          </cell>
          <cell r="E268">
            <v>32.71275</v>
          </cell>
          <cell r="F268">
            <v>14.4534</v>
          </cell>
          <cell r="G268">
            <v>47.166150000000002</v>
          </cell>
          <cell r="H268">
            <v>16.036491000000002</v>
          </cell>
          <cell r="I268">
            <v>63.202641</v>
          </cell>
          <cell r="J268">
            <v>75.843169199999991</v>
          </cell>
          <cell r="K268">
            <v>9.4803961499999989</v>
          </cell>
          <cell r="L268">
            <v>72.683037150000004</v>
          </cell>
          <cell r="M268">
            <v>-47.780355419999992</v>
          </cell>
          <cell r="N268">
            <v>0.35392855866666662</v>
          </cell>
          <cell r="O268">
            <v>87.219644580000008</v>
          </cell>
        </row>
        <row r="269">
          <cell r="A269">
            <v>50000223</v>
          </cell>
          <cell r="B269" t="str">
            <v>Бактериологическое исследование смывов на легионеллы.</v>
          </cell>
          <cell r="C269">
            <v>1150</v>
          </cell>
          <cell r="D269">
            <v>1.21</v>
          </cell>
          <cell r="E269">
            <v>79.164855000000003</v>
          </cell>
          <cell r="F269">
            <v>483.5514</v>
          </cell>
          <cell r="G269">
            <v>562.71625500000005</v>
          </cell>
          <cell r="H269">
            <v>191.32352670000003</v>
          </cell>
          <cell r="I269">
            <v>754.03978170000005</v>
          </cell>
          <cell r="J269">
            <v>904.84773804000008</v>
          </cell>
          <cell r="K269">
            <v>113.10596725500001</v>
          </cell>
          <cell r="L269">
            <v>867.14574895500004</v>
          </cell>
          <cell r="M269">
            <v>-109.42510125400008</v>
          </cell>
          <cell r="N269">
            <v>9.5152261960000067E-2</v>
          </cell>
          <cell r="O269">
            <v>1040.5748987459999</v>
          </cell>
        </row>
        <row r="270">
          <cell r="A270">
            <v>50001319</v>
          </cell>
          <cell r="B270" t="str">
            <v>Бактериологическое исследование смывов с эндоскопического оборудования на ДВУ (дезинфекция высокого уровня)</v>
          </cell>
          <cell r="C270">
            <v>505</v>
          </cell>
          <cell r="D270">
            <v>3.42</v>
          </cell>
          <cell r="E270">
            <v>223.75521000000001</v>
          </cell>
          <cell r="F270">
            <v>27.081</v>
          </cell>
          <cell r="G270">
            <v>250.83620999999999</v>
          </cell>
          <cell r="H270">
            <v>85.284311400000007</v>
          </cell>
          <cell r="I270">
            <v>336.12052140000003</v>
          </cell>
          <cell r="J270">
            <v>403.34462568000004</v>
          </cell>
          <cell r="K270">
            <v>50.418078210000004</v>
          </cell>
          <cell r="L270">
            <v>386.53859961000001</v>
          </cell>
          <cell r="M270">
            <v>-41.153680468000005</v>
          </cell>
          <cell r="N270">
            <v>8.1492436570297033E-2</v>
          </cell>
          <cell r="O270">
            <v>463.846319532</v>
          </cell>
        </row>
        <row r="271">
          <cell r="A271" t="str">
            <v>КЛИНИЧЕСКИЙ МАТЕРИАЛ</v>
          </cell>
        </row>
        <row r="272">
          <cell r="A272">
            <v>50000002</v>
          </cell>
          <cell r="B272" t="str">
            <v>Бактериологическое исследование материала от больного при пищевой токсикоинфекции.</v>
          </cell>
          <cell r="C272">
            <v>398</v>
          </cell>
          <cell r="D272">
            <v>3.71</v>
          </cell>
          <cell r="E272">
            <v>242.72860500000002</v>
          </cell>
          <cell r="G272">
            <v>242.72860500000002</v>
          </cell>
          <cell r="H272">
            <v>82.527725700000005</v>
          </cell>
          <cell r="I272">
            <v>325.25633070000003</v>
          </cell>
          <cell r="J272">
            <v>390.30759684000003</v>
          </cell>
          <cell r="K272">
            <v>48.788449605000004</v>
          </cell>
          <cell r="L272">
            <v>374.04478030500002</v>
          </cell>
          <cell r="M272">
            <v>50.853736366000021</v>
          </cell>
          <cell r="N272">
            <v>-0.12777320694974881</v>
          </cell>
          <cell r="O272">
            <v>448.85373636600002</v>
          </cell>
        </row>
        <row r="273">
          <cell r="A273">
            <v>50001097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273">
            <v>670</v>
          </cell>
          <cell r="D273">
            <v>2.63</v>
          </cell>
          <cell r="E273">
            <v>172.06906499999999</v>
          </cell>
          <cell r="F273">
            <v>135.23160000000001</v>
          </cell>
          <cell r="G273">
            <v>307.30066499999998</v>
          </cell>
          <cell r="H273">
            <v>104.48222610000001</v>
          </cell>
          <cell r="I273">
            <v>411.78289109999997</v>
          </cell>
          <cell r="J273">
            <v>494.13946931999993</v>
          </cell>
          <cell r="K273">
            <v>61.767433664999992</v>
          </cell>
          <cell r="L273">
            <v>473.55032476499997</v>
          </cell>
          <cell r="M273">
            <v>-101.73961028200006</v>
          </cell>
          <cell r="N273">
            <v>0.15185016460000009</v>
          </cell>
          <cell r="O273">
            <v>568.26038971799994</v>
          </cell>
        </row>
        <row r="274">
          <cell r="A274">
            <v>50001098</v>
          </cell>
          <cell r="B274" t="str">
            <v>Бактериологическое исследование отделяемое зева, носа на стафилококк (1 исследование)</v>
          </cell>
          <cell r="C274">
            <v>178</v>
          </cell>
          <cell r="D274">
            <v>1.04</v>
          </cell>
          <cell r="E274">
            <v>68.04252000000001</v>
          </cell>
          <cell r="F274">
            <v>22.388999999999999</v>
          </cell>
          <cell r="G274">
            <v>90.431520000000006</v>
          </cell>
          <cell r="H274">
            <v>30.746716800000005</v>
          </cell>
          <cell r="I274">
            <v>121.17823680000001</v>
          </cell>
          <cell r="J274">
            <v>145.41388416000001</v>
          </cell>
          <cell r="K274">
            <v>18.176735520000001</v>
          </cell>
          <cell r="L274">
            <v>139.35497232</v>
          </cell>
          <cell r="M274">
            <v>-10.774033215999992</v>
          </cell>
          <cell r="N274">
            <v>6.0528276494381979E-2</v>
          </cell>
          <cell r="O274">
            <v>167.22596678400001</v>
          </cell>
        </row>
        <row r="275">
          <cell r="A275">
            <v>50000194</v>
          </cell>
          <cell r="B275" t="str">
            <v xml:space="preserve">Бактериологическое исследование возбудителей дифтерии (1 исследование).  </v>
          </cell>
          <cell r="C275">
            <v>266</v>
          </cell>
          <cell r="D275">
            <v>1.01</v>
          </cell>
          <cell r="E275">
            <v>66.079755000000006</v>
          </cell>
          <cell r="F275">
            <v>44.696400000000004</v>
          </cell>
          <cell r="G275">
            <v>110.77615500000002</v>
          </cell>
          <cell r="H275">
            <v>37.663892700000005</v>
          </cell>
          <cell r="I275">
            <v>148.44004770000004</v>
          </cell>
          <cell r="J275">
            <v>178.12805724000003</v>
          </cell>
          <cell r="K275">
            <v>22.266007155000004</v>
          </cell>
          <cell r="L275">
            <v>170.70605485500005</v>
          </cell>
          <cell r="M275">
            <v>-61.15273417399996</v>
          </cell>
          <cell r="N275">
            <v>0.22989749689473668</v>
          </cell>
          <cell r="O275">
            <v>204.84726582600004</v>
          </cell>
        </row>
        <row r="276">
          <cell r="A276">
            <v>50000195</v>
          </cell>
          <cell r="B276" t="str">
            <v>Бактериологическое исследование возбудителей коклюша и паракоклюша.</v>
          </cell>
          <cell r="C276">
            <v>130</v>
          </cell>
          <cell r="D276">
            <v>1.01</v>
          </cell>
          <cell r="E276">
            <v>66.079755000000006</v>
          </cell>
          <cell r="F276">
            <v>3.9167999999999998</v>
          </cell>
          <cell r="G276">
            <v>69.996555000000001</v>
          </cell>
          <cell r="H276">
            <v>23.798828700000001</v>
          </cell>
          <cell r="I276">
            <v>93.795383700000002</v>
          </cell>
          <cell r="J276">
            <v>112.55446044</v>
          </cell>
          <cell r="K276">
            <v>14.069307555</v>
          </cell>
          <cell r="L276">
            <v>107.864691255</v>
          </cell>
          <cell r="M276">
            <v>-0.56237049400002093</v>
          </cell>
          <cell r="N276">
            <v>4.3259268769232379E-3</v>
          </cell>
          <cell r="O276">
            <v>129.43762950599998</v>
          </cell>
        </row>
        <row r="277">
          <cell r="A277">
            <v>50000197</v>
          </cell>
          <cell r="B277" t="str">
            <v>Бактериологическое исследование на менингококк</v>
          </cell>
          <cell r="C277">
            <v>182</v>
          </cell>
          <cell r="D277">
            <v>1.38</v>
          </cell>
          <cell r="E277">
            <v>90.287189999999995</v>
          </cell>
          <cell r="F277">
            <v>12.903</v>
          </cell>
          <cell r="G277">
            <v>103.19019</v>
          </cell>
          <cell r="H277">
            <v>35.084664600000004</v>
          </cell>
          <cell r="I277">
            <v>138.2748546</v>
          </cell>
          <cell r="J277">
            <v>165.92982551999998</v>
          </cell>
          <cell r="K277">
            <v>20.741228189999998</v>
          </cell>
          <cell r="L277">
            <v>159.01608278999998</v>
          </cell>
          <cell r="M277">
            <v>8.819299347999987</v>
          </cell>
          <cell r="N277">
            <v>-4.8457688725274652E-2</v>
          </cell>
          <cell r="O277">
            <v>190.81929934799999</v>
          </cell>
        </row>
        <row r="278">
          <cell r="A278">
            <v>50000198</v>
          </cell>
          <cell r="B278" t="str">
            <v xml:space="preserve">Бактериологическое исследование на кишечную группу инфекций.  </v>
          </cell>
          <cell r="C278">
            <v>176</v>
          </cell>
          <cell r="D278">
            <v>1.38</v>
          </cell>
          <cell r="E278">
            <v>90.287189999999995</v>
          </cell>
          <cell r="G278">
            <v>90.287189999999995</v>
          </cell>
          <cell r="H278">
            <v>30.6976446</v>
          </cell>
          <cell r="I278">
            <v>120.9848346</v>
          </cell>
          <cell r="J278">
            <v>145.18180151999999</v>
          </cell>
          <cell r="K278">
            <v>18.147725189999999</v>
          </cell>
          <cell r="L278">
            <v>139.13255978999999</v>
          </cell>
          <cell r="M278">
            <v>-9.0409282520000147</v>
          </cell>
          <cell r="N278">
            <v>5.1368910522727358E-2</v>
          </cell>
          <cell r="O278">
            <v>166.95907174799999</v>
          </cell>
        </row>
        <row r="279">
          <cell r="A279">
            <v>50000196</v>
          </cell>
          <cell r="B279" t="str">
            <v>Бактериологическое исследование на  энтеропатогенные эшерихии  (ЭПКП).</v>
          </cell>
          <cell r="C279">
            <v>270</v>
          </cell>
          <cell r="D279">
            <v>1.88</v>
          </cell>
          <cell r="E279">
            <v>122.99994000000001</v>
          </cell>
          <cell r="F279">
            <v>20.042999999999999</v>
          </cell>
          <cell r="G279">
            <v>143.04294000000002</v>
          </cell>
          <cell r="H279">
            <v>48.634599600000008</v>
          </cell>
          <cell r="I279">
            <v>191.67753960000002</v>
          </cell>
          <cell r="J279">
            <v>230.01304752000001</v>
          </cell>
          <cell r="K279">
            <v>28.751630940000002</v>
          </cell>
          <cell r="L279">
            <v>220.42917054000003</v>
          </cell>
          <cell r="M279">
            <v>-5.4849953519999985</v>
          </cell>
          <cell r="N279">
            <v>2.0314797599999993E-2</v>
          </cell>
          <cell r="O279">
            <v>264.515004648</v>
          </cell>
        </row>
        <row r="280">
          <cell r="A280">
            <v>50001100</v>
          </cell>
          <cell r="B280" t="str">
            <v>Бактериологическое исследование крови на гемокультуру.</v>
          </cell>
          <cell r="C280">
            <v>196</v>
          </cell>
          <cell r="D280">
            <v>1.38</v>
          </cell>
          <cell r="E280">
            <v>90.287189999999995</v>
          </cell>
          <cell r="F280">
            <v>14.0046</v>
          </cell>
          <cell r="G280">
            <v>104.29178999999999</v>
          </cell>
          <cell r="H280">
            <v>35.459208599999997</v>
          </cell>
          <cell r="I280">
            <v>139.7509986</v>
          </cell>
          <cell r="J280">
            <v>167.70119832</v>
          </cell>
          <cell r="K280">
            <v>20.96264979</v>
          </cell>
          <cell r="L280">
            <v>160.71364839</v>
          </cell>
          <cell r="M280">
            <v>-3.1436219320000021</v>
          </cell>
          <cell r="N280">
            <v>1.6038887408163276E-2</v>
          </cell>
          <cell r="O280">
            <v>192.856378068</v>
          </cell>
        </row>
        <row r="281">
          <cell r="A281">
            <v>50001107</v>
          </cell>
          <cell r="B281" t="str">
            <v>Бактериологическое исследование крови на стерильность</v>
          </cell>
          <cell r="C281">
            <v>204</v>
          </cell>
          <cell r="D281">
            <v>2.21</v>
          </cell>
          <cell r="E281">
            <v>144.59035499999999</v>
          </cell>
          <cell r="G281">
            <v>144.59035499999999</v>
          </cell>
          <cell r="H281">
            <v>49.160720699999999</v>
          </cell>
          <cell r="I281">
            <v>193.7510757</v>
          </cell>
          <cell r="J281">
            <v>232.50129084</v>
          </cell>
          <cell r="K281">
            <v>29.062661354999999</v>
          </cell>
          <cell r="L281">
            <v>222.81373705499999</v>
          </cell>
          <cell r="M281">
            <v>63.376484465999965</v>
          </cell>
          <cell r="N281">
            <v>-0.31066904149999985</v>
          </cell>
          <cell r="O281">
            <v>267.37648446599997</v>
          </cell>
        </row>
        <row r="282">
          <cell r="A282">
            <v>50001101</v>
          </cell>
          <cell r="B282" t="str">
            <v xml:space="preserve">Бактериологическое исследование на дисбактериоз. </v>
          </cell>
          <cell r="C282">
            <v>852</v>
          </cell>
          <cell r="D282">
            <v>8.5399999999999991</v>
          </cell>
          <cell r="E282">
            <v>558.73376999999994</v>
          </cell>
          <cell r="G282">
            <v>558.73376999999994</v>
          </cell>
          <cell r="H282">
            <v>189.96948179999998</v>
          </cell>
          <cell r="I282">
            <v>748.70325179999986</v>
          </cell>
          <cell r="J282">
            <v>898.44390215999977</v>
          </cell>
          <cell r="K282">
            <v>112.30548776999997</v>
          </cell>
          <cell r="L282">
            <v>861.00873956999988</v>
          </cell>
          <cell r="M282">
            <v>181.21048748399971</v>
          </cell>
          <cell r="N282">
            <v>-0.21268836559154897</v>
          </cell>
          <cell r="O282">
            <v>1033.2104874839997</v>
          </cell>
        </row>
        <row r="283">
          <cell r="A283">
            <v>50001112</v>
          </cell>
          <cell r="B283" t="str">
            <v>Определение устойчивости микроорганизмов к дезинфектантам</v>
          </cell>
          <cell r="C283">
            <v>248</v>
          </cell>
          <cell r="D283">
            <v>1.54</v>
          </cell>
          <cell r="E283">
            <v>100.75527000000001</v>
          </cell>
          <cell r="F283">
            <v>7.5174000000000003</v>
          </cell>
          <cell r="G283">
            <v>108.27267000000001</v>
          </cell>
          <cell r="H283">
            <v>36.812707800000005</v>
          </cell>
          <cell r="I283">
            <v>145.0853778</v>
          </cell>
          <cell r="J283">
            <v>174.10245336</v>
          </cell>
          <cell r="K283">
            <v>21.76280667</v>
          </cell>
          <cell r="L283">
            <v>166.84818447000001</v>
          </cell>
          <cell r="M283">
            <v>-47.782178635999998</v>
          </cell>
          <cell r="N283">
            <v>0.19267007514516127</v>
          </cell>
          <cell r="O283">
            <v>200.217821364</v>
          </cell>
        </row>
        <row r="284">
          <cell r="A284">
            <v>50001320</v>
          </cell>
          <cell r="B284" t="str">
            <v>Бактериологическое исследование кала на условно-патогенную микрофлору</v>
          </cell>
          <cell r="C284">
            <v>633</v>
          </cell>
          <cell r="D284">
            <v>3.54</v>
          </cell>
          <cell r="E284">
            <v>231.60626999999999</v>
          </cell>
          <cell r="F284">
            <v>27.672599999999999</v>
          </cell>
          <cell r="G284">
            <v>259.27886999999998</v>
          </cell>
          <cell r="H284">
            <v>88.154815799999994</v>
          </cell>
          <cell r="I284">
            <v>347.43368579999998</v>
          </cell>
          <cell r="J284">
            <v>416.92042295999994</v>
          </cell>
          <cell r="K284">
            <v>52.115052869999992</v>
          </cell>
          <cell r="L284">
            <v>399.54873866999998</v>
          </cell>
          <cell r="M284">
            <v>-153.54151359600007</v>
          </cell>
          <cell r="N284">
            <v>0.24256163285308069</v>
          </cell>
          <cell r="O284">
            <v>479.45848640399993</v>
          </cell>
        </row>
        <row r="285">
          <cell r="A285">
            <v>50001321</v>
          </cell>
          <cell r="B285" t="str">
            <v>Бактериологическое исследование клинического материала на дрожжевые грибы рода Candida</v>
          </cell>
          <cell r="C285">
            <v>182</v>
          </cell>
          <cell r="D285">
            <v>0.5</v>
          </cell>
          <cell r="E285">
            <v>32.71275</v>
          </cell>
          <cell r="F285">
            <v>59.394599999999997</v>
          </cell>
          <cell r="G285">
            <v>92.107349999999997</v>
          </cell>
          <cell r="H285">
            <v>31.316499</v>
          </cell>
          <cell r="I285">
            <v>123.42384899999999</v>
          </cell>
          <cell r="J285">
            <v>148.10861879999999</v>
          </cell>
          <cell r="K285">
            <v>18.513577349999998</v>
          </cell>
          <cell r="L285">
            <v>141.93742634999998</v>
          </cell>
          <cell r="M285">
            <v>-11.675088380000034</v>
          </cell>
          <cell r="N285">
            <v>6.4148837252747434E-2</v>
          </cell>
          <cell r="O285">
            <v>170.32491161999997</v>
          </cell>
        </row>
        <row r="286">
          <cell r="A286" t="str">
            <v>СЕРОЛОГИЧЕСКИЕ ИССЛЕДОВАНИЯ</v>
          </cell>
        </row>
        <row r="287">
          <cell r="A287">
            <v>50001102</v>
          </cell>
          <cell r="B287" t="str">
            <v>Серологическое исследование на коклюш, паракоклюш с одним диагностикумом</v>
          </cell>
          <cell r="C287">
            <v>193</v>
          </cell>
          <cell r="D287">
            <v>0.38</v>
          </cell>
          <cell r="E287">
            <v>24.861689999999999</v>
          </cell>
          <cell r="F287">
            <v>79.56</v>
          </cell>
          <cell r="G287">
            <v>104.42169</v>
          </cell>
          <cell r="H287">
            <v>35.503374600000001</v>
          </cell>
          <cell r="I287">
            <v>139.92506459999998</v>
          </cell>
          <cell r="J287">
            <v>167.91007751999999</v>
          </cell>
          <cell r="K287">
            <v>20.988759689999998</v>
          </cell>
          <cell r="L287">
            <v>160.91382428999998</v>
          </cell>
          <cell r="M287">
            <v>9.6589147999964098E-2</v>
          </cell>
          <cell r="N287">
            <v>-5.0046190673556533E-4</v>
          </cell>
          <cell r="O287">
            <v>193.09658914799996</v>
          </cell>
        </row>
        <row r="288">
          <cell r="A288">
            <v>50001322</v>
          </cell>
          <cell r="B288" t="str">
            <v>Серологическое исследование на тиф и паратифы с одним диагностикумом (реакция Видаля)</v>
          </cell>
          <cell r="C288">
            <v>193</v>
          </cell>
          <cell r="D288">
            <v>0.38</v>
          </cell>
          <cell r="E288">
            <v>24.861689999999999</v>
          </cell>
          <cell r="F288">
            <v>54.57</v>
          </cell>
          <cell r="G288">
            <v>79.431690000000003</v>
          </cell>
          <cell r="H288">
            <v>27.006774600000004</v>
          </cell>
          <cell r="I288">
            <v>106.4384646</v>
          </cell>
          <cell r="J288">
            <v>127.72615752</v>
          </cell>
          <cell r="K288">
            <v>15.96576969</v>
          </cell>
          <cell r="L288">
            <v>122.40423429000001</v>
          </cell>
          <cell r="M288">
            <v>-46.114918851999988</v>
          </cell>
          <cell r="N288">
            <v>0.23893740337823829</v>
          </cell>
          <cell r="O288">
            <v>146.88508114800001</v>
          </cell>
        </row>
        <row r="289">
          <cell r="A289">
            <v>50001103</v>
          </cell>
          <cell r="B289" t="str">
            <v>Серологическое исследование с одним эритрацитарным диагностикумом (в том числе на брюшной тиф)</v>
          </cell>
          <cell r="C289">
            <v>210</v>
          </cell>
          <cell r="D289">
            <v>0.46</v>
          </cell>
          <cell r="E289">
            <v>30.095730000000003</v>
          </cell>
          <cell r="F289">
            <v>58.425600000000003</v>
          </cell>
          <cell r="G289">
            <v>88.521330000000006</v>
          </cell>
          <cell r="H289">
            <v>30.097252200000003</v>
          </cell>
          <cell r="I289">
            <v>118.61858220000001</v>
          </cell>
          <cell r="J289">
            <v>142.34229864</v>
          </cell>
          <cell r="K289">
            <v>17.792787329999999</v>
          </cell>
          <cell r="L289">
            <v>136.41136953</v>
          </cell>
          <cell r="M289">
            <v>-46.306356563999998</v>
          </cell>
          <cell r="N289">
            <v>0.22050645982857142</v>
          </cell>
          <cell r="O289">
            <v>163.693643436</v>
          </cell>
        </row>
        <row r="290">
          <cell r="A290">
            <v>50001104</v>
          </cell>
          <cell r="B290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290">
            <v>178</v>
          </cell>
          <cell r="D290">
            <v>1.1299999999999999</v>
          </cell>
          <cell r="E290">
            <v>73.930814999999996</v>
          </cell>
          <cell r="F290">
            <v>18.910799999999998</v>
          </cell>
          <cell r="G290">
            <v>92.84161499999999</v>
          </cell>
          <cell r="H290">
            <v>31.566149100000001</v>
          </cell>
          <cell r="I290">
            <v>124.40776409999999</v>
          </cell>
          <cell r="J290">
            <v>149.28931691999998</v>
          </cell>
          <cell r="K290">
            <v>18.661164614999997</v>
          </cell>
          <cell r="L290">
            <v>143.068928715</v>
          </cell>
          <cell r="M290">
            <v>-6.3172855420000076</v>
          </cell>
          <cell r="N290">
            <v>3.5490368213483191E-2</v>
          </cell>
          <cell r="O290">
            <v>171.68271445799999</v>
          </cell>
        </row>
        <row r="291">
          <cell r="A291">
            <v>50001105</v>
          </cell>
          <cell r="B291" t="str">
            <v xml:space="preserve">Серологическое исследование с одним  диагностикумом (сальмонелезный, шигеллезный). </v>
          </cell>
          <cell r="C291">
            <v>226</v>
          </cell>
          <cell r="D291">
            <v>0.46</v>
          </cell>
          <cell r="E291">
            <v>30.095730000000003</v>
          </cell>
          <cell r="F291">
            <v>68.044199999999989</v>
          </cell>
          <cell r="G291">
            <v>98.139929999999993</v>
          </cell>
          <cell r="H291">
            <v>33.367576200000002</v>
          </cell>
          <cell r="I291">
            <v>131.50750619999999</v>
          </cell>
          <cell r="J291">
            <v>157.80900743999999</v>
          </cell>
          <cell r="K291">
            <v>19.726125929999998</v>
          </cell>
          <cell r="L291">
            <v>151.23363212999999</v>
          </cell>
          <cell r="M291">
            <v>-44.51964144400003</v>
          </cell>
          <cell r="N291">
            <v>0.19698956391150454</v>
          </cell>
          <cell r="O291">
            <v>181.48035855599997</v>
          </cell>
        </row>
        <row r="292">
          <cell r="A292" t="str">
            <v>СТЕРИЛИЗАЦИЯ, КОНТРОЛЬ СТЕРИЛИЗАЦИИ</v>
          </cell>
        </row>
        <row r="293">
          <cell r="A293">
            <v>50001323</v>
          </cell>
          <cell r="B293" t="str">
            <v>Микробиологические исследования по контролю качества камерной дезинфекции (9 биотестов)</v>
          </cell>
          <cell r="C293">
            <v>768</v>
          </cell>
          <cell r="D293">
            <v>2.2599999999999998</v>
          </cell>
          <cell r="E293">
            <v>147.86162999999999</v>
          </cell>
          <cell r="F293">
            <v>172.4718</v>
          </cell>
          <cell r="G293">
            <v>320.33343000000002</v>
          </cell>
          <cell r="H293">
            <v>108.91336620000001</v>
          </cell>
          <cell r="I293">
            <v>429.24679620000006</v>
          </cell>
          <cell r="J293">
            <v>515.09615544000008</v>
          </cell>
          <cell r="K293">
            <v>64.387019430000009</v>
          </cell>
          <cell r="L293">
            <v>493.63381563000007</v>
          </cell>
          <cell r="M293">
            <v>-175.63942124399989</v>
          </cell>
          <cell r="N293">
            <v>0.22869716307812485</v>
          </cell>
          <cell r="O293">
            <v>592.36057875600011</v>
          </cell>
        </row>
        <row r="294">
          <cell r="A294">
            <v>50001324</v>
          </cell>
          <cell r="B294" t="str">
            <v>Микробиологические исследования по контролю качества камерной дезинфекции (15 биотестов)</v>
          </cell>
          <cell r="C294">
            <v>1215</v>
          </cell>
          <cell r="D294">
            <v>3.77</v>
          </cell>
          <cell r="E294">
            <v>246.654135</v>
          </cell>
          <cell r="F294">
            <v>389.51760000000002</v>
          </cell>
          <cell r="G294">
            <v>636.17173500000001</v>
          </cell>
          <cell r="H294">
            <v>216.29838990000002</v>
          </cell>
          <cell r="I294">
            <v>852.47012489999997</v>
          </cell>
          <cell r="J294">
            <v>1022.9641498799999</v>
          </cell>
          <cell r="K294">
            <v>127.87051873499999</v>
          </cell>
          <cell r="L294">
            <v>980.34064363499999</v>
          </cell>
          <cell r="M294">
            <v>-38.591227637999964</v>
          </cell>
          <cell r="N294">
            <v>3.1762327274074041E-2</v>
          </cell>
          <cell r="O294">
            <v>1176.408772362</v>
          </cell>
        </row>
        <row r="295">
          <cell r="A295">
            <v>50000952</v>
          </cell>
          <cell r="B295" t="str">
            <v>Биологический контроль работы сухожарового стерилизатора (5 тестов)</v>
          </cell>
          <cell r="C295">
            <v>1215</v>
          </cell>
          <cell r="D295">
            <v>8.5</v>
          </cell>
          <cell r="E295">
            <v>556.11675000000002</v>
          </cell>
          <cell r="F295">
            <v>91.463400000000007</v>
          </cell>
          <cell r="G295">
            <v>647.58015</v>
          </cell>
          <cell r="H295">
            <v>220.17725100000001</v>
          </cell>
          <cell r="I295">
            <v>867.75740100000007</v>
          </cell>
          <cell r="J295">
            <v>1041.3088812000001</v>
          </cell>
          <cell r="K295">
            <v>130.16361015000001</v>
          </cell>
          <cell r="L295">
            <v>997.92101115000014</v>
          </cell>
          <cell r="M295">
            <v>-17.494786619999786</v>
          </cell>
          <cell r="N295">
            <v>1.4399001333333158E-2</v>
          </cell>
          <cell r="O295">
            <v>1197.5052133800002</v>
          </cell>
        </row>
        <row r="296">
          <cell r="A296">
            <v>50000953</v>
          </cell>
          <cell r="B296" t="str">
            <v>Биологический контроль работы парового стерилизатора ( 5 тестов)</v>
          </cell>
          <cell r="C296">
            <v>1153</v>
          </cell>
          <cell r="D296">
            <v>7.02</v>
          </cell>
          <cell r="E296">
            <v>459.28701000000001</v>
          </cell>
          <cell r="F296">
            <v>91.463400000000007</v>
          </cell>
          <cell r="G296">
            <v>550.75040999999999</v>
          </cell>
          <cell r="H296">
            <v>187.25513940000002</v>
          </cell>
          <cell r="I296">
            <v>738.00554940000006</v>
          </cell>
          <cell r="J296">
            <v>885.60665928000003</v>
          </cell>
          <cell r="K296">
            <v>110.70083241</v>
          </cell>
          <cell r="L296">
            <v>848.70638181000004</v>
          </cell>
          <cell r="M296">
            <v>-134.55234182799995</v>
          </cell>
          <cell r="N296">
            <v>0.11669760783000863</v>
          </cell>
          <cell r="O296">
            <v>1018.447658172</v>
          </cell>
        </row>
        <row r="297">
          <cell r="A297">
            <v>51000176</v>
          </cell>
          <cell r="B297" t="str">
            <v>30-ти минутная стерилизация питательных сред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5.2</v>
          </cell>
          <cell r="G297" t="e">
            <v>#N/A</v>
          </cell>
          <cell r="H297" t="e">
            <v>#N/A</v>
          </cell>
          <cell r="I297" t="e">
            <v>#N/A</v>
          </cell>
          <cell r="J297" t="e">
            <v>#N/A</v>
          </cell>
          <cell r="K297" t="e">
            <v>#N/A</v>
          </cell>
          <cell r="L297" t="e">
            <v>#N/A</v>
          </cell>
          <cell r="M297" t="e">
            <v>#N/A</v>
          </cell>
          <cell r="N297" t="e">
            <v>#N/A</v>
          </cell>
          <cell r="O297" t="e">
            <v>#N/A</v>
          </cell>
        </row>
        <row r="298">
          <cell r="A298">
            <v>51000177</v>
          </cell>
          <cell r="B298" t="str">
            <v>Стерилизация изделий медицинского назначения (1 цикл)</v>
          </cell>
          <cell r="C298">
            <v>250</v>
          </cell>
          <cell r="D298">
            <v>0.3</v>
          </cell>
          <cell r="E298">
            <v>19.627649999999999</v>
          </cell>
          <cell r="F298">
            <v>5.3040000000000003</v>
          </cell>
          <cell r="G298">
            <v>24.931649999999998</v>
          </cell>
          <cell r="H298">
            <v>8.4767609999999998</v>
          </cell>
          <cell r="I298">
            <v>33.408411000000001</v>
          </cell>
          <cell r="J298">
            <v>40.090093199999998</v>
          </cell>
          <cell r="K298">
            <v>5.0112616499999998</v>
          </cell>
          <cell r="L298">
            <v>38.419672650000003</v>
          </cell>
          <cell r="M298">
            <v>-203.89639281999999</v>
          </cell>
          <cell r="N298">
            <v>0.81558557127999998</v>
          </cell>
          <cell r="O298">
            <v>46.103607180000004</v>
          </cell>
        </row>
        <row r="299">
          <cell r="A299">
            <v>50001328</v>
          </cell>
          <cell r="B29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99">
            <v>150</v>
          </cell>
          <cell r="D299">
            <v>1.3</v>
          </cell>
          <cell r="E299">
            <v>85.053150000000002</v>
          </cell>
          <cell r="F299">
            <v>0</v>
          </cell>
          <cell r="G299">
            <v>85.053150000000002</v>
          </cell>
          <cell r="H299">
            <v>28.918071000000001</v>
          </cell>
          <cell r="I299">
            <v>113.971221</v>
          </cell>
          <cell r="J299">
            <v>136.76546519999999</v>
          </cell>
          <cell r="K299">
            <v>17.095683149999999</v>
          </cell>
          <cell r="L299">
            <v>131.06690415</v>
          </cell>
          <cell r="M299">
            <v>7.2802849800000047</v>
          </cell>
          <cell r="N299">
            <v>-4.8535233200000034E-2</v>
          </cell>
          <cell r="O299">
            <v>157.28028498</v>
          </cell>
        </row>
        <row r="300">
          <cell r="A300" t="str">
            <v>ВНУТРИЛАБОРАТОРНЫЙ КОНТРОЛЬ</v>
          </cell>
        </row>
        <row r="301">
          <cell r="A301">
            <v>50000947</v>
          </cell>
          <cell r="B301" t="str">
            <v>Бактериологический качественный контроль  питательных сред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3.03</v>
          </cell>
          <cell r="G301" t="e">
            <v>#N/A</v>
          </cell>
          <cell r="H301" t="e">
            <v>#N/A</v>
          </cell>
          <cell r="I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</row>
        <row r="302">
          <cell r="A302">
            <v>50000948</v>
          </cell>
          <cell r="B302" t="str">
            <v>Бактериологический количественный контроль  питательных сред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3.03</v>
          </cell>
          <cell r="G302" t="e">
            <v>#N/A</v>
          </cell>
          <cell r="H302" t="e">
            <v>#N/A</v>
          </cell>
          <cell r="I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</row>
        <row r="303">
          <cell r="A303">
            <v>50000951</v>
          </cell>
          <cell r="B303" t="str">
            <v>Бактериологический пересев музейных культур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12.17</v>
          </cell>
          <cell r="G303" t="e">
            <v>#N/A</v>
          </cell>
          <cell r="H303" t="e">
            <v>#N/A</v>
          </cell>
          <cell r="I303" t="e">
            <v>#N/A</v>
          </cell>
          <cell r="K303" t="e">
            <v>#N/A</v>
          </cell>
          <cell r="L303" t="e">
            <v>#N/A</v>
          </cell>
          <cell r="M303" t="e">
            <v>#N/A</v>
          </cell>
          <cell r="N303" t="e">
            <v>#N/A</v>
          </cell>
          <cell r="O303" t="e">
            <v>#N/A</v>
          </cell>
        </row>
        <row r="304">
          <cell r="A304" t="str">
            <v>ИССЛЕДОВАНИЕ НА СТЕРИЛЬНОСТЬ</v>
          </cell>
        </row>
        <row r="305">
          <cell r="A305">
            <v>50001090</v>
          </cell>
          <cell r="B305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05">
            <v>158</v>
          </cell>
          <cell r="D305">
            <v>1.21</v>
          </cell>
          <cell r="E305">
            <v>79.164855000000003</v>
          </cell>
          <cell r="F305">
            <v>0</v>
          </cell>
          <cell r="G305">
            <v>79.164855000000003</v>
          </cell>
          <cell r="H305">
            <v>26.916050700000003</v>
          </cell>
          <cell r="I305">
            <v>106.0809057</v>
          </cell>
          <cell r="J305">
            <v>127.29708683999999</v>
          </cell>
          <cell r="K305">
            <v>15.912135854999999</v>
          </cell>
          <cell r="L305">
            <v>121.993041555</v>
          </cell>
          <cell r="M305">
            <v>-11.608350134000005</v>
          </cell>
          <cell r="N305">
            <v>7.3470570468354465E-2</v>
          </cell>
          <cell r="O305">
            <v>146.39164986599999</v>
          </cell>
        </row>
        <row r="306">
          <cell r="A306">
            <v>12000050</v>
          </cell>
          <cell r="B306" t="str">
            <v>Обучение методам микробиологического исследования питьевой воды, пищевых продуктов, смывов, воздуха с практикойпрограмме с практикой.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0</v>
          </cell>
          <cell r="G306" t="e">
            <v>#N/A</v>
          </cell>
          <cell r="H306" t="e">
            <v>#N/A</v>
          </cell>
          <cell r="I306" t="e">
            <v>#N/A</v>
          </cell>
          <cell r="J306" t="e">
            <v>#N/A</v>
          </cell>
          <cell r="K306" t="e">
            <v>#N/A</v>
          </cell>
          <cell r="L306" t="e">
            <v>#N/A</v>
          </cell>
          <cell r="M306" t="e">
            <v>#N/A</v>
          </cell>
          <cell r="N306" t="e">
            <v>#N/A</v>
          </cell>
          <cell r="O306" t="e">
            <v>#N/A</v>
          </cell>
        </row>
        <row r="307">
          <cell r="A307">
            <v>50001330</v>
          </cell>
          <cell r="B307" t="str">
            <v>Определение остаточного количества антибиотиков в пищевых продуктах (на один антибиотик) методом ИФА</v>
          </cell>
          <cell r="C307">
            <v>3100</v>
          </cell>
          <cell r="D307">
            <v>1</v>
          </cell>
          <cell r="E307">
            <v>65.4255</v>
          </cell>
          <cell r="F307">
            <v>1862.5404000000001</v>
          </cell>
          <cell r="G307">
            <v>1927.9659000000001</v>
          </cell>
          <cell r="H307">
            <v>655.50840600000015</v>
          </cell>
          <cell r="I307">
            <v>2583.4743060000001</v>
          </cell>
          <cell r="J307">
            <v>3100.1691672000002</v>
          </cell>
          <cell r="K307">
            <v>387.52114590000002</v>
          </cell>
          <cell r="L307">
            <v>2970.9954519000003</v>
          </cell>
          <cell r="M307">
            <v>465.19454228000041</v>
          </cell>
          <cell r="N307">
            <v>-0.15006275557419368</v>
          </cell>
          <cell r="O307">
            <v>3565.1945422800004</v>
          </cell>
        </row>
        <row r="308">
          <cell r="A308">
            <v>50000028</v>
          </cell>
          <cell r="B308" t="str">
            <v>Бактериологическое исследование на КМАФАнМ, КМАэМ</v>
          </cell>
          <cell r="C308">
            <v>215</v>
          </cell>
          <cell r="D308">
            <v>0.71</v>
          </cell>
          <cell r="E308">
            <v>46.452104999999996</v>
          </cell>
          <cell r="F308">
            <v>26.061</v>
          </cell>
          <cell r="G308">
            <v>72.513104999999996</v>
          </cell>
          <cell r="H308">
            <v>24.6544557</v>
          </cell>
          <cell r="I308">
            <v>97.167560699999996</v>
          </cell>
          <cell r="J308">
            <v>116.60107283999999</v>
          </cell>
          <cell r="K308">
            <v>14.575134104999998</v>
          </cell>
          <cell r="L308">
            <v>111.742694805</v>
          </cell>
          <cell r="M308">
            <v>-80.908766234000012</v>
          </cell>
          <cell r="N308">
            <v>0.37631984294883725</v>
          </cell>
          <cell r="O308">
            <v>134.09123376599999</v>
          </cell>
        </row>
        <row r="309">
          <cell r="A309">
            <v>50000029</v>
          </cell>
          <cell r="B309" t="str">
            <v>Бактериологическое исследование на листерии</v>
          </cell>
          <cell r="C309">
            <v>330</v>
          </cell>
          <cell r="D309">
            <v>1.88</v>
          </cell>
          <cell r="E309">
            <v>122.99994000000001</v>
          </cell>
          <cell r="F309">
            <v>51.867000000000004</v>
          </cell>
          <cell r="G309">
            <v>174.86694</v>
          </cell>
          <cell r="H309">
            <v>59.454759600000003</v>
          </cell>
          <cell r="I309">
            <v>234.32169959999999</v>
          </cell>
          <cell r="J309">
            <v>281.18603951999995</v>
          </cell>
          <cell r="K309">
            <v>35.148254939999994</v>
          </cell>
          <cell r="L309">
            <v>269.46995454</v>
          </cell>
          <cell r="M309">
            <v>-6.6360545520000187</v>
          </cell>
          <cell r="N309">
            <v>2.0109256218181874E-2</v>
          </cell>
          <cell r="O309">
            <v>323.36394544799998</v>
          </cell>
        </row>
        <row r="310">
          <cell r="A310">
            <v>50000030</v>
          </cell>
          <cell r="B310" t="str">
            <v xml:space="preserve">Исследование на патогенную микрофлору </v>
          </cell>
          <cell r="C310">
            <v>330</v>
          </cell>
          <cell r="D310">
            <v>1.88</v>
          </cell>
          <cell r="E310">
            <v>122.99994000000001</v>
          </cell>
          <cell r="F310">
            <v>39.800400000000003</v>
          </cell>
          <cell r="G310">
            <v>162.80034000000001</v>
          </cell>
          <cell r="H310">
            <v>55.352115600000005</v>
          </cell>
          <cell r="I310">
            <v>218.1524556</v>
          </cell>
          <cell r="J310">
            <v>261.78294671999998</v>
          </cell>
          <cell r="K310">
            <v>32.722868339999998</v>
          </cell>
          <cell r="L310">
            <v>250.87532393999999</v>
          </cell>
          <cell r="M310">
            <v>-28.949611272000027</v>
          </cell>
          <cell r="N310">
            <v>8.772609476363645E-2</v>
          </cell>
          <cell r="O310">
            <v>301.05038872799997</v>
          </cell>
        </row>
        <row r="311">
          <cell r="A311">
            <v>50000031</v>
          </cell>
          <cell r="B311" t="str">
            <v>Обучение методам микробиологического исследования питьевой воды, пищевых продуктов, смывов, воздуха с практикой.</v>
          </cell>
          <cell r="C311">
            <v>10000</v>
          </cell>
          <cell r="D311">
            <v>75</v>
          </cell>
          <cell r="E311">
            <v>4906.9125000000004</v>
          </cell>
          <cell r="G311">
            <v>4906.9125000000004</v>
          </cell>
          <cell r="H311">
            <v>1668.3502500000002</v>
          </cell>
          <cell r="I311">
            <v>6575.2627500000008</v>
          </cell>
          <cell r="J311">
            <v>7890.3153000000002</v>
          </cell>
          <cell r="K311">
            <v>986.28941250000003</v>
          </cell>
          <cell r="L311">
            <v>7561.552162500001</v>
          </cell>
          <cell r="M311">
            <v>-926.13740499999949</v>
          </cell>
          <cell r="N311">
            <v>9.2613740499999944E-2</v>
          </cell>
          <cell r="O311">
            <v>9073.8625950000005</v>
          </cell>
        </row>
        <row r="312">
          <cell r="A312">
            <v>50000193</v>
          </cell>
          <cell r="B312" t="str">
            <v>Бактериологическое исследование чувствительности к антибиотикам с 6 дисками.</v>
          </cell>
          <cell r="C312">
            <v>96</v>
          </cell>
          <cell r="D312">
            <v>0.54</v>
          </cell>
          <cell r="E312">
            <v>35.329770000000003</v>
          </cell>
          <cell r="F312">
            <v>79.814999999999998</v>
          </cell>
          <cell r="G312">
            <v>115.14476999999999</v>
          </cell>
          <cell r="H312">
            <v>39.149221799999999</v>
          </cell>
          <cell r="I312">
            <v>154.29399179999999</v>
          </cell>
          <cell r="J312">
            <v>185.15279015999997</v>
          </cell>
          <cell r="K312">
            <v>23.144098769999996</v>
          </cell>
          <cell r="L312">
            <v>177.43809056999999</v>
          </cell>
          <cell r="M312">
            <v>116.92570868399997</v>
          </cell>
          <cell r="N312">
            <v>-1.2179761321249998</v>
          </cell>
          <cell r="O312">
            <v>212.92570868399997</v>
          </cell>
        </row>
        <row r="313">
          <cell r="A313">
            <v>50001122</v>
          </cell>
          <cell r="B313" t="str">
            <v>Бактериологическое исследование воды питьевой расфасованной на синегнойную палочку Ps.aeruginosa.</v>
          </cell>
          <cell r="C313">
            <v>507</v>
          </cell>
          <cell r="D313">
            <v>2.58</v>
          </cell>
          <cell r="E313">
            <v>168.79779000000002</v>
          </cell>
          <cell r="F313">
            <v>8.0274000000000001</v>
          </cell>
          <cell r="G313">
            <v>176.82519000000002</v>
          </cell>
          <cell r="H313">
            <v>60.120564600000009</v>
          </cell>
          <cell r="I313">
            <v>236.94575460000004</v>
          </cell>
          <cell r="J313">
            <v>284.33490552000006</v>
          </cell>
          <cell r="K313">
            <v>35.541863190000008</v>
          </cell>
          <cell r="L313">
            <v>272.48761779000006</v>
          </cell>
          <cell r="M313">
            <v>-180.01485865199993</v>
          </cell>
          <cell r="O313">
            <v>326.98514134800007</v>
          </cell>
        </row>
        <row r="314">
          <cell r="A314" t="str">
            <v xml:space="preserve">Лаборатория  физико-химических методов исследования  </v>
          </cell>
        </row>
        <row r="315">
          <cell r="A315" t="str">
            <v>САНИТАРНО-ГИГИЕНИЧЕСКИЕ ИССЛЕДОВАНИЯ ПРОДОВОЛЬСТВЕННОГО СЫРЬЯ И ПИЩЕВЫХ ПРОДУКТОВ</v>
          </cell>
        </row>
        <row r="316">
          <cell r="A316">
            <v>60000005</v>
          </cell>
          <cell r="B316" t="str">
            <v>Определение жирнокислотного состава-масла растительного, жиры животных</v>
          </cell>
          <cell r="C316">
            <v>2495</v>
          </cell>
          <cell r="D316">
            <v>10.3</v>
          </cell>
          <cell r="E316">
            <v>906.82477200000017</v>
          </cell>
          <cell r="F316">
            <v>206.45820000000001</v>
          </cell>
          <cell r="G316">
            <v>1113.2829720000002</v>
          </cell>
          <cell r="H316">
            <v>378.5162104800001</v>
          </cell>
          <cell r="I316">
            <v>1491.7991824800004</v>
          </cell>
          <cell r="K316">
            <v>223.76987737200005</v>
          </cell>
          <cell r="L316">
            <v>1715.5690598520005</v>
          </cell>
          <cell r="M316">
            <v>-436.31712817759944</v>
          </cell>
          <cell r="N316">
            <v>0.17487660447999978</v>
          </cell>
          <cell r="O316">
            <v>2058.6828718224006</v>
          </cell>
        </row>
        <row r="317">
          <cell r="A317">
            <v>60000007</v>
          </cell>
          <cell r="B317" t="str">
            <v>Исследование массовой доли кальций-ион в соли</v>
          </cell>
          <cell r="C317">
            <v>280</v>
          </cell>
          <cell r="D317" t="e">
            <v>#N/A</v>
          </cell>
          <cell r="E317" t="e">
            <v>#N/A</v>
          </cell>
          <cell r="F317">
            <v>0</v>
          </cell>
          <cell r="G317" t="e">
            <v>#N/A</v>
          </cell>
          <cell r="H317" t="e">
            <v>#N/A</v>
          </cell>
          <cell r="I317" t="e">
            <v>#N/A</v>
          </cell>
          <cell r="K317" t="e">
            <v>#N/A</v>
          </cell>
          <cell r="L317" t="e">
            <v>#N/A</v>
          </cell>
          <cell r="M317" t="e">
            <v>#N/A</v>
          </cell>
          <cell r="N317" t="e">
            <v>#N/A</v>
          </cell>
          <cell r="O317" t="e">
            <v>#N/A</v>
          </cell>
        </row>
        <row r="318">
          <cell r="A318">
            <v>60000008</v>
          </cell>
          <cell r="B318" t="str">
            <v>Исследование массовой доли магний-ион в соли</v>
          </cell>
          <cell r="C318">
            <v>280</v>
          </cell>
          <cell r="D318" t="e">
            <v>#N/A</v>
          </cell>
          <cell r="E318" t="e">
            <v>#N/A</v>
          </cell>
          <cell r="F318">
            <v>0</v>
          </cell>
          <cell r="G318" t="e">
            <v>#N/A</v>
          </cell>
          <cell r="H318" t="e">
            <v>#N/A</v>
          </cell>
          <cell r="I318" t="e">
            <v>#N/A</v>
          </cell>
          <cell r="K318" t="e">
            <v>#N/A</v>
          </cell>
          <cell r="L318" t="e">
            <v>#N/A</v>
          </cell>
          <cell r="M318" t="e">
            <v>#N/A</v>
          </cell>
          <cell r="N318" t="e">
            <v>#N/A</v>
          </cell>
          <cell r="O318" t="e">
            <v>#N/A</v>
          </cell>
        </row>
        <row r="319">
          <cell r="A319">
            <v>60000009</v>
          </cell>
          <cell r="B319" t="str">
            <v>Исследование массовой доли сульфат-ион в соли</v>
          </cell>
          <cell r="C319">
            <v>745</v>
          </cell>
          <cell r="D319" t="e">
            <v>#N/A</v>
          </cell>
          <cell r="E319" t="e">
            <v>#N/A</v>
          </cell>
          <cell r="F319">
            <v>0</v>
          </cell>
          <cell r="G319" t="e">
            <v>#N/A</v>
          </cell>
          <cell r="H319" t="e">
            <v>#N/A</v>
          </cell>
          <cell r="I319" t="e">
            <v>#N/A</v>
          </cell>
          <cell r="K319" t="e">
            <v>#N/A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</row>
        <row r="320">
          <cell r="A320">
            <v>60000010</v>
          </cell>
          <cell r="B320" t="str">
            <v>Исследование массовой доли хлорид-натрия в соли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0</v>
          </cell>
          <cell r="G320" t="e">
            <v>#N/A</v>
          </cell>
          <cell r="H320" t="e">
            <v>#N/A</v>
          </cell>
          <cell r="I320" t="e">
            <v>#N/A</v>
          </cell>
          <cell r="K320" t="e">
            <v>#N/A</v>
          </cell>
          <cell r="L320" t="e">
            <v>#N/A</v>
          </cell>
          <cell r="M320" t="e">
            <v>#N/A</v>
          </cell>
          <cell r="N320" t="e">
            <v>#N/A</v>
          </cell>
          <cell r="O320" t="e">
            <v>#N/A</v>
          </cell>
        </row>
        <row r="321">
          <cell r="A321">
            <v>60000011</v>
          </cell>
          <cell r="B321" t="str">
            <v>Исследование массовой доли хлористого натрия в соли</v>
          </cell>
          <cell r="C321">
            <v>280</v>
          </cell>
          <cell r="D321" t="e">
            <v>#N/A</v>
          </cell>
          <cell r="E321" t="e">
            <v>#N/A</v>
          </cell>
          <cell r="F321">
            <v>0</v>
          </cell>
          <cell r="G321" t="e">
            <v>#N/A</v>
          </cell>
          <cell r="H321" t="e">
            <v>#N/A</v>
          </cell>
          <cell r="I321" t="e">
            <v>#N/A</v>
          </cell>
          <cell r="K321" t="e">
            <v>#N/A</v>
          </cell>
          <cell r="L321" t="e">
            <v>#N/A</v>
          </cell>
          <cell r="M321" t="e">
            <v>#N/A</v>
          </cell>
          <cell r="N321" t="e">
            <v>#N/A</v>
          </cell>
          <cell r="O321" t="e">
            <v>#N/A</v>
          </cell>
        </row>
        <row r="322">
          <cell r="A322">
            <v>60000111</v>
          </cell>
          <cell r="B322" t="str">
            <v>Определение ферропримесей в сахаре.</v>
          </cell>
          <cell r="C322">
            <v>126</v>
          </cell>
          <cell r="D322">
            <v>0.67</v>
          </cell>
          <cell r="E322">
            <v>58.987630800000012</v>
          </cell>
          <cell r="F322">
            <v>0</v>
          </cell>
          <cell r="G322">
            <v>58.987630800000012</v>
          </cell>
          <cell r="H322">
            <v>20.055794472000006</v>
          </cell>
          <cell r="I322">
            <v>79.043425272000022</v>
          </cell>
          <cell r="K322">
            <v>11.856513790800003</v>
          </cell>
          <cell r="L322">
            <v>90.89993906280003</v>
          </cell>
          <cell r="M322">
            <v>-16.92007312463997</v>
          </cell>
          <cell r="N322">
            <v>0.13428629463999975</v>
          </cell>
          <cell r="O322">
            <v>109.07992687536003</v>
          </cell>
        </row>
        <row r="323">
          <cell r="A323">
            <v>60000112</v>
          </cell>
          <cell r="B323" t="str">
            <v>Определение массовой доли редуцирующих веществ в сахаре.</v>
          </cell>
          <cell r="C323">
            <v>362</v>
          </cell>
          <cell r="D323">
            <v>2</v>
          </cell>
          <cell r="E323">
            <v>176.08248000000003</v>
          </cell>
          <cell r="F323">
            <v>23.001000000000001</v>
          </cell>
          <cell r="G323">
            <v>199.08348000000004</v>
          </cell>
          <cell r="H323">
            <v>67.688383200000018</v>
          </cell>
          <cell r="I323">
            <v>266.77186320000004</v>
          </cell>
          <cell r="K323">
            <v>40.015779480000006</v>
          </cell>
          <cell r="L323">
            <v>306.78764268000003</v>
          </cell>
          <cell r="M323">
            <v>6.1451712160000511</v>
          </cell>
          <cell r="N323">
            <v>-1.6975611093922795E-2</v>
          </cell>
          <cell r="O323">
            <v>368.14517121600005</v>
          </cell>
        </row>
        <row r="324">
          <cell r="A324">
            <v>60000113</v>
          </cell>
          <cell r="B324" t="str">
            <v>Определение цветности сахара.</v>
          </cell>
          <cell r="C324">
            <v>199</v>
          </cell>
          <cell r="D324">
            <v>1</v>
          </cell>
          <cell r="E324">
            <v>88.041240000000016</v>
          </cell>
          <cell r="F324">
            <v>0.24479999999999999</v>
          </cell>
          <cell r="G324">
            <v>88.286040000000014</v>
          </cell>
          <cell r="H324">
            <v>30.017253600000007</v>
          </cell>
          <cell r="I324">
            <v>118.30329360000002</v>
          </cell>
          <cell r="K324">
            <v>17.745494040000001</v>
          </cell>
          <cell r="L324">
            <v>136.04878764000003</v>
          </cell>
          <cell r="M324">
            <v>-35.74145483199996</v>
          </cell>
          <cell r="N324">
            <v>0.17960530066331637</v>
          </cell>
          <cell r="O324">
            <v>163.25854516800004</v>
          </cell>
        </row>
        <row r="325">
          <cell r="A325">
            <v>60000114</v>
          </cell>
          <cell r="B325" t="str">
            <v>Определение внешнего вида, запаха, вкуса и чистоты раствора сахара.</v>
          </cell>
          <cell r="C325">
            <v>80</v>
          </cell>
          <cell r="D325">
            <v>0.5</v>
          </cell>
          <cell r="E325">
            <v>44.020620000000008</v>
          </cell>
          <cell r="F325">
            <v>0</v>
          </cell>
          <cell r="G325">
            <v>44.020620000000008</v>
          </cell>
          <cell r="H325">
            <v>14.967010800000004</v>
          </cell>
          <cell r="I325">
            <v>58.987630800000012</v>
          </cell>
          <cell r="K325">
            <v>8.8481446200000011</v>
          </cell>
          <cell r="L325">
            <v>67.835775420000019</v>
          </cell>
          <cell r="M325">
            <v>1.4029305040000253</v>
          </cell>
          <cell r="N325">
            <v>-1.7536631300000317E-2</v>
          </cell>
          <cell r="O325">
            <v>81.402930504000025</v>
          </cell>
        </row>
        <row r="326">
          <cell r="A326">
            <v>60000115</v>
          </cell>
          <cell r="B326" t="str">
            <v>Определение массовой доли мелочи в сахаре-рафинаде.</v>
          </cell>
          <cell r="C326">
            <v>80</v>
          </cell>
          <cell r="D326">
            <v>1</v>
          </cell>
          <cell r="E326">
            <v>88.041240000000016</v>
          </cell>
          <cell r="F326">
            <v>0</v>
          </cell>
          <cell r="G326">
            <v>88.041240000000016</v>
          </cell>
          <cell r="H326">
            <v>29.934021600000008</v>
          </cell>
          <cell r="I326">
            <v>117.97526160000002</v>
          </cell>
          <cell r="K326">
            <v>17.696289240000002</v>
          </cell>
          <cell r="L326">
            <v>135.67155084000004</v>
          </cell>
          <cell r="M326">
            <v>82.805861008000051</v>
          </cell>
          <cell r="N326">
            <v>-1.0350732626000005</v>
          </cell>
          <cell r="O326">
            <v>162.80586100800005</v>
          </cell>
        </row>
        <row r="327">
          <cell r="A327">
            <v>60000222</v>
          </cell>
          <cell r="B327" t="str">
            <v>Определение органолептических показателей продовольственного сырья, пищевых продуктов.</v>
          </cell>
          <cell r="C327">
            <v>90</v>
          </cell>
          <cell r="D327">
            <v>1.2</v>
          </cell>
          <cell r="E327">
            <v>105.64948800000001</v>
          </cell>
          <cell r="F327">
            <v>0</v>
          </cell>
          <cell r="G327">
            <v>105.64948800000001</v>
          </cell>
          <cell r="H327">
            <v>35.920825920000006</v>
          </cell>
          <cell r="I327">
            <v>141.57031392000002</v>
          </cell>
          <cell r="K327">
            <v>21.235547088000001</v>
          </cell>
          <cell r="L327">
            <v>162.80586100800002</v>
          </cell>
          <cell r="M327">
            <v>105.36703320960001</v>
          </cell>
          <cell r="N327">
            <v>-1.17074481344</v>
          </cell>
          <cell r="O327">
            <v>195.36703320960001</v>
          </cell>
        </row>
        <row r="328">
          <cell r="A328">
            <v>60000223</v>
          </cell>
          <cell r="B328" t="str">
            <v>Определение массовой доли экстрактивных веществ в кофе.</v>
          </cell>
          <cell r="C328">
            <v>241</v>
          </cell>
          <cell r="D328">
            <v>2.42</v>
          </cell>
          <cell r="E328">
            <v>213.0598008</v>
          </cell>
          <cell r="F328">
            <v>0</v>
          </cell>
          <cell r="G328">
            <v>213.0598008</v>
          </cell>
          <cell r="H328">
            <v>72.440332272000006</v>
          </cell>
          <cell r="I328">
            <v>285.50013307200004</v>
          </cell>
          <cell r="K328">
            <v>42.825019960800006</v>
          </cell>
          <cell r="L328">
            <v>328.32515303280002</v>
          </cell>
          <cell r="M328">
            <v>152.99018363936</v>
          </cell>
          <cell r="N328">
            <v>-0.63481403999734443</v>
          </cell>
          <cell r="O328">
            <v>393.99018363936</v>
          </cell>
        </row>
        <row r="329">
          <cell r="A329">
            <v>60000224</v>
          </cell>
          <cell r="B329" t="str">
            <v>Определение массовой доли экстрактивных водорастворимых веществ в чае.</v>
          </cell>
          <cell r="C329">
            <v>271</v>
          </cell>
          <cell r="D329">
            <v>2.42</v>
          </cell>
          <cell r="E329">
            <v>213.0598008</v>
          </cell>
          <cell r="F329">
            <v>0</v>
          </cell>
          <cell r="G329">
            <v>213.0598008</v>
          </cell>
          <cell r="H329">
            <v>72.440332272000006</v>
          </cell>
          <cell r="I329">
            <v>285.50013307200004</v>
          </cell>
          <cell r="K329">
            <v>42.825019960800006</v>
          </cell>
          <cell r="L329">
            <v>328.32515303280002</v>
          </cell>
          <cell r="M329">
            <v>122.99018363936</v>
          </cell>
          <cell r="N329">
            <v>-0.45383831601239849</v>
          </cell>
          <cell r="O329">
            <v>393.99018363936</v>
          </cell>
        </row>
        <row r="330">
          <cell r="A330">
            <v>60000225</v>
          </cell>
          <cell r="B330" t="str">
            <v>Определение массовой доли белка в продовольственном сырье, пищевых продуктов.</v>
          </cell>
          <cell r="C330">
            <v>590</v>
          </cell>
          <cell r="D330">
            <v>4.33</v>
          </cell>
          <cell r="E330">
            <v>381.21856919999999</v>
          </cell>
          <cell r="G330">
            <v>381.21856919999999</v>
          </cell>
          <cell r="H330">
            <v>129.614313528</v>
          </cell>
          <cell r="I330">
            <v>510.83288272799996</v>
          </cell>
          <cell r="K330">
            <v>76.624932409199985</v>
          </cell>
          <cell r="L330">
            <v>587.45781513719999</v>
          </cell>
          <cell r="M330">
            <v>114.94937816463994</v>
          </cell>
          <cell r="N330">
            <v>-0.19482945451633887</v>
          </cell>
          <cell r="O330">
            <v>704.94937816463994</v>
          </cell>
        </row>
        <row r="331">
          <cell r="A331">
            <v>60000226</v>
          </cell>
          <cell r="B331" t="str">
            <v>Расчет одного блюда на калорийность по Экземплярскому.</v>
          </cell>
          <cell r="C331">
            <v>178</v>
          </cell>
          <cell r="D331">
            <v>1.5</v>
          </cell>
          <cell r="E331">
            <v>132.06186000000002</v>
          </cell>
          <cell r="F331">
            <v>0</v>
          </cell>
          <cell r="G331">
            <v>132.06186000000002</v>
          </cell>
          <cell r="H331">
            <v>44.901032400000013</v>
          </cell>
          <cell r="I331">
            <v>176.96289240000004</v>
          </cell>
          <cell r="K331">
            <v>26.544433860000005</v>
          </cell>
          <cell r="L331">
            <v>203.50732626000004</v>
          </cell>
          <cell r="M331">
            <v>66.208791512000033</v>
          </cell>
          <cell r="N331">
            <v>-0.37195950287640467</v>
          </cell>
          <cell r="O331">
            <v>244.20879151200003</v>
          </cell>
        </row>
        <row r="332">
          <cell r="A332">
            <v>60000229</v>
          </cell>
          <cell r="B332" t="str">
            <v>Определение массовой доли осадка в растительном масле.</v>
          </cell>
          <cell r="C332">
            <v>201</v>
          </cell>
          <cell r="D332">
            <v>2.25</v>
          </cell>
          <cell r="E332">
            <v>198.09279000000001</v>
          </cell>
          <cell r="G332">
            <v>198.09279000000001</v>
          </cell>
          <cell r="H332">
            <v>67.351548600000001</v>
          </cell>
          <cell r="I332">
            <v>265.44433860000004</v>
          </cell>
          <cell r="K332">
            <v>39.816650790000004</v>
          </cell>
          <cell r="L332">
            <v>305.26098939000002</v>
          </cell>
          <cell r="M332">
            <v>165.31318726800004</v>
          </cell>
          <cell r="N332">
            <v>-0.82245366800000019</v>
          </cell>
          <cell r="O332">
            <v>366.31318726800004</v>
          </cell>
        </row>
        <row r="333">
          <cell r="A333">
            <v>60000231</v>
          </cell>
          <cell r="B333" t="str">
            <v>Определение доли влаги и сухих веществ при определенной температуре и фиксированном времени в пищевых продуктах.</v>
          </cell>
          <cell r="C333">
            <v>201</v>
          </cell>
          <cell r="D333">
            <v>1.33</v>
          </cell>
          <cell r="E333">
            <v>117.09484920000003</v>
          </cell>
          <cell r="F333">
            <v>0</v>
          </cell>
          <cell r="G333">
            <v>117.09484920000003</v>
          </cell>
          <cell r="H333">
            <v>39.812248728000014</v>
          </cell>
          <cell r="I333">
            <v>156.90709792800004</v>
          </cell>
          <cell r="K333">
            <v>23.536064689200007</v>
          </cell>
          <cell r="L333">
            <v>180.44316261720004</v>
          </cell>
          <cell r="M333">
            <v>15.531795140640043</v>
          </cell>
          <cell r="N333">
            <v>-7.727261264000021E-2</v>
          </cell>
          <cell r="O333">
            <v>216.53179514064004</v>
          </cell>
        </row>
        <row r="334">
          <cell r="A334">
            <v>60000232</v>
          </cell>
          <cell r="B334" t="str">
            <v xml:space="preserve">Определение содержания этилового спирта в продуктах переработки плодов и овощей </v>
          </cell>
          <cell r="C334">
            <v>551</v>
          </cell>
          <cell r="D334">
            <v>3</v>
          </cell>
          <cell r="E334">
            <v>264.12372000000005</v>
          </cell>
          <cell r="F334">
            <v>5.0490000000000004</v>
          </cell>
          <cell r="G334">
            <v>269.17272000000003</v>
          </cell>
          <cell r="H334">
            <v>91.518724800000015</v>
          </cell>
          <cell r="I334">
            <v>360.69144480000006</v>
          </cell>
          <cell r="K334">
            <v>54.103716720000008</v>
          </cell>
          <cell r="L334">
            <v>414.79516152000008</v>
          </cell>
          <cell r="M334">
            <v>-53.245806175999917</v>
          </cell>
          <cell r="N334">
            <v>9.6634856943738509E-2</v>
          </cell>
          <cell r="O334">
            <v>497.75419382400008</v>
          </cell>
        </row>
        <row r="335">
          <cell r="A335">
            <v>60000233</v>
          </cell>
          <cell r="B335" t="str">
            <v>Определение влаги и сухих веществ до постоянного веса в пищевых продуктах</v>
          </cell>
          <cell r="C335">
            <v>201</v>
          </cell>
          <cell r="D335">
            <v>1.83</v>
          </cell>
          <cell r="E335">
            <v>161.11546920000004</v>
          </cell>
          <cell r="F335">
            <v>0</v>
          </cell>
          <cell r="G335">
            <v>161.11546920000004</v>
          </cell>
          <cell r="H335">
            <v>54.779259528000019</v>
          </cell>
          <cell r="I335">
            <v>215.89472872800005</v>
          </cell>
          <cell r="K335">
            <v>32.384209309200003</v>
          </cell>
          <cell r="L335">
            <v>248.27893803720005</v>
          </cell>
          <cell r="M335">
            <v>96.934725644640025</v>
          </cell>
          <cell r="N335">
            <v>-0.48226231664000013</v>
          </cell>
          <cell r="O335">
            <v>297.93472564464003</v>
          </cell>
        </row>
        <row r="336">
          <cell r="A336">
            <v>60000234</v>
          </cell>
          <cell r="B336" t="str">
            <v>Определение зольности в продовольственном сырье, пищевых продуктах</v>
          </cell>
          <cell r="C336">
            <v>442</v>
          </cell>
          <cell r="D336">
            <v>2.5</v>
          </cell>
          <cell r="E336">
            <v>220.10310000000001</v>
          </cell>
          <cell r="F336">
            <v>0</v>
          </cell>
          <cell r="G336">
            <v>220.10310000000001</v>
          </cell>
          <cell r="H336">
            <v>74.835054000000014</v>
          </cell>
          <cell r="I336">
            <v>294.93815400000005</v>
          </cell>
          <cell r="K336">
            <v>44.240723100000004</v>
          </cell>
          <cell r="L336">
            <v>339.17887710000008</v>
          </cell>
          <cell r="M336">
            <v>-34.985347479999916</v>
          </cell>
          <cell r="N336">
            <v>7.9152369864253211E-2</v>
          </cell>
          <cell r="O336">
            <v>407.01465252000008</v>
          </cell>
        </row>
        <row r="337">
          <cell r="A337">
            <v>60000235</v>
          </cell>
          <cell r="B337" t="str">
            <v>Определение массовой доли крахмала в мясных изделиях с определением лактозы</v>
          </cell>
          <cell r="C337">
            <v>276</v>
          </cell>
          <cell r="D337">
            <v>4.67</v>
          </cell>
          <cell r="E337">
            <v>411.15259080000004</v>
          </cell>
          <cell r="G337">
            <v>411.15259080000004</v>
          </cell>
          <cell r="H337">
            <v>139.79188087200004</v>
          </cell>
          <cell r="I337">
            <v>550.94447167200008</v>
          </cell>
          <cell r="K337">
            <v>82.641670750800003</v>
          </cell>
          <cell r="L337">
            <v>633.58614242280009</v>
          </cell>
          <cell r="M337">
            <v>484.30337090736009</v>
          </cell>
          <cell r="N337">
            <v>-1.7547223583600002</v>
          </cell>
          <cell r="O337">
            <v>760.30337090736009</v>
          </cell>
        </row>
        <row r="338">
          <cell r="A338">
            <v>60000237</v>
          </cell>
          <cell r="B338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38">
            <v>96</v>
          </cell>
          <cell r="D338">
            <v>1.08</v>
          </cell>
          <cell r="E338">
            <v>95.084539200000023</v>
          </cell>
          <cell r="F338">
            <v>0</v>
          </cell>
          <cell r="G338">
            <v>95.084539200000023</v>
          </cell>
          <cell r="H338">
            <v>32.328743328000009</v>
          </cell>
          <cell r="I338">
            <v>127.41328252800002</v>
          </cell>
          <cell r="K338">
            <v>19.111992379200004</v>
          </cell>
          <cell r="L338">
            <v>146.52527490720001</v>
          </cell>
          <cell r="M338">
            <v>79.830329888640023</v>
          </cell>
          <cell r="N338">
            <v>-0.8315659363400002</v>
          </cell>
          <cell r="O338">
            <v>175.83032988864002</v>
          </cell>
        </row>
        <row r="339">
          <cell r="A339">
            <v>60000239</v>
          </cell>
          <cell r="B339" t="str">
            <v>Определение массовой доли неомыляемых веществ в растительных маслах  и натуральных жирных кислотах</v>
          </cell>
          <cell r="C339">
            <v>184</v>
          </cell>
          <cell r="D339">
            <v>3.08</v>
          </cell>
          <cell r="E339">
            <v>271.16701920000003</v>
          </cell>
          <cell r="G339">
            <v>271.16701920000003</v>
          </cell>
          <cell r="H339">
            <v>92.196786528000018</v>
          </cell>
          <cell r="I339">
            <v>363.36380572800005</v>
          </cell>
          <cell r="K339">
            <v>54.504570859200008</v>
          </cell>
          <cell r="L339">
            <v>417.86837658720003</v>
          </cell>
          <cell r="M339">
            <v>317.44205190464004</v>
          </cell>
          <cell r="N339">
            <v>-1.7252285429600003</v>
          </cell>
          <cell r="O339">
            <v>501.44205190464004</v>
          </cell>
        </row>
        <row r="340">
          <cell r="A340">
            <v>60000240</v>
          </cell>
          <cell r="B340" t="str">
            <v>Определение массовой доли не жировых примесей и  объемной доли отстоя в растительных маслах</v>
          </cell>
          <cell r="C340">
            <v>442</v>
          </cell>
          <cell r="D340">
            <v>3.4</v>
          </cell>
          <cell r="E340">
            <v>299.34021600000005</v>
          </cell>
          <cell r="G340">
            <v>299.34021600000005</v>
          </cell>
          <cell r="H340">
            <v>101.77567344000002</v>
          </cell>
          <cell r="I340">
            <v>401.11588944000005</v>
          </cell>
          <cell r="K340">
            <v>60.167383416000007</v>
          </cell>
          <cell r="L340">
            <v>461.28327285600005</v>
          </cell>
          <cell r="M340">
            <v>111.53992742720004</v>
          </cell>
          <cell r="N340">
            <v>-0.2523527769846155</v>
          </cell>
          <cell r="O340">
            <v>553.53992742720004</v>
          </cell>
        </row>
        <row r="341">
          <cell r="A341">
            <v>60000241</v>
          </cell>
          <cell r="B341" t="str">
            <v>Определение  массовой доли фосфорсодержащих веществ в растительных маслах</v>
          </cell>
          <cell r="C341">
            <v>442</v>
          </cell>
          <cell r="D341">
            <v>4.2</v>
          </cell>
          <cell r="E341">
            <v>369.77320800000001</v>
          </cell>
          <cell r="G341">
            <v>369.77320800000001</v>
          </cell>
          <cell r="H341">
            <v>125.72289072000001</v>
          </cell>
          <cell r="I341">
            <v>495.49609872000002</v>
          </cell>
          <cell r="K341">
            <v>74.324414808</v>
          </cell>
          <cell r="L341">
            <v>569.82051352799999</v>
          </cell>
          <cell r="M341">
            <v>241.78461623359999</v>
          </cell>
          <cell r="N341">
            <v>-0.54702401862805428</v>
          </cell>
          <cell r="O341">
            <v>683.78461623359999</v>
          </cell>
        </row>
        <row r="342">
          <cell r="A342">
            <v>60000242</v>
          </cell>
          <cell r="B342" t="str">
            <v>Определение РН в продовольственном сырье, пищевых продуктах</v>
          </cell>
          <cell r="C342">
            <v>126</v>
          </cell>
          <cell r="D342">
            <v>1.42</v>
          </cell>
          <cell r="E342">
            <v>125.0185608</v>
          </cell>
          <cell r="F342">
            <v>0</v>
          </cell>
          <cell r="G342">
            <v>125.0185608</v>
          </cell>
          <cell r="H342">
            <v>42.506310672000005</v>
          </cell>
          <cell r="I342">
            <v>167.524871472</v>
          </cell>
          <cell r="K342">
            <v>25.1287307208</v>
          </cell>
          <cell r="L342">
            <v>192.65360219280001</v>
          </cell>
          <cell r="M342">
            <v>105.18432263136</v>
          </cell>
          <cell r="N342">
            <v>-0.83479621136000004</v>
          </cell>
          <cell r="O342">
            <v>231.18432263136</v>
          </cell>
        </row>
        <row r="343">
          <cell r="A343">
            <v>60000243</v>
          </cell>
          <cell r="B343" t="str">
            <v>Определение объемной доли этилового спирта  и массовой доли действительного экстракта в пиве</v>
          </cell>
          <cell r="C343">
            <v>497</v>
          </cell>
          <cell r="D343">
            <v>3.88</v>
          </cell>
          <cell r="E343">
            <v>341.60001120000004</v>
          </cell>
          <cell r="G343">
            <v>341.60001120000004</v>
          </cell>
          <cell r="H343">
            <v>116.14400380800002</v>
          </cell>
          <cell r="I343">
            <v>457.74401500800008</v>
          </cell>
          <cell r="K343">
            <v>68.661602251200009</v>
          </cell>
          <cell r="L343">
            <v>526.40561725920008</v>
          </cell>
          <cell r="M343">
            <v>134.6867407110401</v>
          </cell>
          <cell r="N343">
            <v>-0.27099947829183119</v>
          </cell>
          <cell r="O343">
            <v>631.6867407110401</v>
          </cell>
        </row>
        <row r="344">
          <cell r="A344">
            <v>60000244</v>
          </cell>
          <cell r="B344" t="str">
            <v xml:space="preserve">Определение массовой доли меди, цинка, кадмия, свинца в продовольственном сырье  и пищевых продуктах         (в одной пробе) </v>
          </cell>
          <cell r="C344">
            <v>690</v>
          </cell>
          <cell r="D344">
            <v>5.58</v>
          </cell>
          <cell r="E344">
            <v>491.27011920000007</v>
          </cell>
          <cell r="G344">
            <v>491.27011920000007</v>
          </cell>
          <cell r="H344">
            <v>167.03184052800003</v>
          </cell>
          <cell r="I344">
            <v>658.30195972800016</v>
          </cell>
          <cell r="K344">
            <v>98.745293959200026</v>
          </cell>
          <cell r="L344">
            <v>757.04725368720017</v>
          </cell>
          <cell r="M344">
            <v>218.45670442464018</v>
          </cell>
          <cell r="N344">
            <v>-0.31660391945600025</v>
          </cell>
          <cell r="O344">
            <v>908.45670442464018</v>
          </cell>
        </row>
        <row r="345">
          <cell r="A345">
            <v>60000246</v>
          </cell>
          <cell r="B345" t="str">
            <v xml:space="preserve">Определение ртути в продовольственном сырье и пищевых продуктах </v>
          </cell>
          <cell r="C345">
            <v>625</v>
          </cell>
          <cell r="D345">
            <v>5.83</v>
          </cell>
          <cell r="E345">
            <v>513.28042920000007</v>
          </cell>
          <cell r="G345">
            <v>513.28042920000007</v>
          </cell>
          <cell r="H345">
            <v>174.51534592800004</v>
          </cell>
          <cell r="I345">
            <v>687.79577512800006</v>
          </cell>
          <cell r="K345">
            <v>103.16936626920001</v>
          </cell>
          <cell r="L345">
            <v>790.96514139720011</v>
          </cell>
          <cell r="M345">
            <v>324.15816967664011</v>
          </cell>
          <cell r="N345">
            <v>-0.51865307148262418</v>
          </cell>
          <cell r="O345">
            <v>949.15816967664011</v>
          </cell>
        </row>
        <row r="346">
          <cell r="A346">
            <v>60000247</v>
          </cell>
          <cell r="B346" t="str">
            <v xml:space="preserve">Определение железа в продовольственном сырье и пищевых продуктах </v>
          </cell>
          <cell r="C346">
            <v>481</v>
          </cell>
          <cell r="D346">
            <v>3.92</v>
          </cell>
          <cell r="E346">
            <v>345.12166080000003</v>
          </cell>
          <cell r="G346">
            <v>345.12166080000003</v>
          </cell>
          <cell r="H346">
            <v>117.34136467200001</v>
          </cell>
          <cell r="I346">
            <v>462.46302547200003</v>
          </cell>
          <cell r="K346">
            <v>69.369453820800004</v>
          </cell>
          <cell r="L346">
            <v>531.83247929280003</v>
          </cell>
          <cell r="M346">
            <v>157.19897515136006</v>
          </cell>
          <cell r="N346">
            <v>-0.3268169961566737</v>
          </cell>
          <cell r="O346">
            <v>638.19897515136006</v>
          </cell>
        </row>
        <row r="347">
          <cell r="A347">
            <v>60000248</v>
          </cell>
          <cell r="B347" t="str">
            <v xml:space="preserve">Определение хрома в продовольственном сырье и пищевых продуктах </v>
          </cell>
          <cell r="C347">
            <v>560</v>
          </cell>
          <cell r="D347">
            <v>3.92</v>
          </cell>
          <cell r="E347">
            <v>345.12166080000003</v>
          </cell>
          <cell r="G347">
            <v>345.12166080000003</v>
          </cell>
          <cell r="H347">
            <v>117.34136467200001</v>
          </cell>
          <cell r="I347">
            <v>462.46302547200003</v>
          </cell>
          <cell r="K347">
            <v>69.369453820800004</v>
          </cell>
          <cell r="L347">
            <v>531.83247929280003</v>
          </cell>
          <cell r="M347">
            <v>78.198975151360059</v>
          </cell>
          <cell r="N347">
            <v>-0.13964102705600009</v>
          </cell>
          <cell r="O347">
            <v>638.19897515136006</v>
          </cell>
        </row>
        <row r="348">
          <cell r="A348">
            <v>60000249</v>
          </cell>
          <cell r="B348" t="str">
            <v xml:space="preserve">Определение никеля в продовольственном сырье и пищевых продуктах </v>
          </cell>
          <cell r="C348">
            <v>560</v>
          </cell>
          <cell r="D348">
            <v>3.92</v>
          </cell>
          <cell r="E348">
            <v>345.12166080000003</v>
          </cell>
          <cell r="G348">
            <v>345.12166080000003</v>
          </cell>
          <cell r="H348">
            <v>117.34136467200001</v>
          </cell>
          <cell r="I348">
            <v>462.46302547200003</v>
          </cell>
          <cell r="K348">
            <v>69.369453820800004</v>
          </cell>
          <cell r="L348">
            <v>531.83247929280003</v>
          </cell>
          <cell r="M348">
            <v>78.198975151360059</v>
          </cell>
          <cell r="N348">
            <v>-0.13964102705600009</v>
          </cell>
          <cell r="O348">
            <v>638.19897515136006</v>
          </cell>
        </row>
        <row r="349">
          <cell r="A349">
            <v>60000250</v>
          </cell>
          <cell r="B349" t="str">
            <v>Качественное определение перекиси водорода в молочной продукции</v>
          </cell>
          <cell r="C349">
            <v>108</v>
          </cell>
          <cell r="D349">
            <v>1.17</v>
          </cell>
          <cell r="E349">
            <v>103.0082508</v>
          </cell>
          <cell r="G349">
            <v>103.0082508</v>
          </cell>
          <cell r="H349">
            <v>35.022805271999999</v>
          </cell>
          <cell r="I349">
            <v>138.03105607200001</v>
          </cell>
          <cell r="K349">
            <v>20.7046584108</v>
          </cell>
          <cell r="L349">
            <v>158.73571448280001</v>
          </cell>
          <cell r="M349">
            <v>82.482857379360013</v>
          </cell>
          <cell r="N349">
            <v>-0.76373016092000012</v>
          </cell>
          <cell r="O349">
            <v>190.48285737936001</v>
          </cell>
        </row>
        <row r="350">
          <cell r="A350">
            <v>60000251</v>
          </cell>
          <cell r="B350" t="str">
            <v>Определение готовности концентратов  в пищевых продуктов не требующих варки</v>
          </cell>
          <cell r="C350">
            <v>49</v>
          </cell>
          <cell r="D350">
            <v>1.58</v>
          </cell>
          <cell r="E350">
            <v>139.10515920000003</v>
          </cell>
          <cell r="F350">
            <v>0</v>
          </cell>
          <cell r="G350">
            <v>139.10515920000003</v>
          </cell>
          <cell r="H350">
            <v>47.295754128000013</v>
          </cell>
          <cell r="I350">
            <v>186.40091332800006</v>
          </cell>
          <cell r="K350">
            <v>27.960136999200007</v>
          </cell>
          <cell r="L350">
            <v>214.36105032720008</v>
          </cell>
          <cell r="M350">
            <v>208.23326039264009</v>
          </cell>
          <cell r="N350">
            <v>-4.2496583753600019</v>
          </cell>
          <cell r="O350">
            <v>257.23326039264009</v>
          </cell>
        </row>
        <row r="351">
          <cell r="A351">
            <v>60000252</v>
          </cell>
          <cell r="B351" t="str">
            <v>Исследование пищевых продуктов на: массу изделия, долю начинки, глазуритолщину тестовой оболочки, толщину в местах заделки, объем продукции и т.д.</v>
          </cell>
          <cell r="C351">
            <v>269</v>
          </cell>
          <cell r="D351">
            <v>2.25</v>
          </cell>
          <cell r="E351">
            <v>198.09279000000001</v>
          </cell>
          <cell r="F351">
            <v>0</v>
          </cell>
          <cell r="G351">
            <v>198.09279000000001</v>
          </cell>
          <cell r="H351">
            <v>67.351548600000001</v>
          </cell>
          <cell r="I351">
            <v>265.44433860000004</v>
          </cell>
          <cell r="K351">
            <v>39.816650790000004</v>
          </cell>
          <cell r="L351">
            <v>305.26098939000002</v>
          </cell>
          <cell r="M351">
            <v>97.313187268000036</v>
          </cell>
          <cell r="N351">
            <v>-0.36175906047583656</v>
          </cell>
          <cell r="O351">
            <v>366.31318726800004</v>
          </cell>
        </row>
        <row r="352">
          <cell r="A352">
            <v>60000253</v>
          </cell>
          <cell r="B352" t="str">
            <v>Определение массовой доли фосфора в пищевых продуктах</v>
          </cell>
          <cell r="C352">
            <v>851</v>
          </cell>
          <cell r="D352">
            <v>5.75</v>
          </cell>
          <cell r="E352">
            <v>506.23713000000009</v>
          </cell>
          <cell r="G352">
            <v>506.23713000000009</v>
          </cell>
          <cell r="H352">
            <v>172.12062420000004</v>
          </cell>
          <cell r="I352">
            <v>678.35775420000016</v>
          </cell>
          <cell r="K352">
            <v>101.75366313000002</v>
          </cell>
          <cell r="L352">
            <v>780.11141733000022</v>
          </cell>
          <cell r="M352">
            <v>85.133700796000198</v>
          </cell>
          <cell r="N352">
            <v>-0.10003960140540565</v>
          </cell>
          <cell r="O352">
            <v>936.1337007960002</v>
          </cell>
        </row>
        <row r="353">
          <cell r="A353">
            <v>60000254</v>
          </cell>
          <cell r="B353" t="str">
            <v>Определение содержания вомитоксина (дезоксиниваленола)  в  продовольственном сырье, пищевых продуктах</v>
          </cell>
          <cell r="C353">
            <v>721</v>
          </cell>
          <cell r="D353">
            <v>5</v>
          </cell>
          <cell r="E353">
            <v>440.20620000000002</v>
          </cell>
          <cell r="G353">
            <v>440.20620000000002</v>
          </cell>
          <cell r="H353">
            <v>149.67010800000003</v>
          </cell>
          <cell r="I353">
            <v>589.87630800000011</v>
          </cell>
          <cell r="K353">
            <v>88.481446200000008</v>
          </cell>
          <cell r="L353">
            <v>678.35775420000016</v>
          </cell>
          <cell r="M353">
            <v>93.029305040000168</v>
          </cell>
          <cell r="N353">
            <v>-0.12902816233009731</v>
          </cell>
          <cell r="O353">
            <v>814.02930504000017</v>
          </cell>
        </row>
        <row r="354">
          <cell r="A354">
            <v>60000255</v>
          </cell>
          <cell r="B354" t="str">
            <v>Определение массовой доли олова в продовольственном сырье, пищевых продуктах</v>
          </cell>
          <cell r="C354">
            <v>609</v>
          </cell>
          <cell r="D354">
            <v>5.47</v>
          </cell>
          <cell r="E354">
            <v>481.5855828</v>
          </cell>
          <cell r="G354">
            <v>481.5855828</v>
          </cell>
          <cell r="H354">
            <v>163.739098152</v>
          </cell>
          <cell r="I354">
            <v>645.32468095199999</v>
          </cell>
          <cell r="K354">
            <v>96.798702142799996</v>
          </cell>
          <cell r="L354">
            <v>742.12338309480003</v>
          </cell>
          <cell r="M354">
            <v>281.54805971376004</v>
          </cell>
          <cell r="N354">
            <v>-0.46231208491586212</v>
          </cell>
          <cell r="O354">
            <v>890.54805971376004</v>
          </cell>
        </row>
        <row r="355">
          <cell r="A355">
            <v>60000256</v>
          </cell>
          <cell r="B355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55">
            <v>449</v>
          </cell>
          <cell r="D355">
            <v>5.58</v>
          </cell>
          <cell r="E355">
            <v>491.27011920000007</v>
          </cell>
          <cell r="G355">
            <v>491.27011920000007</v>
          </cell>
          <cell r="H355">
            <v>167.03184052800003</v>
          </cell>
          <cell r="I355">
            <v>658.30195972800016</v>
          </cell>
          <cell r="K355">
            <v>98.745293959200026</v>
          </cell>
          <cell r="L355">
            <v>757.04725368720017</v>
          </cell>
          <cell r="M355">
            <v>459.45670442464018</v>
          </cell>
          <cell r="N355">
            <v>-1.0232888739969714</v>
          </cell>
          <cell r="O355">
            <v>908.45670442464018</v>
          </cell>
        </row>
        <row r="356">
          <cell r="A356">
            <v>60000257</v>
          </cell>
          <cell r="B356" t="str">
            <v>Качественное определение аммиака в молочной продукции</v>
          </cell>
          <cell r="C356">
            <v>108</v>
          </cell>
          <cell r="D356">
            <v>0.87</v>
          </cell>
          <cell r="E356">
            <v>76.595878800000008</v>
          </cell>
          <cell r="G356">
            <v>76.595878800000008</v>
          </cell>
          <cell r="H356">
            <v>26.042598792000003</v>
          </cell>
          <cell r="I356">
            <v>102.63847759200002</v>
          </cell>
          <cell r="K356">
            <v>15.395771638800001</v>
          </cell>
          <cell r="L356">
            <v>118.03424923080001</v>
          </cell>
          <cell r="M356">
            <v>33.641099076960018</v>
          </cell>
          <cell r="N356">
            <v>-0.31149165812000018</v>
          </cell>
          <cell r="O356">
            <v>141.64109907696002</v>
          </cell>
        </row>
        <row r="357">
          <cell r="A357">
            <v>60000258</v>
          </cell>
          <cell r="B357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57">
            <v>497</v>
          </cell>
          <cell r="D357">
            <v>3.16</v>
          </cell>
          <cell r="E357">
            <v>278.21031840000006</v>
          </cell>
          <cell r="G357">
            <v>278.21031840000006</v>
          </cell>
          <cell r="H357">
            <v>94.591508256000026</v>
          </cell>
          <cell r="I357">
            <v>372.80182665600012</v>
          </cell>
          <cell r="K357">
            <v>55.920273998400013</v>
          </cell>
          <cell r="L357">
            <v>428.72210065440015</v>
          </cell>
          <cell r="M357">
            <v>17.466520785280181</v>
          </cell>
          <cell r="N357">
            <v>-3.5143905000563747E-2</v>
          </cell>
          <cell r="O357">
            <v>514.46652078528018</v>
          </cell>
        </row>
        <row r="358">
          <cell r="A358">
            <v>60000259</v>
          </cell>
          <cell r="B358" t="str">
            <v>Определение цвета пива</v>
          </cell>
          <cell r="C358">
            <v>225</v>
          </cell>
          <cell r="D358">
            <v>1.22</v>
          </cell>
          <cell r="E358">
            <v>107.41031280000001</v>
          </cell>
          <cell r="F358">
            <v>42.0852</v>
          </cell>
          <cell r="G358">
            <v>149.49551280000003</v>
          </cell>
          <cell r="H358">
            <v>50.828474352000015</v>
          </cell>
          <cell r="I358">
            <v>200.32398715200003</v>
          </cell>
          <cell r="K358">
            <v>30.048598072800004</v>
          </cell>
          <cell r="L358">
            <v>230.37258522480005</v>
          </cell>
          <cell r="M358">
            <v>51.447102269760023</v>
          </cell>
          <cell r="N358">
            <v>-0.22865378786560012</v>
          </cell>
          <cell r="O358">
            <v>276.44710226976002</v>
          </cell>
        </row>
        <row r="359">
          <cell r="A359">
            <v>60000260</v>
          </cell>
          <cell r="B359" t="str">
            <v>Определение  содержания зеараленона  в  продовольственном сырье, пищевых продуктах</v>
          </cell>
          <cell r="C359">
            <v>1070</v>
          </cell>
          <cell r="D359">
            <v>5</v>
          </cell>
          <cell r="E359">
            <v>440.20620000000002</v>
          </cell>
          <cell r="F359">
            <v>139.5258</v>
          </cell>
          <cell r="G359">
            <v>579.73199999999997</v>
          </cell>
          <cell r="H359">
            <v>197.10888</v>
          </cell>
          <cell r="I359">
            <v>776.84087999999997</v>
          </cell>
          <cell r="K359">
            <v>116.52613199999999</v>
          </cell>
          <cell r="L359">
            <v>893.36701199999993</v>
          </cell>
          <cell r="M359">
            <v>2.0404143999999178</v>
          </cell>
          <cell r="N359">
            <v>-1.9069293457943156E-3</v>
          </cell>
          <cell r="O359">
            <v>1072.0404143999999</v>
          </cell>
        </row>
        <row r="360">
          <cell r="A360">
            <v>60000261</v>
          </cell>
          <cell r="B360" t="str">
            <v>Определение  содержания патулина  в  продовольственном сырье, пищевых продуктах</v>
          </cell>
          <cell r="C360">
            <v>1070</v>
          </cell>
          <cell r="D360">
            <v>7</v>
          </cell>
          <cell r="E360">
            <v>616.28868000000011</v>
          </cell>
          <cell r="F360">
            <v>32.425800000000002</v>
          </cell>
          <cell r="G360">
            <v>648.71448000000009</v>
          </cell>
          <cell r="H360">
            <v>220.56292320000006</v>
          </cell>
          <cell r="I360">
            <v>869.27740320000021</v>
          </cell>
          <cell r="K360">
            <v>130.39161048000003</v>
          </cell>
          <cell r="L360">
            <v>999.66901368000026</v>
          </cell>
          <cell r="M360">
            <v>129.60281641600022</v>
          </cell>
          <cell r="N360">
            <v>-0.12112412749158899</v>
          </cell>
          <cell r="O360">
            <v>1199.6028164160002</v>
          </cell>
        </row>
        <row r="361">
          <cell r="A361">
            <v>60000262</v>
          </cell>
          <cell r="B361" t="str">
            <v>Определение  массовой доли гистамина в рыбе  и рыбных продуктах с построением град.графика для каждой пробы</v>
          </cell>
          <cell r="C361">
            <v>697</v>
          </cell>
          <cell r="D361">
            <v>5.72</v>
          </cell>
          <cell r="E361">
            <v>503.59589280000006</v>
          </cell>
          <cell r="G361">
            <v>503.59589280000006</v>
          </cell>
          <cell r="H361">
            <v>171.22260355200004</v>
          </cell>
          <cell r="I361">
            <v>674.81849635200012</v>
          </cell>
          <cell r="K361">
            <v>101.22277445280001</v>
          </cell>
          <cell r="L361">
            <v>776.04127080480009</v>
          </cell>
          <cell r="M361">
            <v>234.24952496576009</v>
          </cell>
          <cell r="N361">
            <v>-0.33608253223208046</v>
          </cell>
          <cell r="O361">
            <v>931.24952496576009</v>
          </cell>
        </row>
        <row r="362">
          <cell r="A362">
            <v>60000263</v>
          </cell>
          <cell r="B362" t="str">
            <v>Определение содержания афлатоксина В1  в  продовольственном сырье, пищевых продуктах</v>
          </cell>
          <cell r="C362">
            <v>1107</v>
          </cell>
          <cell r="D362">
            <v>7</v>
          </cell>
          <cell r="E362">
            <v>616.28868000000011</v>
          </cell>
          <cell r="F362">
            <v>24.000600000000002</v>
          </cell>
          <cell r="G362">
            <v>640.28928000000008</v>
          </cell>
          <cell r="H362">
            <v>217.69835520000004</v>
          </cell>
          <cell r="I362">
            <v>857.98763520000011</v>
          </cell>
          <cell r="K362">
            <v>128.69814528000001</v>
          </cell>
          <cell r="L362">
            <v>986.68578048000018</v>
          </cell>
          <cell r="M362">
            <v>77.02293657600012</v>
          </cell>
          <cell r="N362">
            <v>-6.9578081821138324E-2</v>
          </cell>
          <cell r="O362">
            <v>1184.0229365760001</v>
          </cell>
        </row>
        <row r="363">
          <cell r="A363">
            <v>60000264</v>
          </cell>
          <cell r="B363" t="str">
            <v>Определение  содержания афлатоксина М1 в продовольственном сырье, пищевых продуктах</v>
          </cell>
          <cell r="C363">
            <v>1126</v>
          </cell>
          <cell r="D363">
            <v>6.67</v>
          </cell>
          <cell r="E363">
            <v>587.23507080000013</v>
          </cell>
          <cell r="F363">
            <v>111.30240000000001</v>
          </cell>
          <cell r="G363">
            <v>698.53747080000016</v>
          </cell>
          <cell r="H363">
            <v>237.50274007200008</v>
          </cell>
          <cell r="I363">
            <v>936.04021087200022</v>
          </cell>
          <cell r="K363">
            <v>140.40603163080002</v>
          </cell>
          <cell r="L363">
            <v>1076.4462425028003</v>
          </cell>
          <cell r="M363">
            <v>165.73549100336027</v>
          </cell>
          <cell r="N363">
            <v>-0.14718960124632349</v>
          </cell>
          <cell r="O363">
            <v>1291.7354910033603</v>
          </cell>
        </row>
        <row r="364">
          <cell r="A364">
            <v>60000265</v>
          </cell>
          <cell r="B364" t="str">
            <v>Определение содержания витамина С в готовых пищевых  продуктах.</v>
          </cell>
          <cell r="C364">
            <v>200</v>
          </cell>
          <cell r="D364">
            <v>1.97</v>
          </cell>
          <cell r="E364">
            <v>173.4412428</v>
          </cell>
          <cell r="G364">
            <v>173.4412428</v>
          </cell>
          <cell r="H364">
            <v>58.970022552000003</v>
          </cell>
          <cell r="I364">
            <v>232.41126535199999</v>
          </cell>
          <cell r="K364">
            <v>34.861689802799994</v>
          </cell>
          <cell r="L364">
            <v>267.2729551548</v>
          </cell>
          <cell r="M364">
            <v>120.72754618575999</v>
          </cell>
          <cell r="N364">
            <v>-0.60363773092879991</v>
          </cell>
          <cell r="O364">
            <v>320.72754618575999</v>
          </cell>
        </row>
        <row r="365">
          <cell r="A365">
            <v>60000266</v>
          </cell>
          <cell r="B365" t="str">
            <v>Определение массовой доли нитритов в мясных продуктах</v>
          </cell>
          <cell r="C365">
            <v>480</v>
          </cell>
          <cell r="D365">
            <v>4.67</v>
          </cell>
          <cell r="E365">
            <v>411.15259080000004</v>
          </cell>
          <cell r="G365">
            <v>411.15259080000004</v>
          </cell>
          <cell r="H365">
            <v>139.79188087200004</v>
          </cell>
          <cell r="I365">
            <v>550.94447167200008</v>
          </cell>
          <cell r="K365">
            <v>82.641670750800003</v>
          </cell>
          <cell r="L365">
            <v>633.58614242280009</v>
          </cell>
          <cell r="M365">
            <v>280.30337090736009</v>
          </cell>
          <cell r="N365">
            <v>-0.58396535605700017</v>
          </cell>
          <cell r="O365">
            <v>760.30337090736009</v>
          </cell>
        </row>
        <row r="366">
          <cell r="A366">
            <v>60000267</v>
          </cell>
          <cell r="B366" t="str">
            <v>Определение стойкости эмульсии  в майонезе</v>
          </cell>
          <cell r="C366">
            <v>149</v>
          </cell>
          <cell r="D366">
            <v>1.5</v>
          </cell>
          <cell r="E366">
            <v>132.06186000000002</v>
          </cell>
          <cell r="F366">
            <v>0</v>
          </cell>
          <cell r="G366">
            <v>132.06186000000002</v>
          </cell>
          <cell r="H366">
            <v>44.901032400000013</v>
          </cell>
          <cell r="I366">
            <v>176.96289240000004</v>
          </cell>
          <cell r="K366">
            <v>26.544433860000005</v>
          </cell>
          <cell r="L366">
            <v>203.50732626000004</v>
          </cell>
          <cell r="M366">
            <v>95.208791512000033</v>
          </cell>
          <cell r="N366">
            <v>-0.63898517793288612</v>
          </cell>
          <cell r="O366">
            <v>244.20879151200003</v>
          </cell>
        </row>
        <row r="367">
          <cell r="A367">
            <v>60000268</v>
          </cell>
          <cell r="B367" t="str">
            <v>Определение массовой доли жира методом Сокслета в пищевых продуктах и продовольственном сырье</v>
          </cell>
          <cell r="C367">
            <v>551</v>
          </cell>
          <cell r="D367">
            <v>4.42</v>
          </cell>
          <cell r="E367">
            <v>389.14228080000004</v>
          </cell>
          <cell r="G367">
            <v>389.14228080000004</v>
          </cell>
          <cell r="H367">
            <v>132.30837547200002</v>
          </cell>
          <cell r="I367">
            <v>521.45065627200006</v>
          </cell>
          <cell r="K367">
            <v>78.217598440800003</v>
          </cell>
          <cell r="L367">
            <v>599.66825471280004</v>
          </cell>
          <cell r="M367">
            <v>168.60190565536004</v>
          </cell>
          <cell r="N367">
            <v>-0.30599256924747736</v>
          </cell>
          <cell r="O367">
            <v>719.60190565536004</v>
          </cell>
        </row>
        <row r="368">
          <cell r="A368">
            <v>60000269</v>
          </cell>
          <cell r="B368" t="str">
            <v>Определение массовой доли жира методом Гербера в  пищевых продуктах, продовольственном сырье</v>
          </cell>
          <cell r="C368">
            <v>318</v>
          </cell>
          <cell r="D368">
            <v>1.97</v>
          </cell>
          <cell r="E368">
            <v>173.4412428</v>
          </cell>
          <cell r="F368">
            <v>4.8756000000000004</v>
          </cell>
          <cell r="G368">
            <v>178.31684279999999</v>
          </cell>
          <cell r="H368">
            <v>60.627726551999999</v>
          </cell>
          <cell r="I368">
            <v>238.94456935199997</v>
          </cell>
          <cell r="K368">
            <v>35.841685402799996</v>
          </cell>
          <cell r="L368">
            <v>274.78625475479998</v>
          </cell>
          <cell r="M368">
            <v>11.743505705759958</v>
          </cell>
          <cell r="N368">
            <v>-3.6929263225660244E-2</v>
          </cell>
          <cell r="O368">
            <v>329.74350570575996</v>
          </cell>
        </row>
        <row r="369">
          <cell r="A369">
            <v>60000270</v>
          </cell>
          <cell r="B369" t="str">
            <v>Определение  массовой доли жира экстракционно-весовым методом в  продовольственном сырье, пищевых продуктах</v>
          </cell>
          <cell r="C369">
            <v>400</v>
          </cell>
          <cell r="D369">
            <v>4.67</v>
          </cell>
          <cell r="E369">
            <v>411.15259080000004</v>
          </cell>
          <cell r="G369">
            <v>411.15259080000004</v>
          </cell>
          <cell r="H369">
            <v>139.79188087200004</v>
          </cell>
          <cell r="I369">
            <v>550.94447167200008</v>
          </cell>
          <cell r="K369">
            <v>82.641670750800003</v>
          </cell>
          <cell r="L369">
            <v>633.58614242280009</v>
          </cell>
          <cell r="M369">
            <v>360.30337090736009</v>
          </cell>
          <cell r="N369">
            <v>-0.90075842726840027</v>
          </cell>
          <cell r="O369">
            <v>760.30337090736009</v>
          </cell>
        </row>
        <row r="370">
          <cell r="A370">
            <v>60000271</v>
          </cell>
          <cell r="B370" t="str">
            <v>Определение  массовой доли поваренной соли   в пищевых продуктах</v>
          </cell>
          <cell r="C370">
            <v>200</v>
          </cell>
          <cell r="D370">
            <v>1.97</v>
          </cell>
          <cell r="E370">
            <v>173.4412428</v>
          </cell>
          <cell r="G370">
            <v>173.4412428</v>
          </cell>
          <cell r="H370">
            <v>58.970022552000003</v>
          </cell>
          <cell r="I370">
            <v>232.41126535199999</v>
          </cell>
          <cell r="K370">
            <v>34.861689802799994</v>
          </cell>
          <cell r="L370">
            <v>267.2729551548</v>
          </cell>
          <cell r="M370">
            <v>120.72754618575999</v>
          </cell>
          <cell r="N370">
            <v>-0.60363773092879991</v>
          </cell>
          <cell r="O370">
            <v>320.72754618575999</v>
          </cell>
        </row>
        <row r="371">
          <cell r="A371">
            <v>60000272</v>
          </cell>
          <cell r="B371" t="str">
            <v>Определение  массовой доли сахара в кондитерских изделиях, пищевых продуктах</v>
          </cell>
          <cell r="C371">
            <v>695</v>
          </cell>
          <cell r="D371">
            <v>4.67</v>
          </cell>
          <cell r="E371">
            <v>411.15259080000004</v>
          </cell>
          <cell r="G371">
            <v>411.15259080000004</v>
          </cell>
          <cell r="H371">
            <v>139.79188087200004</v>
          </cell>
          <cell r="I371">
            <v>550.94447167200008</v>
          </cell>
          <cell r="K371">
            <v>82.641670750800003</v>
          </cell>
          <cell r="L371">
            <v>633.58614242280009</v>
          </cell>
          <cell r="M371">
            <v>65.30337090736009</v>
          </cell>
          <cell r="N371">
            <v>-9.3961684758791492E-2</v>
          </cell>
          <cell r="O371">
            <v>760.30337090736009</v>
          </cell>
        </row>
        <row r="372">
          <cell r="A372">
            <v>60000273</v>
          </cell>
          <cell r="B372" t="str">
            <v>Определение посторонних примесей в пищевых продуктах</v>
          </cell>
          <cell r="C372">
            <v>54</v>
          </cell>
          <cell r="D372">
            <v>0.33</v>
          </cell>
          <cell r="E372">
            <v>29.053609200000004</v>
          </cell>
          <cell r="F372">
            <v>0</v>
          </cell>
          <cell r="G372">
            <v>29.053609200000004</v>
          </cell>
          <cell r="H372">
            <v>9.8782271280000025</v>
          </cell>
          <cell r="I372">
            <v>38.931836328000003</v>
          </cell>
          <cell r="K372">
            <v>5.8397754492000002</v>
          </cell>
          <cell r="L372">
            <v>44.7716117772</v>
          </cell>
          <cell r="M372">
            <v>-0.27406586736000094</v>
          </cell>
          <cell r="N372">
            <v>5.0752938400000173E-3</v>
          </cell>
          <cell r="O372">
            <v>53.725934132639999</v>
          </cell>
        </row>
        <row r="373">
          <cell r="A373">
            <v>60000274</v>
          </cell>
          <cell r="B373" t="str">
            <v>Определение  металломагнитной примеси в пищевых продуктах</v>
          </cell>
          <cell r="C373">
            <v>160</v>
          </cell>
          <cell r="D373">
            <v>1</v>
          </cell>
          <cell r="E373">
            <v>88.041240000000016</v>
          </cell>
          <cell r="F373">
            <v>0</v>
          </cell>
          <cell r="G373">
            <v>88.041240000000016</v>
          </cell>
          <cell r="H373">
            <v>29.934021600000008</v>
          </cell>
          <cell r="I373">
            <v>117.97526160000002</v>
          </cell>
          <cell r="K373">
            <v>17.696289240000002</v>
          </cell>
          <cell r="L373">
            <v>135.67155084000004</v>
          </cell>
          <cell r="M373">
            <v>2.8058610080000506</v>
          </cell>
          <cell r="N373">
            <v>-1.7536631300000317E-2</v>
          </cell>
          <cell r="O373">
            <v>162.80586100800005</v>
          </cell>
        </row>
        <row r="374">
          <cell r="A374">
            <v>60000275</v>
          </cell>
          <cell r="B374" t="str">
            <v>Определение массовой доли минеральных примесей в пищевых продуктах</v>
          </cell>
          <cell r="C374">
            <v>232</v>
          </cell>
          <cell r="D374">
            <v>3.25</v>
          </cell>
          <cell r="E374">
            <v>286.13403000000005</v>
          </cell>
          <cell r="F374">
            <v>0</v>
          </cell>
          <cell r="G374">
            <v>286.13403000000005</v>
          </cell>
          <cell r="H374">
            <v>97.285570200000024</v>
          </cell>
          <cell r="I374">
            <v>383.4196002000001</v>
          </cell>
          <cell r="K374">
            <v>57.512940030000017</v>
          </cell>
          <cell r="L374">
            <v>440.93254023000014</v>
          </cell>
          <cell r="M374">
            <v>297.11904827600017</v>
          </cell>
          <cell r="N374">
            <v>-1.2806855529137939</v>
          </cell>
          <cell r="O374">
            <v>529.11904827600017</v>
          </cell>
        </row>
        <row r="375">
          <cell r="A375">
            <v>60000277</v>
          </cell>
          <cell r="B375" t="str">
            <v>Определение перекисного числа в растительных маслах</v>
          </cell>
          <cell r="C375">
            <v>384</v>
          </cell>
          <cell r="D375">
            <v>2.38</v>
          </cell>
          <cell r="E375">
            <v>209.53815119999999</v>
          </cell>
          <cell r="F375">
            <v>19.6248</v>
          </cell>
          <cell r="G375">
            <v>229.16295119999998</v>
          </cell>
          <cell r="H375">
            <v>77.915403408000003</v>
          </cell>
          <cell r="I375">
            <v>307.07835460799998</v>
          </cell>
          <cell r="K375">
            <v>46.061753191199998</v>
          </cell>
          <cell r="L375">
            <v>353.1401077992</v>
          </cell>
          <cell r="M375">
            <v>39.76812935903996</v>
          </cell>
          <cell r="N375">
            <v>-0.1035628368724999</v>
          </cell>
          <cell r="O375">
            <v>423.76812935903996</v>
          </cell>
        </row>
        <row r="376">
          <cell r="A376">
            <v>60000278</v>
          </cell>
          <cell r="B376" t="str">
            <v>Определение перекисного числа в животных  жирах</v>
          </cell>
          <cell r="C376">
            <v>329</v>
          </cell>
          <cell r="D376">
            <v>2.38</v>
          </cell>
          <cell r="E376">
            <v>209.53815119999999</v>
          </cell>
          <cell r="F376">
            <v>19.6248</v>
          </cell>
          <cell r="G376">
            <v>229.16295119999998</v>
          </cell>
          <cell r="H376">
            <v>77.915403408000003</v>
          </cell>
          <cell r="I376">
            <v>307.07835460799998</v>
          </cell>
          <cell r="K376">
            <v>46.061753191199998</v>
          </cell>
          <cell r="L376">
            <v>353.1401077992</v>
          </cell>
          <cell r="M376">
            <v>94.76812935903996</v>
          </cell>
          <cell r="N376">
            <v>-0.28804902540741628</v>
          </cell>
          <cell r="O376">
            <v>423.76812935903996</v>
          </cell>
        </row>
        <row r="377">
          <cell r="A377">
            <v>60000279</v>
          </cell>
          <cell r="B377" t="str">
            <v>Определение кислотного числа в жировой продукции</v>
          </cell>
          <cell r="C377">
            <v>264</v>
          </cell>
          <cell r="D377">
            <v>1.63</v>
          </cell>
          <cell r="E377">
            <v>143.5072212</v>
          </cell>
          <cell r="F377">
            <v>41.860799999999998</v>
          </cell>
          <cell r="G377">
            <v>185.36802119999999</v>
          </cell>
          <cell r="H377">
            <v>63.025127208000001</v>
          </cell>
          <cell r="I377">
            <v>248.393148408</v>
          </cell>
          <cell r="K377">
            <v>37.2589722612</v>
          </cell>
          <cell r="L377">
            <v>285.65212066920003</v>
          </cell>
          <cell r="M377">
            <v>78.782544803040025</v>
          </cell>
          <cell r="N377">
            <v>-0.29841873031454558</v>
          </cell>
          <cell r="O377">
            <v>342.78254480304003</v>
          </cell>
        </row>
        <row r="378">
          <cell r="A378">
            <v>60000280</v>
          </cell>
          <cell r="B378" t="str">
            <v>Качественное  определение соды в молоке, молочной продукции</v>
          </cell>
          <cell r="C378">
            <v>116</v>
          </cell>
          <cell r="D378">
            <v>1.17</v>
          </cell>
          <cell r="E378">
            <v>103.0082508</v>
          </cell>
          <cell r="G378">
            <v>103.0082508</v>
          </cell>
          <cell r="H378">
            <v>35.022805271999999</v>
          </cell>
          <cell r="I378">
            <v>138.03105607200001</v>
          </cell>
          <cell r="K378">
            <v>20.7046584108</v>
          </cell>
          <cell r="L378">
            <v>158.73571448280001</v>
          </cell>
          <cell r="M378">
            <v>74.482857379360013</v>
          </cell>
          <cell r="N378">
            <v>-0.6420935980979311</v>
          </cell>
          <cell r="O378">
            <v>190.48285737936001</v>
          </cell>
        </row>
        <row r="379">
          <cell r="A379">
            <v>60000281</v>
          </cell>
          <cell r="B379" t="str">
            <v>Определения пастеризации  в молоке, молочной продукции</v>
          </cell>
          <cell r="C379">
            <v>166</v>
          </cell>
          <cell r="D379">
            <v>1</v>
          </cell>
          <cell r="E379">
            <v>88.041240000000016</v>
          </cell>
          <cell r="F379">
            <v>3.2436000000000003</v>
          </cell>
          <cell r="G379">
            <v>91.284840000000017</v>
          </cell>
          <cell r="H379">
            <v>31.036845600000007</v>
          </cell>
          <cell r="I379">
            <v>122.32168560000002</v>
          </cell>
          <cell r="K379">
            <v>18.348252840000004</v>
          </cell>
          <cell r="L379">
            <v>140.66993844000004</v>
          </cell>
          <cell r="M379">
            <v>2.8039261280000289</v>
          </cell>
          <cell r="N379">
            <v>-1.6891121253012221E-2</v>
          </cell>
          <cell r="O379">
            <v>168.80392612800003</v>
          </cell>
        </row>
        <row r="380">
          <cell r="A380">
            <v>60000282</v>
          </cell>
          <cell r="B380" t="str">
            <v>Определение остаточной активности кислой фосфатазы в вареных колбасных изделиях</v>
          </cell>
          <cell r="C380">
            <v>530</v>
          </cell>
          <cell r="D380">
            <v>4.63</v>
          </cell>
          <cell r="E380">
            <v>407.6309412</v>
          </cell>
          <cell r="G380">
            <v>407.6309412</v>
          </cell>
          <cell r="H380">
            <v>138.59452000800002</v>
          </cell>
          <cell r="I380">
            <v>546.22546120800007</v>
          </cell>
          <cell r="K380">
            <v>81.933819181200008</v>
          </cell>
          <cell r="L380">
            <v>628.15928038920003</v>
          </cell>
          <cell r="M380">
            <v>223.79113646704002</v>
          </cell>
          <cell r="N380">
            <v>-0.42224742729630194</v>
          </cell>
          <cell r="O380">
            <v>753.79113646704002</v>
          </cell>
        </row>
        <row r="381">
          <cell r="A381">
            <v>60000283</v>
          </cell>
          <cell r="B381" t="str">
            <v>Определение растворимости пищевых продуктов</v>
          </cell>
          <cell r="C381">
            <v>77</v>
          </cell>
          <cell r="D381">
            <v>0.5</v>
          </cell>
          <cell r="E381">
            <v>44.020620000000008</v>
          </cell>
          <cell r="F381">
            <v>0</v>
          </cell>
          <cell r="G381">
            <v>44.020620000000008</v>
          </cell>
          <cell r="H381">
            <v>14.967010800000004</v>
          </cell>
          <cell r="I381">
            <v>58.987630800000012</v>
          </cell>
          <cell r="K381">
            <v>8.8481446200000011</v>
          </cell>
          <cell r="L381">
            <v>67.835775420000019</v>
          </cell>
          <cell r="M381">
            <v>4.4029305040000253</v>
          </cell>
          <cell r="N381">
            <v>-5.7180915636363967E-2</v>
          </cell>
          <cell r="O381">
            <v>81.402930504000025</v>
          </cell>
        </row>
        <row r="382">
          <cell r="A382">
            <v>60000284</v>
          </cell>
          <cell r="B382" t="str">
            <v>Определение  массовой доли мышьяка в продовольственном сырье, пищевых продуктах</v>
          </cell>
          <cell r="C382">
            <v>792</v>
          </cell>
          <cell r="D382">
            <v>5.58</v>
          </cell>
          <cell r="E382">
            <v>491.27011920000007</v>
          </cell>
          <cell r="G382">
            <v>491.27011920000007</v>
          </cell>
          <cell r="H382">
            <v>167.03184052800003</v>
          </cell>
          <cell r="I382">
            <v>658.30195972800016</v>
          </cell>
          <cell r="K382">
            <v>98.745293959200026</v>
          </cell>
          <cell r="L382">
            <v>757.04725368720017</v>
          </cell>
          <cell r="M382">
            <v>116.45670442464018</v>
          </cell>
          <cell r="N382">
            <v>-0.14704129346545478</v>
          </cell>
          <cell r="O382">
            <v>908.45670442464018</v>
          </cell>
        </row>
        <row r="383">
          <cell r="A383">
            <v>60000285</v>
          </cell>
          <cell r="B383" t="str">
            <v>Определение кислотности в пищевых продуктах</v>
          </cell>
          <cell r="C383">
            <v>185</v>
          </cell>
          <cell r="D383">
            <v>1.33</v>
          </cell>
          <cell r="E383">
            <v>117.09484920000003</v>
          </cell>
          <cell r="G383">
            <v>117.09484920000003</v>
          </cell>
          <cell r="H383">
            <v>39.812248728000014</v>
          </cell>
          <cell r="I383">
            <v>156.90709792800004</v>
          </cell>
          <cell r="K383">
            <v>23.536064689200007</v>
          </cell>
          <cell r="L383">
            <v>180.44316261720004</v>
          </cell>
          <cell r="M383">
            <v>31.531795140640043</v>
          </cell>
          <cell r="N383">
            <v>-0.17044213589535159</v>
          </cell>
          <cell r="O383">
            <v>216.53179514064004</v>
          </cell>
        </row>
        <row r="384">
          <cell r="A384">
            <v>60000286</v>
          </cell>
          <cell r="B384" t="str">
            <v>Определение кислотности в консервах</v>
          </cell>
          <cell r="C384">
            <v>231</v>
          </cell>
          <cell r="D384">
            <v>2.5</v>
          </cell>
          <cell r="E384">
            <v>220.10310000000001</v>
          </cell>
          <cell r="G384">
            <v>220.10310000000001</v>
          </cell>
          <cell r="H384">
            <v>74.835054000000014</v>
          </cell>
          <cell r="I384">
            <v>294.93815400000005</v>
          </cell>
          <cell r="K384">
            <v>44.240723100000004</v>
          </cell>
          <cell r="L384">
            <v>339.17887710000008</v>
          </cell>
          <cell r="M384">
            <v>176.01465252000008</v>
          </cell>
          <cell r="N384">
            <v>-0.76196819272727312</v>
          </cell>
          <cell r="O384">
            <v>407.01465252000008</v>
          </cell>
        </row>
        <row r="385">
          <cell r="A385">
            <v>60000287</v>
          </cell>
          <cell r="B385" t="str">
            <v>Определение массовой доли глазури в рыбе</v>
          </cell>
          <cell r="C385">
            <v>81</v>
          </cell>
          <cell r="D385">
            <v>0.5</v>
          </cell>
          <cell r="E385">
            <v>44.020620000000008</v>
          </cell>
          <cell r="F385">
            <v>0</v>
          </cell>
          <cell r="G385">
            <v>44.020620000000008</v>
          </cell>
          <cell r="H385">
            <v>14.967010800000004</v>
          </cell>
          <cell r="I385">
            <v>58.987630800000012</v>
          </cell>
          <cell r="K385">
            <v>8.8481446200000011</v>
          </cell>
          <cell r="L385">
            <v>67.835775420000019</v>
          </cell>
          <cell r="M385">
            <v>0.40293050400002528</v>
          </cell>
          <cell r="N385">
            <v>-4.9744506666669786E-3</v>
          </cell>
          <cell r="O385">
            <v>81.402930504000025</v>
          </cell>
        </row>
        <row r="386">
          <cell r="A386">
            <v>60001020</v>
          </cell>
          <cell r="B386" t="str">
            <v>Определение кислотности  жировой фазы в коровьем масле и спрэдах продукции</v>
          </cell>
          <cell r="C386">
            <v>211</v>
          </cell>
          <cell r="D386">
            <v>1</v>
          </cell>
          <cell r="E386">
            <v>88.041240000000016</v>
          </cell>
          <cell r="G386">
            <v>88.041240000000016</v>
          </cell>
          <cell r="H386">
            <v>29.934021600000008</v>
          </cell>
          <cell r="I386">
            <v>117.97526160000002</v>
          </cell>
          <cell r="K386">
            <v>17.696289240000002</v>
          </cell>
          <cell r="L386">
            <v>135.67155084000004</v>
          </cell>
          <cell r="M386">
            <v>-48.194138991999949</v>
          </cell>
          <cell r="N386">
            <v>0.22840824166824619</v>
          </cell>
          <cell r="O386">
            <v>162.80586100800005</v>
          </cell>
        </row>
        <row r="387">
          <cell r="A387">
            <v>60000288</v>
          </cell>
          <cell r="B387" t="str">
            <v>Определение объемной доли этилового спирта  (крепость) в алкогольной продукции</v>
          </cell>
          <cell r="C387">
            <v>450</v>
          </cell>
          <cell r="D387">
            <v>2.5</v>
          </cell>
          <cell r="E387">
            <v>220.10310000000001</v>
          </cell>
          <cell r="G387">
            <v>220.10310000000001</v>
          </cell>
          <cell r="H387">
            <v>74.835054000000014</v>
          </cell>
          <cell r="I387">
            <v>294.93815400000005</v>
          </cell>
          <cell r="K387">
            <v>44.240723100000004</v>
          </cell>
          <cell r="L387">
            <v>339.17887710000008</v>
          </cell>
          <cell r="M387">
            <v>-42.985347479999916</v>
          </cell>
          <cell r="N387">
            <v>9.5522994399999811E-2</v>
          </cell>
          <cell r="O387">
            <v>407.01465252000008</v>
          </cell>
        </row>
        <row r="388">
          <cell r="A388">
            <v>60000291</v>
          </cell>
          <cell r="B388" t="str">
            <v>Определение  продолжительности растворения сахара в воде</v>
          </cell>
          <cell r="C388">
            <v>75</v>
          </cell>
          <cell r="D388">
            <v>0.5</v>
          </cell>
          <cell r="E388">
            <v>44.020620000000008</v>
          </cell>
          <cell r="F388">
            <v>0</v>
          </cell>
          <cell r="G388">
            <v>44.020620000000008</v>
          </cell>
          <cell r="H388">
            <v>14.967010800000004</v>
          </cell>
          <cell r="I388">
            <v>58.987630800000012</v>
          </cell>
          <cell r="K388">
            <v>8.8481446200000011</v>
          </cell>
          <cell r="L388">
            <v>67.835775420000019</v>
          </cell>
          <cell r="M388">
            <v>6.4029305040000253</v>
          </cell>
          <cell r="N388">
            <v>-8.5372406720000335E-2</v>
          </cell>
          <cell r="O388">
            <v>81.402930504000025</v>
          </cell>
        </row>
        <row r="389">
          <cell r="A389">
            <v>60000292</v>
          </cell>
          <cell r="B389" t="str">
            <v>Определение массовой доли нитрата в овощах потенциометрическим методом</v>
          </cell>
          <cell r="C389">
            <v>258</v>
          </cell>
          <cell r="D389">
            <v>1.8</v>
          </cell>
          <cell r="E389">
            <v>158.47423200000003</v>
          </cell>
          <cell r="G389">
            <v>158.47423200000003</v>
          </cell>
          <cell r="H389">
            <v>53.881238880000012</v>
          </cell>
          <cell r="I389">
            <v>212.35547088000004</v>
          </cell>
          <cell r="K389">
            <v>31.853320632000006</v>
          </cell>
          <cell r="L389">
            <v>244.20879151200006</v>
          </cell>
          <cell r="M389">
            <v>35.050549814400085</v>
          </cell>
          <cell r="N389">
            <v>-0.13585484424186078</v>
          </cell>
          <cell r="O389">
            <v>293.05054981440009</v>
          </cell>
        </row>
        <row r="390">
          <cell r="A390">
            <v>60000293</v>
          </cell>
          <cell r="B390" t="str">
            <v>Определение рефракции в растительных маслах</v>
          </cell>
          <cell r="C390">
            <v>379</v>
          </cell>
          <cell r="D390">
            <v>2.2999999999999998</v>
          </cell>
          <cell r="E390">
            <v>202.49485200000001</v>
          </cell>
          <cell r="G390">
            <v>202.49485200000001</v>
          </cell>
          <cell r="H390">
            <v>68.848249680000009</v>
          </cell>
          <cell r="I390">
            <v>271.34310168000002</v>
          </cell>
          <cell r="K390">
            <v>40.701465251999998</v>
          </cell>
          <cell r="L390">
            <v>312.04456693200001</v>
          </cell>
          <cell r="M390">
            <v>-4.5465196815999889</v>
          </cell>
          <cell r="N390">
            <v>1.1996094146701818E-2</v>
          </cell>
          <cell r="O390">
            <v>374.45348031840001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203</v>
          </cell>
          <cell r="D391">
            <v>2.2999999999999998</v>
          </cell>
          <cell r="E391">
            <v>202.49485200000001</v>
          </cell>
          <cell r="F391">
            <v>0</v>
          </cell>
          <cell r="G391">
            <v>202.49485200000001</v>
          </cell>
          <cell r="H391">
            <v>68.848249680000009</v>
          </cell>
          <cell r="I391">
            <v>271.34310168000002</v>
          </cell>
          <cell r="K391">
            <v>40.701465251999998</v>
          </cell>
          <cell r="L391">
            <v>312.04456693200001</v>
          </cell>
          <cell r="M391">
            <v>171.45348031840001</v>
          </cell>
          <cell r="N391">
            <v>-0.84459842521379314</v>
          </cell>
          <cell r="O391">
            <v>374.45348031840001</v>
          </cell>
        </row>
        <row r="392">
          <cell r="A392">
            <v>60000295</v>
          </cell>
          <cell r="B392" t="str">
            <v>Определение массовой доли мякоти в плодах и овощах</v>
          </cell>
          <cell r="C392">
            <v>139</v>
          </cell>
          <cell r="D392">
            <v>2.2999999999999998</v>
          </cell>
          <cell r="E392">
            <v>202.49485200000001</v>
          </cell>
          <cell r="F392">
            <v>0</v>
          </cell>
          <cell r="G392">
            <v>202.49485200000001</v>
          </cell>
          <cell r="H392">
            <v>68.848249680000009</v>
          </cell>
          <cell r="I392">
            <v>271.34310168000002</v>
          </cell>
          <cell r="K392">
            <v>40.701465251999998</v>
          </cell>
          <cell r="L392">
            <v>312.04456693200001</v>
          </cell>
          <cell r="M392">
            <v>235.45348031840001</v>
          </cell>
          <cell r="N392">
            <v>-1.6939099303482015</v>
          </cell>
          <cell r="O392">
            <v>374.45348031840001</v>
          </cell>
        </row>
        <row r="393">
          <cell r="A393">
            <v>60000296</v>
          </cell>
          <cell r="B393" t="str">
            <v>Определение  массовой доли диоксида серы в продуктах переработки плодов и овощей</v>
          </cell>
          <cell r="C393">
            <v>396</v>
          </cell>
          <cell r="D393">
            <v>2.15</v>
          </cell>
          <cell r="E393">
            <v>189.28866600000001</v>
          </cell>
          <cell r="F393">
            <v>1.4483999999999999</v>
          </cell>
          <cell r="G393">
            <v>190.737066</v>
          </cell>
          <cell r="H393">
            <v>64.850602440000003</v>
          </cell>
          <cell r="I393">
            <v>255.58766844000002</v>
          </cell>
          <cell r="K393">
            <v>38.338150266</v>
          </cell>
          <cell r="L393">
            <v>293.92581870600003</v>
          </cell>
          <cell r="M393">
            <v>-43.289017552799976</v>
          </cell>
          <cell r="N393">
            <v>0.10931570089090903</v>
          </cell>
          <cell r="O393">
            <v>352.71098244720002</v>
          </cell>
        </row>
        <row r="394">
          <cell r="A394">
            <v>60000297</v>
          </cell>
          <cell r="B394" t="str">
            <v>Определение массовой доли сорбиновой кислоты в пищевых продуктах</v>
          </cell>
          <cell r="C394">
            <v>680</v>
          </cell>
          <cell r="D394">
            <v>3.05</v>
          </cell>
          <cell r="E394">
            <v>268.52578200000005</v>
          </cell>
          <cell r="F394">
            <v>77.265000000000001</v>
          </cell>
          <cell r="G394">
            <v>345.79078200000004</v>
          </cell>
          <cell r="H394">
            <v>117.56886588000002</v>
          </cell>
          <cell r="I394">
            <v>463.35964788000007</v>
          </cell>
          <cell r="K394">
            <v>69.503947182000005</v>
          </cell>
          <cell r="L394">
            <v>532.86359506200006</v>
          </cell>
          <cell r="M394">
            <v>-40.563685925599998</v>
          </cell>
          <cell r="N394">
            <v>5.9652479302352936E-2</v>
          </cell>
          <cell r="O394">
            <v>639.4363140744</v>
          </cell>
        </row>
        <row r="395">
          <cell r="A395">
            <v>60000298</v>
          </cell>
          <cell r="B395" t="str">
            <v>Определение массовой доли бензойной кислоты в пищевых продуктах</v>
          </cell>
          <cell r="C395">
            <v>765</v>
          </cell>
          <cell r="D395">
            <v>3.25</v>
          </cell>
          <cell r="E395">
            <v>286.13403000000005</v>
          </cell>
          <cell r="F395">
            <v>119.79900000000001</v>
          </cell>
          <cell r="G395">
            <v>405.93303000000003</v>
          </cell>
          <cell r="H395">
            <v>138.01723020000003</v>
          </cell>
          <cell r="I395">
            <v>543.9502602</v>
          </cell>
          <cell r="K395">
            <v>81.592539029999998</v>
          </cell>
          <cell r="L395">
            <v>625.54279923000001</v>
          </cell>
          <cell r="M395">
            <v>-14.348640924000051</v>
          </cell>
          <cell r="N395">
            <v>1.8756393364705949E-2</v>
          </cell>
          <cell r="O395">
            <v>750.65135907599995</v>
          </cell>
        </row>
        <row r="396">
          <cell r="A396">
            <v>60000300</v>
          </cell>
          <cell r="B396" t="str">
            <v>Определение массовой доли летучих кислот в винодельческой продукции</v>
          </cell>
          <cell r="C396">
            <v>320</v>
          </cell>
          <cell r="D396">
            <v>1.5</v>
          </cell>
          <cell r="E396">
            <v>132.06186000000002</v>
          </cell>
          <cell r="F396">
            <v>40.830600000000004</v>
          </cell>
          <cell r="G396">
            <v>172.89246000000003</v>
          </cell>
          <cell r="H396">
            <v>58.783436400000014</v>
          </cell>
          <cell r="I396">
            <v>231.67589640000006</v>
          </cell>
          <cell r="K396">
            <v>34.751384460000004</v>
          </cell>
          <cell r="L396">
            <v>266.42728086000005</v>
          </cell>
          <cell r="M396">
            <v>-0.28726296799993634</v>
          </cell>
          <cell r="N396">
            <v>8.9769677499980101E-4</v>
          </cell>
          <cell r="O396">
            <v>319.71273703200006</v>
          </cell>
        </row>
        <row r="397">
          <cell r="A397">
            <v>60000301</v>
          </cell>
          <cell r="B397" t="str">
            <v>Определение относительной плотности винодельческой продукции</v>
          </cell>
          <cell r="C397">
            <v>181</v>
          </cell>
          <cell r="D397">
            <v>0.8</v>
          </cell>
          <cell r="E397">
            <v>70.432992000000013</v>
          </cell>
          <cell r="F397">
            <v>0</v>
          </cell>
          <cell r="G397">
            <v>70.432992000000013</v>
          </cell>
          <cell r="H397">
            <v>23.947217280000007</v>
          </cell>
          <cell r="I397">
            <v>94.380209280000017</v>
          </cell>
          <cell r="K397">
            <v>14.157031392000002</v>
          </cell>
          <cell r="L397">
            <v>108.53724067200002</v>
          </cell>
          <cell r="M397">
            <v>-50.755311193599965</v>
          </cell>
          <cell r="N397">
            <v>0.28041608394254125</v>
          </cell>
          <cell r="O397">
            <v>130.24468880640003</v>
          </cell>
        </row>
        <row r="398">
          <cell r="A398">
            <v>60000302</v>
          </cell>
          <cell r="B398" t="str">
            <v>Определение приведённого экстракта в винодельческой продукции</v>
          </cell>
          <cell r="C398">
            <v>551</v>
          </cell>
          <cell r="D398">
            <v>3.13</v>
          </cell>
          <cell r="E398">
            <v>275.56908120000003</v>
          </cell>
          <cell r="F398">
            <v>1.7850000000000001</v>
          </cell>
          <cell r="G398">
            <v>277.35408120000005</v>
          </cell>
          <cell r="H398">
            <v>94.300387608000023</v>
          </cell>
          <cell r="I398">
            <v>371.65446880800005</v>
          </cell>
          <cell r="K398">
            <v>55.748170321200007</v>
          </cell>
          <cell r="L398">
            <v>427.40263912920005</v>
          </cell>
          <cell r="M398">
            <v>-38.116833044960003</v>
          </cell>
          <cell r="N398">
            <v>6.9177555435499097E-2</v>
          </cell>
          <cell r="O398">
            <v>512.88316695504</v>
          </cell>
        </row>
        <row r="399">
          <cell r="A399">
            <v>60000303</v>
          </cell>
          <cell r="B399" t="str">
            <v>Определение массовой концентрации общей и свободной сернистой кислоты в винодельческой продукции</v>
          </cell>
          <cell r="C399">
            <v>432</v>
          </cell>
          <cell r="D399">
            <v>1.5</v>
          </cell>
          <cell r="E399">
            <v>132.06186000000002</v>
          </cell>
          <cell r="F399">
            <v>102.08159999999999</v>
          </cell>
          <cell r="G399">
            <v>234.14346</v>
          </cell>
          <cell r="H399">
            <v>79.608776400000011</v>
          </cell>
          <cell r="I399">
            <v>313.75223640000002</v>
          </cell>
          <cell r="K399">
            <v>47.062835460000002</v>
          </cell>
          <cell r="L399">
            <v>360.81507185999999</v>
          </cell>
          <cell r="M399">
            <v>0.97808623199995282</v>
          </cell>
          <cell r="N399">
            <v>-2.2640884999998909E-3</v>
          </cell>
          <cell r="O399">
            <v>432.97808623199995</v>
          </cell>
        </row>
        <row r="400">
          <cell r="A400">
            <v>60000304</v>
          </cell>
          <cell r="B400" t="str">
            <v>Определение массовой доли двуокиси углерода в пиве и безалкогольных напитках</v>
          </cell>
          <cell r="C400">
            <v>86</v>
          </cell>
          <cell r="D400">
            <v>0.5</v>
          </cell>
          <cell r="E400">
            <v>44.020620000000008</v>
          </cell>
          <cell r="F400">
            <v>0</v>
          </cell>
          <cell r="G400">
            <v>44.020620000000008</v>
          </cell>
          <cell r="H400">
            <v>14.967010800000004</v>
          </cell>
          <cell r="I400">
            <v>58.987630800000012</v>
          </cell>
          <cell r="K400">
            <v>8.8481446200000011</v>
          </cell>
          <cell r="L400">
            <v>67.835775420000019</v>
          </cell>
          <cell r="M400">
            <v>-4.5970694959999747</v>
          </cell>
          <cell r="N400">
            <v>5.3454296465115986E-2</v>
          </cell>
          <cell r="O400">
            <v>81.402930504000025</v>
          </cell>
        </row>
        <row r="401">
          <cell r="A401">
            <v>60000305</v>
          </cell>
          <cell r="B401" t="str">
            <v>Определение объемной доли метилового спирта в коньяках</v>
          </cell>
          <cell r="C401">
            <v>450</v>
          </cell>
          <cell r="D401">
            <v>3</v>
          </cell>
          <cell r="E401">
            <v>264.12372000000005</v>
          </cell>
          <cell r="G401">
            <v>264.12372000000005</v>
          </cell>
          <cell r="H401">
            <v>89.802064800000025</v>
          </cell>
          <cell r="I401">
            <v>353.92578480000009</v>
          </cell>
          <cell r="K401">
            <v>53.08886772000001</v>
          </cell>
          <cell r="L401">
            <v>407.01465252000008</v>
          </cell>
          <cell r="M401">
            <v>38.417583024000066</v>
          </cell>
          <cell r="N401">
            <v>-8.5372406720000141E-2</v>
          </cell>
          <cell r="O401">
            <v>488.41758302400007</v>
          </cell>
        </row>
        <row r="402">
          <cell r="A402">
            <v>60000307</v>
          </cell>
          <cell r="B402" t="str">
            <v>Определение стойкости пива и безалкогольных напитков</v>
          </cell>
          <cell r="C402">
            <v>80</v>
          </cell>
          <cell r="D402">
            <v>0.92</v>
          </cell>
          <cell r="E402">
            <v>80.997940800000009</v>
          </cell>
          <cell r="F402">
            <v>0</v>
          </cell>
          <cell r="G402">
            <v>80.997940800000009</v>
          </cell>
          <cell r="H402">
            <v>27.539299872000004</v>
          </cell>
          <cell r="I402">
            <v>108.53724067200001</v>
          </cell>
          <cell r="K402">
            <v>16.280586100800001</v>
          </cell>
          <cell r="L402">
            <v>124.8178267728</v>
          </cell>
          <cell r="M402">
            <v>69.781392127359993</v>
          </cell>
          <cell r="N402">
            <v>-0.87226740159199989</v>
          </cell>
          <cell r="O402">
            <v>149.78139212735999</v>
          </cell>
        </row>
        <row r="403">
          <cell r="A403">
            <v>60000309</v>
          </cell>
          <cell r="B403" t="str">
            <v>Определение качества термической обработки мясных кулинарных изделий из рубленого мяса</v>
          </cell>
          <cell r="C403">
            <v>117</v>
          </cell>
          <cell r="D403">
            <v>1</v>
          </cell>
          <cell r="E403">
            <v>88.041240000000016</v>
          </cell>
          <cell r="F403">
            <v>0.41819999999999996</v>
          </cell>
          <cell r="G403">
            <v>88.459440000000015</v>
          </cell>
          <cell r="H403">
            <v>30.076209600000006</v>
          </cell>
          <cell r="I403">
            <v>118.53564960000003</v>
          </cell>
          <cell r="K403">
            <v>17.780347440000003</v>
          </cell>
          <cell r="L403">
            <v>136.31599704000004</v>
          </cell>
          <cell r="M403">
            <v>46.579196448000033</v>
          </cell>
          <cell r="N403">
            <v>-0.39811279015384643</v>
          </cell>
          <cell r="O403">
            <v>163.57919644800003</v>
          </cell>
        </row>
        <row r="404">
          <cell r="A404">
            <v>60000310</v>
          </cell>
          <cell r="B404" t="str">
            <v>Определение массовой доли окисленных веществ во фритюрном жире</v>
          </cell>
          <cell r="C404">
            <v>153</v>
          </cell>
          <cell r="D404">
            <v>1.1499999999999999</v>
          </cell>
          <cell r="E404">
            <v>101.247426</v>
          </cell>
          <cell r="F404">
            <v>5.5998000000000001</v>
          </cell>
          <cell r="G404">
            <v>106.84722600000001</v>
          </cell>
          <cell r="H404">
            <v>36.328056840000002</v>
          </cell>
          <cell r="I404">
            <v>143.17528284000002</v>
          </cell>
          <cell r="K404">
            <v>21.476292426000004</v>
          </cell>
          <cell r="L404">
            <v>164.65157526600004</v>
          </cell>
          <cell r="M404">
            <v>44.581890319200028</v>
          </cell>
          <cell r="N404">
            <v>-0.29138490404705902</v>
          </cell>
          <cell r="O404">
            <v>197.58189031920003</v>
          </cell>
        </row>
        <row r="405">
          <cell r="A405">
            <v>60000311</v>
          </cell>
          <cell r="B405" t="str">
            <v>Определение массовой доли  золы нерастворимой в 10 % соляной кислоте</v>
          </cell>
          <cell r="C405">
            <v>588</v>
          </cell>
          <cell r="D405">
            <v>3</v>
          </cell>
          <cell r="E405">
            <v>264.12372000000005</v>
          </cell>
          <cell r="F405">
            <v>22.643999999999998</v>
          </cell>
          <cell r="G405">
            <v>286.76772000000005</v>
          </cell>
          <cell r="H405">
            <v>97.501024800000025</v>
          </cell>
          <cell r="I405">
            <v>384.26874480000009</v>
          </cell>
          <cell r="K405">
            <v>57.640311720000014</v>
          </cell>
          <cell r="L405">
            <v>441.90905652000009</v>
          </cell>
          <cell r="M405">
            <v>-57.709132175999912</v>
          </cell>
          <cell r="N405">
            <v>9.8144782612244755E-2</v>
          </cell>
          <cell r="O405">
            <v>530.29086782400009</v>
          </cell>
        </row>
        <row r="406">
          <cell r="A406">
            <v>60000312</v>
          </cell>
          <cell r="B406" t="str">
            <v>Определение  массовой доли редуцирующих сахаров и сахарозы в мёде</v>
          </cell>
          <cell r="C406">
            <v>346</v>
          </cell>
          <cell r="D406">
            <v>3</v>
          </cell>
          <cell r="E406">
            <v>264.12372000000005</v>
          </cell>
          <cell r="F406">
            <v>0.82620000000000005</v>
          </cell>
          <cell r="G406">
            <v>264.94992000000002</v>
          </cell>
          <cell r="H406">
            <v>90.082972800000007</v>
          </cell>
          <cell r="I406">
            <v>355.03289280000001</v>
          </cell>
          <cell r="K406">
            <v>53.254933919999999</v>
          </cell>
          <cell r="L406">
            <v>408.28782672</v>
          </cell>
          <cell r="M406">
            <v>143.94539206399998</v>
          </cell>
          <cell r="N406">
            <v>-0.41602714469364155</v>
          </cell>
          <cell r="O406">
            <v>489.94539206399998</v>
          </cell>
        </row>
        <row r="407">
          <cell r="A407">
            <v>60000313</v>
          </cell>
          <cell r="B407" t="str">
            <v>Качественное определение гидрокисметилфурфураля (оксиметилфурфурола) в мёде</v>
          </cell>
          <cell r="C407">
            <v>338</v>
          </cell>
          <cell r="D407">
            <v>2.08</v>
          </cell>
          <cell r="E407">
            <v>183.12577920000004</v>
          </cell>
          <cell r="G407">
            <v>183.12577920000004</v>
          </cell>
          <cell r="H407">
            <v>62.262764928000017</v>
          </cell>
          <cell r="I407">
            <v>245.38854412800006</v>
          </cell>
          <cell r="K407">
            <v>36.80828161920001</v>
          </cell>
          <cell r="L407">
            <v>282.19682574720008</v>
          </cell>
          <cell r="M407">
            <v>0.63619089664007333</v>
          </cell>
          <cell r="N407">
            <v>-1.8822215876925247E-3</v>
          </cell>
          <cell r="O407">
            <v>338.63619089664007</v>
          </cell>
        </row>
        <row r="408">
          <cell r="A408">
            <v>60000314</v>
          </cell>
          <cell r="B408" t="str">
            <v>Определение диастазного числа в мёде</v>
          </cell>
          <cell r="C408">
            <v>178</v>
          </cell>
          <cell r="D408">
            <v>1.5</v>
          </cell>
          <cell r="E408">
            <v>132.06186000000002</v>
          </cell>
          <cell r="F408">
            <v>25.387800000000002</v>
          </cell>
          <cell r="G408">
            <v>157.44966000000002</v>
          </cell>
          <cell r="H408">
            <v>53.532884400000015</v>
          </cell>
          <cell r="I408">
            <v>210.98254440000005</v>
          </cell>
          <cell r="K408">
            <v>31.647381660000008</v>
          </cell>
          <cell r="L408">
            <v>242.62992606000006</v>
          </cell>
          <cell r="M408">
            <v>113.15591127200008</v>
          </cell>
          <cell r="N408">
            <v>-0.63570736669662964</v>
          </cell>
          <cell r="O408">
            <v>291.15591127200008</v>
          </cell>
        </row>
        <row r="409">
          <cell r="A409">
            <v>60000315</v>
          </cell>
          <cell r="B409" t="str">
            <v>Определение содержания механических примесей в меде</v>
          </cell>
          <cell r="C409">
            <v>120</v>
          </cell>
          <cell r="D409">
            <v>0.5</v>
          </cell>
          <cell r="E409">
            <v>44.020620000000008</v>
          </cell>
          <cell r="F409">
            <v>0</v>
          </cell>
          <cell r="G409">
            <v>44.020620000000008</v>
          </cell>
          <cell r="H409">
            <v>14.967010800000004</v>
          </cell>
          <cell r="I409">
            <v>58.987630800000012</v>
          </cell>
          <cell r="K409">
            <v>8.8481446200000011</v>
          </cell>
          <cell r="L409">
            <v>67.835775420000019</v>
          </cell>
          <cell r="M409">
            <v>-38.597069495999975</v>
          </cell>
          <cell r="N409">
            <v>0.32164224579999978</v>
          </cell>
          <cell r="O409">
            <v>81.402930504000025</v>
          </cell>
        </row>
        <row r="410">
          <cell r="A410">
            <v>60000316</v>
          </cell>
          <cell r="B410" t="str">
            <v>Определение кислотности в меде</v>
          </cell>
          <cell r="C410">
            <v>125</v>
          </cell>
          <cell r="D410">
            <v>0.65</v>
          </cell>
          <cell r="E410">
            <v>57.226806000000003</v>
          </cell>
          <cell r="F410">
            <v>10.302</v>
          </cell>
          <cell r="G410">
            <v>67.528806000000003</v>
          </cell>
          <cell r="H410">
            <v>22.959794040000002</v>
          </cell>
          <cell r="I410">
            <v>90.488600040000009</v>
          </cell>
          <cell r="K410">
            <v>13.573290006000001</v>
          </cell>
          <cell r="L410">
            <v>104.061890046</v>
          </cell>
          <cell r="M410">
            <v>-0.12573194480000893</v>
          </cell>
          <cell r="N410">
            <v>1.0058555584000714E-3</v>
          </cell>
          <cell r="O410">
            <v>124.87426805519999</v>
          </cell>
        </row>
        <row r="411">
          <cell r="A411">
            <v>60000317</v>
          </cell>
          <cell r="B411" t="str">
            <v>Определение никеля, хрома в табачных изделиях</v>
          </cell>
          <cell r="C411">
            <v>390</v>
          </cell>
          <cell r="D411">
            <v>2.5</v>
          </cell>
          <cell r="E411">
            <v>220.10310000000001</v>
          </cell>
          <cell r="F411">
            <v>8.4047999999999998</v>
          </cell>
          <cell r="G411">
            <v>228.50790000000001</v>
          </cell>
          <cell r="H411">
            <v>77.692686000000009</v>
          </cell>
          <cell r="I411">
            <v>306.20058600000004</v>
          </cell>
          <cell r="K411">
            <v>45.930087900000004</v>
          </cell>
          <cell r="L411">
            <v>352.13067390000003</v>
          </cell>
          <cell r="M411">
            <v>32.556808680000017</v>
          </cell>
          <cell r="N411">
            <v>-8.347899661538466E-2</v>
          </cell>
          <cell r="O411">
            <v>422.55680868000002</v>
          </cell>
        </row>
        <row r="412">
          <cell r="A412">
            <v>60000318</v>
          </cell>
          <cell r="B412" t="str">
            <v xml:space="preserve">Определение массовой доли хлеба в кулинарных изделиях и полуфабрикатах из рубленого мяса </v>
          </cell>
          <cell r="C412">
            <v>315</v>
          </cell>
          <cell r="D412">
            <v>3</v>
          </cell>
          <cell r="E412">
            <v>264.12372000000005</v>
          </cell>
          <cell r="G412">
            <v>264.12372000000005</v>
          </cell>
          <cell r="H412">
            <v>89.802064800000025</v>
          </cell>
          <cell r="I412">
            <v>353.92578480000009</v>
          </cell>
          <cell r="K412">
            <v>53.08886772000001</v>
          </cell>
          <cell r="L412">
            <v>407.01465252000008</v>
          </cell>
          <cell r="M412">
            <v>173.41758302400007</v>
          </cell>
          <cell r="N412">
            <v>-0.55053200960000026</v>
          </cell>
          <cell r="O412">
            <v>488.41758302400007</v>
          </cell>
        </row>
        <row r="413">
          <cell r="A413">
            <v>60000319</v>
          </cell>
          <cell r="B413" t="str">
            <v>Определение растворимости яичного порошка</v>
          </cell>
          <cell r="C413">
            <v>411</v>
          </cell>
          <cell r="D413">
            <v>3.33</v>
          </cell>
          <cell r="E413">
            <v>293.17732920000003</v>
          </cell>
          <cell r="G413">
            <v>293.17732920000003</v>
          </cell>
          <cell r="H413">
            <v>99.680291928000017</v>
          </cell>
          <cell r="I413">
            <v>392.85762112800006</v>
          </cell>
          <cell r="K413">
            <v>58.928643169200008</v>
          </cell>
          <cell r="L413">
            <v>451.78626429720009</v>
          </cell>
          <cell r="M413">
            <v>131.14351715664009</v>
          </cell>
          <cell r="N413">
            <v>-0.31908398334948929</v>
          </cell>
          <cell r="O413">
            <v>542.14351715664009</v>
          </cell>
        </row>
        <row r="414">
          <cell r="A414">
            <v>60000320</v>
          </cell>
          <cell r="B414" t="str">
            <v>Определение наличия продуктов первичного распада белков в бульоне</v>
          </cell>
          <cell r="C414">
            <v>179</v>
          </cell>
          <cell r="D414">
            <v>1</v>
          </cell>
          <cell r="E414">
            <v>88.041240000000016</v>
          </cell>
          <cell r="F414">
            <v>0</v>
          </cell>
          <cell r="G414">
            <v>88.041240000000016</v>
          </cell>
          <cell r="H414">
            <v>29.934021600000008</v>
          </cell>
          <cell r="I414">
            <v>117.97526160000002</v>
          </cell>
          <cell r="K414">
            <v>17.696289240000002</v>
          </cell>
          <cell r="L414">
            <v>135.67155084000004</v>
          </cell>
          <cell r="M414">
            <v>-16.194138991999949</v>
          </cell>
          <cell r="N414">
            <v>9.0470050234636584E-2</v>
          </cell>
          <cell r="O414">
            <v>162.80586100800005</v>
          </cell>
        </row>
        <row r="415">
          <cell r="A415">
            <v>60000321</v>
          </cell>
          <cell r="B415" t="str">
            <v>Определение перекисного числа в свежем мясе птицы</v>
          </cell>
          <cell r="C415">
            <v>355</v>
          </cell>
          <cell r="D415">
            <v>1.5</v>
          </cell>
          <cell r="E415">
            <v>132.06186000000002</v>
          </cell>
          <cell r="F415">
            <v>49.674000000000007</v>
          </cell>
          <cell r="G415">
            <v>181.73586000000003</v>
          </cell>
          <cell r="H415">
            <v>61.790192400000016</v>
          </cell>
          <cell r="I415">
            <v>243.52605240000005</v>
          </cell>
          <cell r="K415">
            <v>36.528907860000004</v>
          </cell>
          <cell r="L415">
            <v>280.05496026000003</v>
          </cell>
          <cell r="M415">
            <v>-18.934047687999964</v>
          </cell>
          <cell r="N415">
            <v>5.3335345599999896E-2</v>
          </cell>
          <cell r="O415">
            <v>336.06595231200004</v>
          </cell>
        </row>
        <row r="416">
          <cell r="A416">
            <v>60000322</v>
          </cell>
          <cell r="B416" t="str">
            <v>Определение плотности молочной продукции</v>
          </cell>
          <cell r="C416">
            <v>64</v>
          </cell>
          <cell r="D416">
            <v>0.75</v>
          </cell>
          <cell r="E416">
            <v>66.030930000000012</v>
          </cell>
          <cell r="F416">
            <v>0</v>
          </cell>
          <cell r="G416">
            <v>66.030930000000012</v>
          </cell>
          <cell r="H416">
            <v>22.450516200000006</v>
          </cell>
          <cell r="I416">
            <v>88.481446200000022</v>
          </cell>
          <cell r="K416">
            <v>13.272216930000003</v>
          </cell>
          <cell r="L416">
            <v>101.75366313000002</v>
          </cell>
          <cell r="M416">
            <v>58.104395756000017</v>
          </cell>
          <cell r="N416">
            <v>-0.90788118368750026</v>
          </cell>
          <cell r="O416">
            <v>122.10439575600002</v>
          </cell>
        </row>
        <row r="417">
          <cell r="A417">
            <v>60000323</v>
          </cell>
          <cell r="B417" t="str">
            <v>Определение индекса растворимости в молочной продукции</v>
          </cell>
          <cell r="C417">
            <v>136</v>
          </cell>
          <cell r="D417">
            <v>0.87</v>
          </cell>
          <cell r="E417">
            <v>76.595878800000008</v>
          </cell>
          <cell r="F417">
            <v>0</v>
          </cell>
          <cell r="G417">
            <v>76.595878800000008</v>
          </cell>
          <cell r="H417">
            <v>26.042598792000003</v>
          </cell>
          <cell r="I417">
            <v>102.63847759200002</v>
          </cell>
          <cell r="K417">
            <v>15.395771638800001</v>
          </cell>
          <cell r="L417">
            <v>118.03424923080001</v>
          </cell>
          <cell r="M417">
            <v>5.6410990769600176</v>
          </cell>
          <cell r="N417">
            <v>-4.1478669683529541E-2</v>
          </cell>
          <cell r="O417">
            <v>141.64109907696002</v>
          </cell>
        </row>
        <row r="418">
          <cell r="A418">
            <v>60000324</v>
          </cell>
          <cell r="B418" t="str">
            <v>Определение щелочности в кондитерских изделиях</v>
          </cell>
          <cell r="C418">
            <v>197</v>
          </cell>
          <cell r="D418">
            <v>1.5</v>
          </cell>
          <cell r="E418">
            <v>132.06186000000002</v>
          </cell>
          <cell r="F418">
            <v>0.49980000000000002</v>
          </cell>
          <cell r="G418">
            <v>132.56166000000002</v>
          </cell>
          <cell r="H418">
            <v>45.070964400000008</v>
          </cell>
          <cell r="I418">
            <v>177.63262440000003</v>
          </cell>
          <cell r="K418">
            <v>26.644893660000005</v>
          </cell>
          <cell r="L418">
            <v>204.27751806000003</v>
          </cell>
          <cell r="M418">
            <v>48.133021672000041</v>
          </cell>
          <cell r="N418">
            <v>-0.24433005924873116</v>
          </cell>
          <cell r="O418">
            <v>245.13302167200004</v>
          </cell>
        </row>
        <row r="419">
          <cell r="A419">
            <v>60000325</v>
          </cell>
          <cell r="B419" t="str">
            <v>Определение массовой доли бензапирена в пищевых продуктах   методом высокоэффективной хроматографии</v>
          </cell>
          <cell r="C419">
            <v>3033</v>
          </cell>
          <cell r="D419">
            <v>14.4</v>
          </cell>
          <cell r="E419">
            <v>1267.7938560000002</v>
          </cell>
          <cell r="F419">
            <v>579.05400000000009</v>
          </cell>
          <cell r="G419">
            <v>1846.8478560000003</v>
          </cell>
          <cell r="H419">
            <v>627.92827104000014</v>
          </cell>
          <cell r="I419">
            <v>2474.7761270400006</v>
          </cell>
          <cell r="K419">
            <v>371.21641905600006</v>
          </cell>
          <cell r="L419">
            <v>2845.9925460960008</v>
          </cell>
          <cell r="M419">
            <v>382.19105531520063</v>
          </cell>
          <cell r="N419">
            <v>-0.12601089855430289</v>
          </cell>
          <cell r="O419">
            <v>3415.1910553152006</v>
          </cell>
        </row>
        <row r="420">
          <cell r="A420">
            <v>60000326</v>
          </cell>
          <cell r="B420" t="str">
            <v>Определение  массовой доли N-нитрозаминов в продовольственном сырье и пищевых продуктах методом.</v>
          </cell>
          <cell r="C420">
            <v>2394</v>
          </cell>
          <cell r="D420">
            <v>16.670000000000002</v>
          </cell>
          <cell r="E420">
            <v>1467.6474708000003</v>
          </cell>
          <cell r="G420">
            <v>1467.6474708000003</v>
          </cell>
          <cell r="H420">
            <v>499.00014007200014</v>
          </cell>
          <cell r="I420">
            <v>1966.6476108720003</v>
          </cell>
          <cell r="K420">
            <v>294.99714163080006</v>
          </cell>
          <cell r="L420">
            <v>2261.6447525028002</v>
          </cell>
          <cell r="M420">
            <v>319.97370300336024</v>
          </cell>
          <cell r="N420">
            <v>-0.13365651754526325</v>
          </cell>
          <cell r="O420">
            <v>2713.9737030033602</v>
          </cell>
        </row>
        <row r="421">
          <cell r="A421">
            <v>60000327</v>
          </cell>
          <cell r="B421" t="str">
            <v>Определение подлинности водки</v>
          </cell>
          <cell r="C421">
            <v>2782</v>
          </cell>
          <cell r="D421">
            <v>8.4</v>
          </cell>
          <cell r="E421">
            <v>739.54641600000002</v>
          </cell>
          <cell r="F421">
            <v>620.84339999999997</v>
          </cell>
          <cell r="G421">
            <v>1360.3898159999999</v>
          </cell>
          <cell r="H421">
            <v>462.53253744</v>
          </cell>
          <cell r="I421">
            <v>1822.9223534399998</v>
          </cell>
          <cell r="K421">
            <v>273.43835301599995</v>
          </cell>
          <cell r="L421">
            <v>2096.3607064559997</v>
          </cell>
          <cell r="M421">
            <v>-266.36715225280068</v>
          </cell>
          <cell r="N421">
            <v>9.5746639918332377E-2</v>
          </cell>
          <cell r="O421">
            <v>2515.6328477471993</v>
          </cell>
        </row>
        <row r="422">
          <cell r="A422">
            <v>60000328</v>
          </cell>
          <cell r="B422" t="str">
            <v>Газохроматографический метод определения  содержания токсичных микропримесей</v>
          </cell>
          <cell r="C422">
            <v>2648</v>
          </cell>
          <cell r="D422">
            <v>1.5</v>
          </cell>
          <cell r="E422">
            <v>132.06186000000002</v>
          </cell>
          <cell r="F422">
            <v>1121.2554</v>
          </cell>
          <cell r="G422">
            <v>1253.31726</v>
          </cell>
          <cell r="H422">
            <v>426.12786840000007</v>
          </cell>
          <cell r="I422">
            <v>1679.4451284000002</v>
          </cell>
          <cell r="K422">
            <v>251.91676926000002</v>
          </cell>
          <cell r="L422">
            <v>1931.3618976600001</v>
          </cell>
          <cell r="M422">
            <v>-330.3657228080001</v>
          </cell>
          <cell r="N422">
            <v>0.12476046933836862</v>
          </cell>
          <cell r="O422">
            <v>2317.6342771919999</v>
          </cell>
        </row>
        <row r="423">
          <cell r="A423">
            <v>60000330</v>
          </cell>
          <cell r="B423" t="str">
            <v>Определение йода в поваренной соли</v>
          </cell>
          <cell r="C423">
            <v>240</v>
          </cell>
          <cell r="D423">
            <v>3</v>
          </cell>
          <cell r="E423">
            <v>264.12372000000005</v>
          </cell>
          <cell r="F423">
            <v>27.958200000000001</v>
          </cell>
          <cell r="G423">
            <v>292.08192000000003</v>
          </cell>
          <cell r="H423">
            <v>99.30785280000002</v>
          </cell>
          <cell r="I423">
            <v>391.38977280000006</v>
          </cell>
          <cell r="K423">
            <v>58.708465920000009</v>
          </cell>
          <cell r="L423">
            <v>450.09823872000004</v>
          </cell>
          <cell r="M423">
            <v>300.11788646399998</v>
          </cell>
          <cell r="N423">
            <v>-1.2504911935999998</v>
          </cell>
          <cell r="O423">
            <v>540.11788646399998</v>
          </cell>
        </row>
        <row r="424">
          <cell r="A424">
            <v>60000331</v>
          </cell>
          <cell r="B42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24">
            <v>708</v>
          </cell>
          <cell r="D424">
            <v>1.5</v>
          </cell>
          <cell r="E424">
            <v>132.06186000000002</v>
          </cell>
          <cell r="F424">
            <v>175.14420000000001</v>
          </cell>
          <cell r="G424">
            <v>307.20606000000004</v>
          </cell>
          <cell r="H424">
            <v>104.45006040000003</v>
          </cell>
          <cell r="I424">
            <v>411.65612040000008</v>
          </cell>
          <cell r="K424">
            <v>61.748418060000006</v>
          </cell>
          <cell r="L424">
            <v>473.40453846000008</v>
          </cell>
          <cell r="M424">
            <v>-139.91455384799997</v>
          </cell>
          <cell r="N424">
            <v>0.197619426338983</v>
          </cell>
          <cell r="O424">
            <v>568.08544615200003</v>
          </cell>
        </row>
        <row r="425">
          <cell r="A425">
            <v>60000604</v>
          </cell>
          <cell r="B425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25">
            <v>1777</v>
          </cell>
          <cell r="D425">
            <v>9.08</v>
          </cell>
          <cell r="E425">
            <v>799.41445920000001</v>
          </cell>
          <cell r="F425">
            <v>110.7414</v>
          </cell>
          <cell r="G425">
            <v>910.15585920000001</v>
          </cell>
          <cell r="H425">
            <v>309.45299212800001</v>
          </cell>
          <cell r="I425">
            <v>1219.6088513280001</v>
          </cell>
          <cell r="K425">
            <v>182.9413276992</v>
          </cell>
          <cell r="L425">
            <v>1402.5501790272001</v>
          </cell>
          <cell r="M425">
            <v>-93.939785167360014</v>
          </cell>
          <cell r="N425">
            <v>5.2864257269195282E-2</v>
          </cell>
          <cell r="O425">
            <v>1683.06021483264</v>
          </cell>
        </row>
        <row r="426">
          <cell r="A426">
            <v>60000605</v>
          </cell>
          <cell r="B426" t="str">
            <v>Определение содержания нитратов в продуктах переработки плодов и овощей</v>
          </cell>
          <cell r="C426">
            <v>400</v>
          </cell>
          <cell r="D426">
            <v>4.67</v>
          </cell>
          <cell r="E426">
            <v>411.15259080000004</v>
          </cell>
          <cell r="F426">
            <v>8.9657999999999998</v>
          </cell>
          <cell r="G426">
            <v>420.11839080000004</v>
          </cell>
          <cell r="H426">
            <v>142.84025287200004</v>
          </cell>
          <cell r="I426">
            <v>562.95864367200011</v>
          </cell>
          <cell r="K426">
            <v>84.443796550800016</v>
          </cell>
          <cell r="L426">
            <v>647.40244022280012</v>
          </cell>
          <cell r="M426">
            <v>376.88292826736017</v>
          </cell>
          <cell r="N426">
            <v>-0.94220732066840041</v>
          </cell>
          <cell r="O426">
            <v>776.88292826736017</v>
          </cell>
        </row>
        <row r="427">
          <cell r="A427">
            <v>60001005</v>
          </cell>
          <cell r="B427" t="str">
            <v>Определение содержания витамина В1 в продовольственном сырье, пищевых продуктах</v>
          </cell>
          <cell r="C427">
            <v>808</v>
          </cell>
          <cell r="D427">
            <v>5</v>
          </cell>
          <cell r="E427">
            <v>440.20620000000002</v>
          </cell>
          <cell r="F427">
            <v>31.416</v>
          </cell>
          <cell r="G427">
            <v>471.62220000000002</v>
          </cell>
          <cell r="H427">
            <v>160.35154800000001</v>
          </cell>
          <cell r="I427">
            <v>631.973748</v>
          </cell>
          <cell r="K427">
            <v>94.796062199999994</v>
          </cell>
          <cell r="L427">
            <v>726.76981019999994</v>
          </cell>
          <cell r="M427">
            <v>64.12377223999988</v>
          </cell>
          <cell r="N427">
            <v>-7.9361104257425596E-2</v>
          </cell>
          <cell r="O427">
            <v>872.12377223999988</v>
          </cell>
        </row>
        <row r="428">
          <cell r="A428">
            <v>60001006</v>
          </cell>
          <cell r="B428" t="str">
            <v>Определение содержания витамина В2  в продовольственном сырье, пищевых продуктах</v>
          </cell>
          <cell r="C428">
            <v>924</v>
          </cell>
          <cell r="D428">
            <v>5.17</v>
          </cell>
          <cell r="E428">
            <v>455.17321080000005</v>
          </cell>
          <cell r="F428">
            <v>50.5002</v>
          </cell>
          <cell r="G428">
            <v>505.67341080000006</v>
          </cell>
          <cell r="H428">
            <v>171.92895967200002</v>
          </cell>
          <cell r="I428">
            <v>677.60237047200008</v>
          </cell>
          <cell r="K428">
            <v>101.64035557080001</v>
          </cell>
          <cell r="L428">
            <v>779.24272604280009</v>
          </cell>
          <cell r="M428">
            <v>11.091271251360013</v>
          </cell>
          <cell r="N428">
            <v>-1.2003540315324688E-2</v>
          </cell>
          <cell r="O428">
            <v>935.09127125136001</v>
          </cell>
        </row>
        <row r="429">
          <cell r="A429">
            <v>60001007</v>
          </cell>
          <cell r="B429" t="str">
            <v>Определение оксиметилфурфурола в продуктах переработки плодов и овощей.</v>
          </cell>
          <cell r="C429">
            <v>924</v>
          </cell>
          <cell r="D429">
            <v>2.38</v>
          </cell>
          <cell r="E429">
            <v>209.53815119999999</v>
          </cell>
          <cell r="F429">
            <v>269.8716</v>
          </cell>
          <cell r="G429">
            <v>479.40975119999996</v>
          </cell>
          <cell r="H429">
            <v>162.999315408</v>
          </cell>
          <cell r="I429">
            <v>642.40906660799999</v>
          </cell>
          <cell r="K429">
            <v>96.36135999119999</v>
          </cell>
          <cell r="L429">
            <v>738.77042659919994</v>
          </cell>
          <cell r="M429">
            <v>-37.475488080960076</v>
          </cell>
          <cell r="N429">
            <v>4.0557887533506573E-2</v>
          </cell>
          <cell r="O429">
            <v>886.52451191903992</v>
          </cell>
        </row>
        <row r="430">
          <cell r="A430">
            <v>60000750</v>
          </cell>
          <cell r="B430" t="str">
            <v>Определение влажности в муке</v>
          </cell>
          <cell r="C430">
            <v>195</v>
          </cell>
          <cell r="D430">
            <v>1.33</v>
          </cell>
          <cell r="E430">
            <v>117.09484920000003</v>
          </cell>
          <cell r="F430">
            <v>0</v>
          </cell>
          <cell r="G430">
            <v>117.09484920000003</v>
          </cell>
          <cell r="H430">
            <v>39.812248728000014</v>
          </cell>
          <cell r="I430">
            <v>156.90709792800004</v>
          </cell>
          <cell r="K430">
            <v>23.536064689200007</v>
          </cell>
          <cell r="L430">
            <v>180.44316261720004</v>
          </cell>
          <cell r="M430">
            <v>21.531795140640043</v>
          </cell>
          <cell r="N430">
            <v>-0.11041946225969253</v>
          </cell>
          <cell r="O430">
            <v>216.53179514064004</v>
          </cell>
        </row>
        <row r="431">
          <cell r="A431">
            <v>60000751</v>
          </cell>
          <cell r="B431" t="str">
            <v>Определение зольности в муке</v>
          </cell>
          <cell r="C431">
            <v>482</v>
          </cell>
          <cell r="D431">
            <v>5.33</v>
          </cell>
          <cell r="E431">
            <v>469.25980920000001</v>
          </cell>
          <cell r="F431">
            <v>0</v>
          </cell>
          <cell r="G431">
            <v>469.25980920000001</v>
          </cell>
          <cell r="H431">
            <v>159.54833512800002</v>
          </cell>
          <cell r="I431">
            <v>628.80814432800003</v>
          </cell>
          <cell r="K431">
            <v>94.321221649199998</v>
          </cell>
          <cell r="L431">
            <v>723.1293659772</v>
          </cell>
          <cell r="M431">
            <v>385.75523917264002</v>
          </cell>
          <cell r="N431">
            <v>-0.80032207297228219</v>
          </cell>
          <cell r="O431">
            <v>867.75523917264002</v>
          </cell>
        </row>
        <row r="432">
          <cell r="A432">
            <v>60000752</v>
          </cell>
          <cell r="B432" t="str">
            <v>Определение минеральной примеси в муке</v>
          </cell>
          <cell r="C432">
            <v>96</v>
          </cell>
          <cell r="D432">
            <v>0.5</v>
          </cell>
          <cell r="E432">
            <v>44.020620000000008</v>
          </cell>
          <cell r="F432">
            <v>0</v>
          </cell>
          <cell r="G432">
            <v>44.020620000000008</v>
          </cell>
          <cell r="H432">
            <v>14.967010800000004</v>
          </cell>
          <cell r="I432">
            <v>58.987630800000012</v>
          </cell>
          <cell r="K432">
            <v>8.8481446200000011</v>
          </cell>
          <cell r="L432">
            <v>67.835775420000019</v>
          </cell>
          <cell r="M432">
            <v>-14.597069495999975</v>
          </cell>
          <cell r="N432">
            <v>0.15205280724999973</v>
          </cell>
          <cell r="O432">
            <v>81.402930504000025</v>
          </cell>
        </row>
        <row r="433">
          <cell r="A433">
            <v>60000753</v>
          </cell>
          <cell r="B433" t="str">
            <v>Определение количества и качества клейковины в муке</v>
          </cell>
          <cell r="C433">
            <v>415</v>
          </cell>
          <cell r="D433">
            <v>2.17</v>
          </cell>
          <cell r="E433">
            <v>191.0494908</v>
          </cell>
          <cell r="F433">
            <v>0</v>
          </cell>
          <cell r="G433">
            <v>191.0494908</v>
          </cell>
          <cell r="H433">
            <v>64.956826872000008</v>
          </cell>
          <cell r="I433">
            <v>256.00631767200002</v>
          </cell>
          <cell r="K433">
            <v>38.400947650799999</v>
          </cell>
          <cell r="L433">
            <v>294.40726532280001</v>
          </cell>
          <cell r="M433">
            <v>-61.711281612639993</v>
          </cell>
          <cell r="N433">
            <v>0.1487018834039518</v>
          </cell>
          <cell r="O433">
            <v>353.28871838736001</v>
          </cell>
        </row>
        <row r="434">
          <cell r="A434">
            <v>60000754</v>
          </cell>
          <cell r="B434" t="str">
            <v>Определение крупности помола в муке, степени помола в натуральном кофе</v>
          </cell>
          <cell r="C434">
            <v>230</v>
          </cell>
          <cell r="D434">
            <v>1.5</v>
          </cell>
          <cell r="E434">
            <v>132.06186000000002</v>
          </cell>
          <cell r="F434">
            <v>0</v>
          </cell>
          <cell r="G434">
            <v>132.06186000000002</v>
          </cell>
          <cell r="H434">
            <v>44.901032400000013</v>
          </cell>
          <cell r="I434">
            <v>176.96289240000004</v>
          </cell>
          <cell r="K434">
            <v>26.544433860000005</v>
          </cell>
          <cell r="L434">
            <v>203.50732626000004</v>
          </cell>
          <cell r="M434">
            <v>14.208791512000033</v>
          </cell>
          <cell r="N434">
            <v>-6.1777354400000144E-2</v>
          </cell>
          <cell r="O434">
            <v>244.20879151200003</v>
          </cell>
        </row>
        <row r="435">
          <cell r="A435">
            <v>60000755</v>
          </cell>
          <cell r="B435" t="str">
            <v>Определение зараженности и загрязненности вредителями в муке, крупах</v>
          </cell>
          <cell r="C435">
            <v>112</v>
          </cell>
          <cell r="D435">
            <v>0.5</v>
          </cell>
          <cell r="E435">
            <v>44.020620000000008</v>
          </cell>
          <cell r="F435">
            <v>0</v>
          </cell>
          <cell r="G435">
            <v>44.020620000000008</v>
          </cell>
          <cell r="H435">
            <v>14.967010800000004</v>
          </cell>
          <cell r="I435">
            <v>58.987630800000012</v>
          </cell>
          <cell r="K435">
            <v>8.8481446200000011</v>
          </cell>
          <cell r="L435">
            <v>67.835775420000019</v>
          </cell>
          <cell r="M435">
            <v>-30.597069495999975</v>
          </cell>
          <cell r="N435">
            <v>0.2731881204999998</v>
          </cell>
          <cell r="O435">
            <v>81.402930504000025</v>
          </cell>
        </row>
        <row r="436">
          <cell r="A436">
            <v>60000756</v>
          </cell>
          <cell r="B436" t="str">
            <v>Определение белизны в муке</v>
          </cell>
          <cell r="C436">
            <v>193</v>
          </cell>
          <cell r="D436">
            <v>1</v>
          </cell>
          <cell r="E436">
            <v>88.041240000000016</v>
          </cell>
          <cell r="F436">
            <v>0</v>
          </cell>
          <cell r="G436">
            <v>88.041240000000016</v>
          </cell>
          <cell r="H436">
            <v>29.934021600000008</v>
          </cell>
          <cell r="I436">
            <v>117.97526160000002</v>
          </cell>
          <cell r="K436">
            <v>17.696289240000002</v>
          </cell>
          <cell r="L436">
            <v>135.67155084000004</v>
          </cell>
          <cell r="M436">
            <v>-30.194138991999949</v>
          </cell>
          <cell r="N436">
            <v>0.15644631602072512</v>
          </cell>
          <cell r="O436">
            <v>162.80586100800005</v>
          </cell>
        </row>
        <row r="437">
          <cell r="A437">
            <v>60000757</v>
          </cell>
          <cell r="B437" t="str">
            <v>Определение числа падений муке</v>
          </cell>
          <cell r="C437">
            <v>378</v>
          </cell>
          <cell r="D437">
            <v>1.83</v>
          </cell>
          <cell r="E437">
            <v>161.11546920000004</v>
          </cell>
          <cell r="F437">
            <v>0</v>
          </cell>
          <cell r="G437">
            <v>161.11546920000004</v>
          </cell>
          <cell r="H437">
            <v>54.779259528000019</v>
          </cell>
          <cell r="I437">
            <v>215.89472872800005</v>
          </cell>
          <cell r="K437">
            <v>32.384209309200003</v>
          </cell>
          <cell r="L437">
            <v>248.27893803720005</v>
          </cell>
          <cell r="M437">
            <v>-80.065274355359975</v>
          </cell>
          <cell r="N437">
            <v>0.21181289511999993</v>
          </cell>
          <cell r="O437">
            <v>297.93472564464003</v>
          </cell>
        </row>
        <row r="438">
          <cell r="A438">
            <v>60000758</v>
          </cell>
          <cell r="B438" t="str">
            <v>Определение органолептических показателей в муке</v>
          </cell>
          <cell r="C438">
            <v>118</v>
          </cell>
          <cell r="D438">
            <v>1</v>
          </cell>
          <cell r="E438">
            <v>88.041240000000016</v>
          </cell>
          <cell r="F438">
            <v>0</v>
          </cell>
          <cell r="G438">
            <v>88.041240000000016</v>
          </cell>
          <cell r="H438">
            <v>29.934021600000008</v>
          </cell>
          <cell r="I438">
            <v>117.97526160000002</v>
          </cell>
          <cell r="K438">
            <v>17.696289240000002</v>
          </cell>
          <cell r="L438">
            <v>135.67155084000004</v>
          </cell>
          <cell r="M438">
            <v>44.805861008000051</v>
          </cell>
          <cell r="N438">
            <v>-0.379710686508475</v>
          </cell>
          <cell r="O438">
            <v>162.80586100800005</v>
          </cell>
        </row>
        <row r="439">
          <cell r="A439">
            <v>60000759</v>
          </cell>
          <cell r="B439" t="str">
            <v>Пробная выпечка с определением зараженности возбудителем "картофельной болезни" хлеба</v>
          </cell>
          <cell r="C439">
            <v>494</v>
          </cell>
          <cell r="D439">
            <v>3</v>
          </cell>
          <cell r="E439">
            <v>264.12372000000005</v>
          </cell>
          <cell r="F439">
            <v>3.06</v>
          </cell>
          <cell r="G439">
            <v>267.18372000000005</v>
          </cell>
          <cell r="H439">
            <v>90.84246480000003</v>
          </cell>
          <cell r="I439">
            <v>358.02618480000007</v>
          </cell>
          <cell r="K439">
            <v>53.70392772000001</v>
          </cell>
          <cell r="L439">
            <v>411.73011252000009</v>
          </cell>
          <cell r="M439">
            <v>7.6135024000109297E-2</v>
          </cell>
          <cell r="N439">
            <v>-1.5411948178159778E-4</v>
          </cell>
          <cell r="O439">
            <v>494.07613502400011</v>
          </cell>
        </row>
        <row r="440">
          <cell r="A440">
            <v>60000762</v>
          </cell>
          <cell r="B440" t="str">
            <v>Определение органолептических показателей в хлебобулочных изделиях</v>
          </cell>
          <cell r="C440">
            <v>97</v>
          </cell>
          <cell r="D440">
            <v>0.5</v>
          </cell>
          <cell r="E440">
            <v>44.020620000000008</v>
          </cell>
          <cell r="F440">
            <v>0</v>
          </cell>
          <cell r="G440">
            <v>44.020620000000008</v>
          </cell>
          <cell r="H440">
            <v>14.967010800000004</v>
          </cell>
          <cell r="I440">
            <v>58.987630800000012</v>
          </cell>
          <cell r="K440">
            <v>8.8481446200000011</v>
          </cell>
          <cell r="L440">
            <v>67.835775420000019</v>
          </cell>
          <cell r="M440">
            <v>-15.597069495999975</v>
          </cell>
          <cell r="N440">
            <v>0.16079453088659768</v>
          </cell>
          <cell r="O440">
            <v>81.402930504000025</v>
          </cell>
        </row>
        <row r="441">
          <cell r="A441">
            <v>60000763</v>
          </cell>
          <cell r="B441" t="str">
            <v>Определение влажности в хлебобулочных изделиях</v>
          </cell>
          <cell r="C441">
            <v>170</v>
          </cell>
          <cell r="D441">
            <v>1.5</v>
          </cell>
          <cell r="E441">
            <v>132.06186000000002</v>
          </cell>
          <cell r="F441">
            <v>0</v>
          </cell>
          <cell r="G441">
            <v>132.06186000000002</v>
          </cell>
          <cell r="H441">
            <v>44.901032400000013</v>
          </cell>
          <cell r="I441">
            <v>176.96289240000004</v>
          </cell>
          <cell r="K441">
            <v>26.544433860000005</v>
          </cell>
          <cell r="L441">
            <v>203.50732626000004</v>
          </cell>
          <cell r="M441">
            <v>74.208791512000033</v>
          </cell>
          <cell r="N441">
            <v>-0.43652230301176492</v>
          </cell>
          <cell r="O441">
            <v>244.20879151200003</v>
          </cell>
        </row>
        <row r="442">
          <cell r="A442">
            <v>60000764</v>
          </cell>
          <cell r="B442" t="str">
            <v>Определение кислотности в хлебобулочных изделиях</v>
          </cell>
          <cell r="C442">
            <v>193</v>
          </cell>
          <cell r="D442">
            <v>1.92</v>
          </cell>
          <cell r="E442">
            <v>169.0391808</v>
          </cell>
          <cell r="F442">
            <v>2.0400000000000001E-2</v>
          </cell>
          <cell r="G442">
            <v>169.05958079999999</v>
          </cell>
          <cell r="H442">
            <v>57.480257471999998</v>
          </cell>
          <cell r="I442">
            <v>226.539838272</v>
          </cell>
          <cell r="K442">
            <v>33.980975740799998</v>
          </cell>
          <cell r="L442">
            <v>260.52081401279997</v>
          </cell>
          <cell r="M442">
            <v>119.62497681535996</v>
          </cell>
          <cell r="N442">
            <v>-0.61981853272207232</v>
          </cell>
          <cell r="O442">
            <v>312.62497681535996</v>
          </cell>
        </row>
        <row r="443">
          <cell r="A443">
            <v>60000766</v>
          </cell>
          <cell r="B443" t="str">
            <v>Определение пористости в хлебобулочных изделиях</v>
          </cell>
          <cell r="C443">
            <v>149</v>
          </cell>
          <cell r="D443">
            <v>0.97</v>
          </cell>
          <cell r="E443">
            <v>85.40000280000001</v>
          </cell>
          <cell r="F443">
            <v>0</v>
          </cell>
          <cell r="G443">
            <v>85.40000280000001</v>
          </cell>
          <cell r="H443">
            <v>29.036000952000006</v>
          </cell>
          <cell r="I443">
            <v>114.43600375200002</v>
          </cell>
          <cell r="K443">
            <v>17.165400562800002</v>
          </cell>
          <cell r="L443">
            <v>131.60140431480002</v>
          </cell>
          <cell r="M443">
            <v>8.9216851777600255</v>
          </cell>
          <cell r="N443">
            <v>-5.9877081729933057E-2</v>
          </cell>
          <cell r="O443">
            <v>157.92168517776003</v>
          </cell>
        </row>
        <row r="444">
          <cell r="A444">
            <v>60001304</v>
          </cell>
          <cell r="B444" t="str">
            <v>Определение кислотного числа жира в муке и зерне</v>
          </cell>
          <cell r="C444">
            <v>771</v>
          </cell>
          <cell r="D444">
            <v>3.75</v>
          </cell>
          <cell r="E444">
            <v>330.15465000000006</v>
          </cell>
          <cell r="F444">
            <v>98.878799999999998</v>
          </cell>
          <cell r="G444">
            <v>429.03345000000007</v>
          </cell>
          <cell r="H444">
            <v>145.87137300000003</v>
          </cell>
          <cell r="I444">
            <v>574.90482300000008</v>
          </cell>
          <cell r="K444">
            <v>86.235723450000009</v>
          </cell>
          <cell r="L444">
            <v>661.1405464500001</v>
          </cell>
          <cell r="M444">
            <v>22.368655740000122</v>
          </cell>
          <cell r="N444">
            <v>-2.9012523657587708E-2</v>
          </cell>
          <cell r="O444">
            <v>793.36865574000012</v>
          </cell>
        </row>
        <row r="445">
          <cell r="A445">
            <v>60001307</v>
          </cell>
          <cell r="B44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45">
            <v>83</v>
          </cell>
          <cell r="D445">
            <v>0.5</v>
          </cell>
          <cell r="E445">
            <v>44.020620000000008</v>
          </cell>
          <cell r="F445">
            <v>0</v>
          </cell>
          <cell r="G445">
            <v>44.020620000000008</v>
          </cell>
          <cell r="H445">
            <v>14.967010800000004</v>
          </cell>
          <cell r="I445">
            <v>58.987630800000012</v>
          </cell>
          <cell r="K445">
            <v>8.8481446200000011</v>
          </cell>
          <cell r="L445">
            <v>67.835775420000019</v>
          </cell>
          <cell r="M445">
            <v>-1.5970694959999747</v>
          </cell>
          <cell r="N445">
            <v>1.9241801156626201E-2</v>
          </cell>
          <cell r="O445">
            <v>81.402930504000025</v>
          </cell>
        </row>
        <row r="446">
          <cell r="A446">
            <v>60001308</v>
          </cell>
          <cell r="B446" t="str">
            <v>Определение нашелушенных ядер в крупах</v>
          </cell>
          <cell r="C446">
            <v>108</v>
          </cell>
          <cell r="D446">
            <v>0.7</v>
          </cell>
          <cell r="E446">
            <v>61.628868000000004</v>
          </cell>
          <cell r="F446">
            <v>0</v>
          </cell>
          <cell r="G446">
            <v>61.628868000000004</v>
          </cell>
          <cell r="H446">
            <v>20.953815120000002</v>
          </cell>
          <cell r="I446">
            <v>82.582683120000013</v>
          </cell>
          <cell r="K446">
            <v>12.387402468000001</v>
          </cell>
          <cell r="L446">
            <v>94.970085588000018</v>
          </cell>
          <cell r="M446">
            <v>5.9641027056000127</v>
          </cell>
          <cell r="N446">
            <v>-5.5223173200000114E-2</v>
          </cell>
          <cell r="O446">
            <v>113.96410270560001</v>
          </cell>
        </row>
        <row r="447">
          <cell r="A447">
            <v>60001309</v>
          </cell>
          <cell r="B447" t="str">
            <v>Определение влаги при размораживании мяса кур.</v>
          </cell>
          <cell r="C447">
            <v>244</v>
          </cell>
          <cell r="D447">
            <v>1.5</v>
          </cell>
          <cell r="E447">
            <v>132.06186000000002</v>
          </cell>
          <cell r="F447">
            <v>0</v>
          </cell>
          <cell r="G447">
            <v>132.06186000000002</v>
          </cell>
          <cell r="H447">
            <v>44.901032400000013</v>
          </cell>
          <cell r="I447">
            <v>176.96289240000004</v>
          </cell>
          <cell r="K447">
            <v>26.544433860000005</v>
          </cell>
          <cell r="L447">
            <v>203.50732626000004</v>
          </cell>
          <cell r="M447">
            <v>0.20879151200003321</v>
          </cell>
          <cell r="N447">
            <v>-8.5570291803292297E-4</v>
          </cell>
          <cell r="O447">
            <v>244.20879151200003</v>
          </cell>
        </row>
        <row r="448">
          <cell r="A448">
            <v>60001310</v>
          </cell>
          <cell r="B448" t="str">
            <v>Определение витамина РР в муке, хлебе и х/булочных изделиях пшеничных витаминизированных</v>
          </cell>
          <cell r="C448">
            <v>1027</v>
          </cell>
          <cell r="D448">
            <v>6.13</v>
          </cell>
          <cell r="E448">
            <v>539.69280120000008</v>
          </cell>
          <cell r="F448">
            <v>34.9146</v>
          </cell>
          <cell r="G448">
            <v>574.60740120000003</v>
          </cell>
          <cell r="H448">
            <v>195.36651640800002</v>
          </cell>
          <cell r="I448">
            <v>769.97391760800008</v>
          </cell>
          <cell r="K448">
            <v>115.49608764120001</v>
          </cell>
          <cell r="L448">
            <v>885.47000524920009</v>
          </cell>
          <cell r="M448">
            <v>35.564006299040102</v>
          </cell>
          <cell r="N448">
            <v>-3.4629022686504481E-2</v>
          </cell>
          <cell r="O448">
            <v>1062.5640062990401</v>
          </cell>
        </row>
        <row r="449">
          <cell r="A449">
            <v>60000768</v>
          </cell>
          <cell r="B449" t="str">
            <v>Определение органолептических показателей в макаронных изделиях</v>
          </cell>
          <cell r="C449">
            <v>108</v>
          </cell>
          <cell r="D449">
            <v>0.5</v>
          </cell>
          <cell r="E449">
            <v>44.020620000000008</v>
          </cell>
          <cell r="F449">
            <v>0</v>
          </cell>
          <cell r="G449">
            <v>44.020620000000008</v>
          </cell>
          <cell r="H449">
            <v>14.967010800000004</v>
          </cell>
          <cell r="I449">
            <v>58.987630800000012</v>
          </cell>
          <cell r="K449">
            <v>8.8481446200000011</v>
          </cell>
          <cell r="L449">
            <v>67.835775420000019</v>
          </cell>
          <cell r="M449">
            <v>-26.597069495999975</v>
          </cell>
          <cell r="N449">
            <v>0.24626916199999976</v>
          </cell>
          <cell r="O449">
            <v>81.402930504000025</v>
          </cell>
        </row>
        <row r="450">
          <cell r="A450">
            <v>60000769</v>
          </cell>
          <cell r="B450" t="str">
            <v>Определение влажности в макаронных изделиях</v>
          </cell>
          <cell r="C450">
            <v>162</v>
          </cell>
          <cell r="D450">
            <v>1.5</v>
          </cell>
          <cell r="E450">
            <v>132.06186000000002</v>
          </cell>
          <cell r="F450">
            <v>0</v>
          </cell>
          <cell r="G450">
            <v>132.06186000000002</v>
          </cell>
          <cell r="H450">
            <v>44.901032400000013</v>
          </cell>
          <cell r="I450">
            <v>176.96289240000004</v>
          </cell>
          <cell r="K450">
            <v>26.544433860000005</v>
          </cell>
          <cell r="L450">
            <v>203.50732626000004</v>
          </cell>
          <cell r="M450">
            <v>82.208791512000033</v>
          </cell>
          <cell r="N450">
            <v>-0.50746167600000025</v>
          </cell>
          <cell r="O450">
            <v>244.20879151200003</v>
          </cell>
        </row>
        <row r="451">
          <cell r="A451">
            <v>60000770</v>
          </cell>
          <cell r="B451" t="str">
            <v>Определение кислотности в макаронных изделиях</v>
          </cell>
          <cell r="C451">
            <v>165</v>
          </cell>
          <cell r="D451">
            <v>1.9</v>
          </cell>
          <cell r="E451">
            <v>167.27835600000003</v>
          </cell>
          <cell r="F451">
            <v>1.0200000000000001E-2</v>
          </cell>
          <cell r="G451">
            <v>167.28855600000003</v>
          </cell>
          <cell r="H451">
            <v>56.878109040000012</v>
          </cell>
          <cell r="I451">
            <v>224.16666504000005</v>
          </cell>
          <cell r="K451">
            <v>33.624999756000008</v>
          </cell>
          <cell r="L451">
            <v>257.79166479600008</v>
          </cell>
          <cell r="M451">
            <v>144.34999775520009</v>
          </cell>
          <cell r="N451">
            <v>-0.87484847124363696</v>
          </cell>
          <cell r="O451">
            <v>309.34999775520009</v>
          </cell>
        </row>
        <row r="452">
          <cell r="A452">
            <v>60000771</v>
          </cell>
          <cell r="B452" t="str">
            <v>Определение метало магнитных примесей в макаронных изделиях</v>
          </cell>
          <cell r="C452">
            <v>165</v>
          </cell>
          <cell r="D452">
            <v>1</v>
          </cell>
          <cell r="E452">
            <v>88.041240000000016</v>
          </cell>
          <cell r="F452">
            <v>0</v>
          </cell>
          <cell r="G452">
            <v>88.041240000000016</v>
          </cell>
          <cell r="H452">
            <v>29.934021600000008</v>
          </cell>
          <cell r="I452">
            <v>117.97526160000002</v>
          </cell>
          <cell r="K452">
            <v>17.696289240000002</v>
          </cell>
          <cell r="L452">
            <v>135.67155084000004</v>
          </cell>
          <cell r="M452">
            <v>-2.1941389919999494</v>
          </cell>
          <cell r="N452">
            <v>1.3297812072726966E-2</v>
          </cell>
          <cell r="O452">
            <v>162.80586100800005</v>
          </cell>
        </row>
        <row r="453">
          <cell r="A453">
            <v>60000772</v>
          </cell>
          <cell r="B453" t="str">
            <v>Определение Т-2 токсина в муке и хлебобулочных изделиях</v>
          </cell>
          <cell r="C453">
            <v>1080</v>
          </cell>
          <cell r="D453">
            <v>6</v>
          </cell>
          <cell r="E453">
            <v>528.2474400000001</v>
          </cell>
          <cell r="F453">
            <v>485.28539999999998</v>
          </cell>
          <cell r="G453">
            <v>1013.5328400000001</v>
          </cell>
          <cell r="H453">
            <v>344.60116560000006</v>
          </cell>
          <cell r="I453">
            <v>1358.1340056000001</v>
          </cell>
          <cell r="K453">
            <v>203.72010084000001</v>
          </cell>
          <cell r="L453">
            <v>1561.8541064400001</v>
          </cell>
          <cell r="M453">
            <v>794.22492772800001</v>
          </cell>
          <cell r="N453">
            <v>-0.73539345160000003</v>
          </cell>
          <cell r="O453">
            <v>1874.224927728</v>
          </cell>
        </row>
        <row r="454">
          <cell r="A454">
            <v>60000773</v>
          </cell>
          <cell r="B454" t="str">
            <v>Определение сохранности формы сваренных макаронных изделий</v>
          </cell>
          <cell r="C454">
            <v>120</v>
          </cell>
          <cell r="D454">
            <v>0.67</v>
          </cell>
          <cell r="E454">
            <v>58.987630800000012</v>
          </cell>
          <cell r="F454">
            <v>0</v>
          </cell>
          <cell r="G454">
            <v>58.987630800000012</v>
          </cell>
          <cell r="H454">
            <v>20.055794472000006</v>
          </cell>
          <cell r="I454">
            <v>79.043425272000022</v>
          </cell>
          <cell r="K454">
            <v>11.856513790800003</v>
          </cell>
          <cell r="L454">
            <v>90.89993906280003</v>
          </cell>
          <cell r="M454">
            <v>-10.92007312463997</v>
          </cell>
          <cell r="N454">
            <v>9.1000609371999747E-2</v>
          </cell>
          <cell r="O454">
            <v>109.07992687536003</v>
          </cell>
        </row>
        <row r="455">
          <cell r="A455">
            <v>60000774</v>
          </cell>
          <cell r="B455" t="str">
            <v>Определение сухого вещества, перешедшего в варочную воду( макаронные изделия)</v>
          </cell>
          <cell r="C455">
            <v>184</v>
          </cell>
          <cell r="D455">
            <v>3</v>
          </cell>
          <cell r="E455">
            <v>264.12372000000005</v>
          </cell>
          <cell r="F455">
            <v>0</v>
          </cell>
          <cell r="G455">
            <v>264.12372000000005</v>
          </cell>
          <cell r="H455">
            <v>89.802064800000025</v>
          </cell>
          <cell r="I455">
            <v>353.92578480000009</v>
          </cell>
          <cell r="K455">
            <v>53.08886772000001</v>
          </cell>
          <cell r="L455">
            <v>407.01465252000008</v>
          </cell>
          <cell r="M455">
            <v>304.41758302400007</v>
          </cell>
          <cell r="N455">
            <v>-1.6544433860000003</v>
          </cell>
          <cell r="O455">
            <v>488.41758302400007</v>
          </cell>
        </row>
        <row r="456">
          <cell r="A456">
            <v>60000775</v>
          </cell>
          <cell r="B456" t="str">
            <v>Определение наличия лома и крошки в макаронных и хлебобулочных изделиях</v>
          </cell>
          <cell r="C456">
            <v>89</v>
          </cell>
          <cell r="D456">
            <v>0.5</v>
          </cell>
          <cell r="E456">
            <v>44.020620000000008</v>
          </cell>
          <cell r="F456">
            <v>0</v>
          </cell>
          <cell r="G456">
            <v>44.020620000000008</v>
          </cell>
          <cell r="H456">
            <v>14.967010800000004</v>
          </cell>
          <cell r="I456">
            <v>58.987630800000012</v>
          </cell>
          <cell r="K456">
            <v>8.8481446200000011</v>
          </cell>
          <cell r="L456">
            <v>67.835775420000019</v>
          </cell>
          <cell r="M456">
            <v>-7.5970694959999747</v>
          </cell>
          <cell r="N456">
            <v>8.5360331415730059E-2</v>
          </cell>
          <cell r="O456">
            <v>81.402930504000025</v>
          </cell>
        </row>
        <row r="457">
          <cell r="A457">
            <v>60000777</v>
          </cell>
          <cell r="B457" t="str">
            <v>Определение автолитичной активности муки</v>
          </cell>
          <cell r="C457">
            <v>165</v>
          </cell>
          <cell r="D457">
            <v>2.17</v>
          </cell>
          <cell r="E457">
            <v>191.0494908</v>
          </cell>
          <cell r="F457">
            <v>0</v>
          </cell>
          <cell r="G457">
            <v>191.0494908</v>
          </cell>
          <cell r="H457">
            <v>64.956826872000008</v>
          </cell>
          <cell r="I457">
            <v>256.00631767200002</v>
          </cell>
          <cell r="K457">
            <v>38.400947650799999</v>
          </cell>
          <cell r="L457">
            <v>294.40726532280001</v>
          </cell>
          <cell r="M457">
            <v>188.28871838736001</v>
          </cell>
          <cell r="N457">
            <v>-1.1411437478021818</v>
          </cell>
          <cell r="O457">
            <v>353.28871838736001</v>
          </cell>
        </row>
        <row r="458">
          <cell r="A458">
            <v>60001313</v>
          </cell>
          <cell r="B458" t="str">
            <v>Определение цветного числа в маслах растительных</v>
          </cell>
          <cell r="C458">
            <v>90</v>
          </cell>
          <cell r="D458">
            <v>3.8</v>
          </cell>
          <cell r="E458">
            <v>334.55671200000006</v>
          </cell>
          <cell r="F458">
            <v>13.1988</v>
          </cell>
          <cell r="G458">
            <v>347.75551200000007</v>
          </cell>
          <cell r="H458">
            <v>118.23687408000004</v>
          </cell>
          <cell r="I458">
            <v>465.99238608000007</v>
          </cell>
          <cell r="K458">
            <v>69.898857912000011</v>
          </cell>
          <cell r="L458">
            <v>535.89124399200011</v>
          </cell>
          <cell r="M458">
            <v>553.06949279040009</v>
          </cell>
          <cell r="N458">
            <v>-6.145216586560001</v>
          </cell>
          <cell r="O458">
            <v>643.06949279040009</v>
          </cell>
        </row>
        <row r="459">
          <cell r="A459">
            <v>60001314</v>
          </cell>
          <cell r="B459" t="str">
            <v>Определение мыла  в маслах растительных (качественная реакция)</v>
          </cell>
          <cell r="C459">
            <v>85</v>
          </cell>
          <cell r="D459">
            <v>0.5</v>
          </cell>
          <cell r="E459">
            <v>44.020620000000008</v>
          </cell>
          <cell r="F459">
            <v>3.0599999999999999E-2</v>
          </cell>
          <cell r="G459">
            <v>44.051220000000008</v>
          </cell>
          <cell r="H459">
            <v>14.977414800000004</v>
          </cell>
          <cell r="I459">
            <v>59.028634800000013</v>
          </cell>
          <cell r="K459">
            <v>8.8542952200000009</v>
          </cell>
          <cell r="L459">
            <v>67.882930020000018</v>
          </cell>
          <cell r="M459">
            <v>-3.540483975999976</v>
          </cell>
          <cell r="N459">
            <v>4.1652752658823247E-2</v>
          </cell>
          <cell r="O459">
            <v>81.459516024000024</v>
          </cell>
        </row>
        <row r="460">
          <cell r="A460">
            <v>60001315</v>
          </cell>
          <cell r="B460" t="str">
            <v>Определение содержания магния в пищевых продуктах методом атомно абсорбционной спектрометрии</v>
          </cell>
          <cell r="C460">
            <v>959</v>
          </cell>
          <cell r="D460">
            <v>4.5999999999999996</v>
          </cell>
          <cell r="E460">
            <v>404.98970400000002</v>
          </cell>
          <cell r="F460">
            <v>62.452560000000005</v>
          </cell>
          <cell r="G460">
            <v>467.44226400000002</v>
          </cell>
          <cell r="H460">
            <v>158.93036976000002</v>
          </cell>
          <cell r="I460">
            <v>626.3726337600001</v>
          </cell>
          <cell r="K460">
            <v>93.955895064000018</v>
          </cell>
          <cell r="L460">
            <v>720.32852882400016</v>
          </cell>
          <cell r="M460">
            <v>-94.605765411199854</v>
          </cell>
          <cell r="N460">
            <v>9.8650433171219867E-2</v>
          </cell>
          <cell r="O460">
            <v>864.39423458880015</v>
          </cell>
        </row>
        <row r="461">
          <cell r="A461">
            <v>60001316</v>
          </cell>
          <cell r="B461" t="str">
            <v>Определение содержания кальция в пищевых продуктах методом атомно абсорбционной спектрометрии</v>
          </cell>
          <cell r="C461">
            <v>959</v>
          </cell>
          <cell r="D461">
            <v>4.5999999999999996</v>
          </cell>
          <cell r="E461">
            <v>404.98970400000002</v>
          </cell>
          <cell r="F461">
            <v>62.744280000000003</v>
          </cell>
          <cell r="G461">
            <v>467.73398400000002</v>
          </cell>
          <cell r="H461">
            <v>159.02955456000001</v>
          </cell>
          <cell r="I461">
            <v>626.76353856000003</v>
          </cell>
          <cell r="K461">
            <v>94.014530784000002</v>
          </cell>
          <cell r="L461">
            <v>720.77806934400007</v>
          </cell>
          <cell r="M461">
            <v>-94.06631678719998</v>
          </cell>
          <cell r="N461">
            <v>9.8087921571637107E-2</v>
          </cell>
          <cell r="O461">
            <v>864.93368321280002</v>
          </cell>
        </row>
        <row r="462">
          <cell r="A462">
            <v>60001317</v>
          </cell>
          <cell r="B462" t="str">
            <v>Определение содержания калия в пищевых продуктах методом атомно абсорбционной спектрометрии</v>
          </cell>
          <cell r="C462">
            <v>1000</v>
          </cell>
          <cell r="D462">
            <v>4.5999999999999996</v>
          </cell>
          <cell r="E462">
            <v>404.98970400000002</v>
          </cell>
          <cell r="F462">
            <v>82.566959999999995</v>
          </cell>
          <cell r="G462">
            <v>487.55666400000001</v>
          </cell>
          <cell r="H462">
            <v>165.76926576000002</v>
          </cell>
          <cell r="I462">
            <v>653.32592976000001</v>
          </cell>
          <cell r="K462">
            <v>97.998889464000001</v>
          </cell>
          <cell r="L462">
            <v>751.32481922400007</v>
          </cell>
          <cell r="M462">
            <v>-98.410216931199898</v>
          </cell>
          <cell r="N462">
            <v>9.8410216931199904E-2</v>
          </cell>
          <cell r="O462">
            <v>901.5897830688001</v>
          </cell>
        </row>
        <row r="463">
          <cell r="A463">
            <v>60001318</v>
          </cell>
          <cell r="B463" t="str">
            <v>Определение содержания натрия в пищевых продуктах методом атомно абсорбционной спектрометрии</v>
          </cell>
          <cell r="C463">
            <v>1000</v>
          </cell>
          <cell r="D463">
            <v>4.5999999999999996</v>
          </cell>
          <cell r="E463">
            <v>404.98970400000002</v>
          </cell>
          <cell r="F463">
            <v>82.586340000000007</v>
          </cell>
          <cell r="G463">
            <v>487.57604400000002</v>
          </cell>
          <cell r="H463">
            <v>165.77585496000003</v>
          </cell>
          <cell r="I463">
            <v>653.35189896000009</v>
          </cell>
          <cell r="K463">
            <v>98.002784844000004</v>
          </cell>
          <cell r="L463">
            <v>751.35468380400005</v>
          </cell>
          <cell r="M463">
            <v>-98.374379435200012</v>
          </cell>
          <cell r="N463">
            <v>9.8374379435200013E-2</v>
          </cell>
          <cell r="O463">
            <v>901.62562056479999</v>
          </cell>
        </row>
        <row r="464">
          <cell r="A464">
            <v>60000405</v>
          </cell>
          <cell r="B464" t="str">
            <v xml:space="preserve">Определение содержания гидроксиметилфурфураля (оксиметилфурфурола) в мёде </v>
          </cell>
          <cell r="C464">
            <v>408</v>
          </cell>
          <cell r="D464">
            <v>2.08</v>
          </cell>
          <cell r="E464">
            <v>183.12577920000004</v>
          </cell>
          <cell r="F464">
            <v>50.959200000000003</v>
          </cell>
          <cell r="G464">
            <v>234.08497920000005</v>
          </cell>
          <cell r="H464">
            <v>79.588892928000021</v>
          </cell>
          <cell r="I464">
            <v>313.67387212800008</v>
          </cell>
          <cell r="K464">
            <v>47.05108081920001</v>
          </cell>
          <cell r="L464">
            <v>360.72495294720011</v>
          </cell>
          <cell r="M464">
            <v>24.869943536640108</v>
          </cell>
          <cell r="N464">
            <v>-6.0955743962353204E-2</v>
          </cell>
          <cell r="O464">
            <v>432.86994353664011</v>
          </cell>
        </row>
        <row r="465">
          <cell r="A465">
            <v>60000404</v>
          </cell>
          <cell r="B465" t="str">
            <v>Определение высших спиртов  в коньяках и коньячных спиртах</v>
          </cell>
          <cell r="C465">
            <v>571</v>
          </cell>
          <cell r="D465">
            <v>4.5</v>
          </cell>
          <cell r="E465">
            <v>396.18558000000002</v>
          </cell>
          <cell r="F465">
            <v>3.7128000000000001</v>
          </cell>
          <cell r="G465">
            <v>399.89838000000003</v>
          </cell>
          <cell r="H465">
            <v>135.96544920000002</v>
          </cell>
          <cell r="I465">
            <v>535.86382920000005</v>
          </cell>
          <cell r="K465">
            <v>80.379574380000008</v>
          </cell>
          <cell r="L465">
            <v>616.24340358000006</v>
          </cell>
          <cell r="M465">
            <v>168.49208429600003</v>
          </cell>
          <cell r="N465">
            <v>-0.29508245936252192</v>
          </cell>
          <cell r="O465">
            <v>739.49208429600003</v>
          </cell>
        </row>
        <row r="466">
          <cell r="A466">
            <v>60000403</v>
          </cell>
          <cell r="B466" t="str">
            <v xml:space="preserve">Определение средних эфиров в коньяках и коньячных спиртах </v>
          </cell>
          <cell r="C466">
            <v>268</v>
          </cell>
          <cell r="D466">
            <v>2.5</v>
          </cell>
          <cell r="E466">
            <v>220.10310000000001</v>
          </cell>
          <cell r="F466">
            <v>8.1600000000000006E-2</v>
          </cell>
          <cell r="G466">
            <v>220.18470000000002</v>
          </cell>
          <cell r="H466">
            <v>74.862798000000012</v>
          </cell>
          <cell r="I466">
            <v>295.04749800000002</v>
          </cell>
          <cell r="K466">
            <v>44.257124699999999</v>
          </cell>
          <cell r="L466">
            <v>339.30462270000004</v>
          </cell>
          <cell r="M466">
            <v>139.16554724000002</v>
          </cell>
          <cell r="N466">
            <v>-0.51927443000000006</v>
          </cell>
          <cell r="O466">
            <v>407.16554724000002</v>
          </cell>
        </row>
        <row r="467">
          <cell r="A467">
            <v>60000402</v>
          </cell>
          <cell r="B467" t="str">
            <v xml:space="preserve">Определение альдегидов в винах, коньяках и коньячных спиртах </v>
          </cell>
          <cell r="C467">
            <v>374</v>
          </cell>
          <cell r="D467">
            <v>2.5</v>
          </cell>
          <cell r="E467">
            <v>220.10310000000001</v>
          </cell>
          <cell r="F467">
            <v>54.508800000000001</v>
          </cell>
          <cell r="G467">
            <v>274.61189999999999</v>
          </cell>
          <cell r="H467">
            <v>93.368046000000007</v>
          </cell>
          <cell r="I467">
            <v>367.97994599999998</v>
          </cell>
          <cell r="K467">
            <v>55.196991899999993</v>
          </cell>
          <cell r="L467">
            <v>423.17693789999998</v>
          </cell>
          <cell r="M467">
            <v>133.81232547999997</v>
          </cell>
          <cell r="N467">
            <v>-0.35778696652406411</v>
          </cell>
          <cell r="O467">
            <v>507.81232547999997</v>
          </cell>
        </row>
        <row r="468">
          <cell r="A468">
            <v>60000683</v>
          </cell>
          <cell r="B468" t="str">
            <v>Изделия кондитерские. Методика определения массовой доли общей сернистой кислоты</v>
          </cell>
          <cell r="C468">
            <v>856</v>
          </cell>
          <cell r="D468">
            <v>1.83</v>
          </cell>
          <cell r="E468">
            <v>161.11546920000004</v>
          </cell>
          <cell r="F468">
            <v>218.85120000000001</v>
          </cell>
          <cell r="G468">
            <v>379.96666920000007</v>
          </cell>
          <cell r="H468">
            <v>129.18866752800002</v>
          </cell>
          <cell r="I468">
            <v>509.15533672800007</v>
          </cell>
          <cell r="K468">
            <v>76.373300509200007</v>
          </cell>
          <cell r="L468">
            <v>585.52863723720009</v>
          </cell>
          <cell r="M468">
            <v>-153.3656353153599</v>
          </cell>
          <cell r="N468">
            <v>0.17916546181700924</v>
          </cell>
          <cell r="O468">
            <v>702.6343646846401</v>
          </cell>
        </row>
        <row r="469">
          <cell r="A469">
            <v>60000684</v>
          </cell>
          <cell r="B469" t="str">
            <v>Кофепродукты. Методика выполнения измерений массовой доли кофеина</v>
          </cell>
          <cell r="C469">
            <v>640</v>
          </cell>
          <cell r="D469">
            <v>3.5</v>
          </cell>
          <cell r="E469">
            <v>308.14434000000006</v>
          </cell>
          <cell r="F469">
            <v>11.067</v>
          </cell>
          <cell r="G469">
            <v>319.21134000000006</v>
          </cell>
          <cell r="H469">
            <v>108.53185560000003</v>
          </cell>
          <cell r="I469">
            <v>427.74319560000009</v>
          </cell>
          <cell r="K469">
            <v>64.161479340000014</v>
          </cell>
          <cell r="L469">
            <v>491.90467494000012</v>
          </cell>
          <cell r="M469">
            <v>-49.714390071999901</v>
          </cell>
          <cell r="N469">
            <v>7.7678734487499845E-2</v>
          </cell>
          <cell r="O469">
            <v>590.2856099280001</v>
          </cell>
        </row>
        <row r="470">
          <cell r="A470">
            <v>60001326</v>
          </cell>
          <cell r="B470" t="str">
            <v>Определение массовой доли воды в мёде рефрактометрическим методом</v>
          </cell>
          <cell r="C470">
            <v>321</v>
          </cell>
          <cell r="D470">
            <v>1.7</v>
          </cell>
          <cell r="E470">
            <v>149.67010800000003</v>
          </cell>
          <cell r="F470">
            <v>0</v>
          </cell>
          <cell r="G470">
            <v>149.67010800000003</v>
          </cell>
          <cell r="H470">
            <v>50.88783672000001</v>
          </cell>
          <cell r="I470">
            <v>200.55794472000002</v>
          </cell>
          <cell r="K470">
            <v>30.083691708000003</v>
          </cell>
          <cell r="L470">
            <v>230.64163642800003</v>
          </cell>
          <cell r="M470">
            <v>-44.230036286399979</v>
          </cell>
          <cell r="N470">
            <v>0.13778827503551394</v>
          </cell>
          <cell r="O470">
            <v>276.76996371360002</v>
          </cell>
        </row>
        <row r="471">
          <cell r="A471">
            <v>60000018</v>
          </cell>
          <cell r="B471" t="str">
            <v>Определение массовой доли костных включений в продуктах переработки мяса птицы</v>
          </cell>
          <cell r="C471">
            <v>387</v>
          </cell>
          <cell r="D471">
            <v>1.9</v>
          </cell>
          <cell r="E471">
            <v>167.27835600000003</v>
          </cell>
          <cell r="F471">
            <v>33.864000000000004</v>
          </cell>
          <cell r="G471">
            <v>201.14235600000004</v>
          </cell>
          <cell r="H471">
            <v>68.388401040000019</v>
          </cell>
          <cell r="I471">
            <v>269.53075704000003</v>
          </cell>
          <cell r="K471">
            <v>40.429613556</v>
          </cell>
          <cell r="L471">
            <v>309.96037059600002</v>
          </cell>
          <cell r="M471">
            <v>-15.047555284800012</v>
          </cell>
          <cell r="N471">
            <v>3.8882571795348868E-2</v>
          </cell>
          <cell r="O471">
            <v>371.95244471519999</v>
          </cell>
        </row>
        <row r="472">
          <cell r="A472">
            <v>60000023</v>
          </cell>
          <cell r="B472" t="str">
            <v>Определение содержания сухого обезжиренного остатка какао, общего сухого остатка какао в шоколадных изделиях</v>
          </cell>
          <cell r="C472">
            <v>411</v>
          </cell>
          <cell r="D472">
            <v>1.6</v>
          </cell>
          <cell r="E472">
            <v>140.86598400000003</v>
          </cell>
          <cell r="F472">
            <v>69.655800000000013</v>
          </cell>
          <cell r="G472">
            <v>210.52178400000003</v>
          </cell>
          <cell r="H472">
            <v>71.577406560000014</v>
          </cell>
          <cell r="I472">
            <v>282.09919056000001</v>
          </cell>
          <cell r="K472">
            <v>42.314878583999999</v>
          </cell>
          <cell r="L472">
            <v>324.414069144</v>
          </cell>
          <cell r="M472">
            <v>-21.703117027199994</v>
          </cell>
          <cell r="N472">
            <v>5.2805637535766406E-2</v>
          </cell>
          <cell r="O472">
            <v>389.29688297280001</v>
          </cell>
        </row>
        <row r="473">
          <cell r="A473">
            <v>60000024</v>
          </cell>
          <cell r="B473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73">
            <v>420</v>
          </cell>
          <cell r="D473">
            <v>1.2</v>
          </cell>
          <cell r="E473">
            <v>105.64948800000001</v>
          </cell>
          <cell r="F473">
            <v>106.4268</v>
          </cell>
          <cell r="G473">
            <v>212.07628800000001</v>
          </cell>
          <cell r="H473">
            <v>72.105937920000002</v>
          </cell>
          <cell r="I473">
            <v>284.18222592000001</v>
          </cell>
          <cell r="K473">
            <v>42.627333888000003</v>
          </cell>
          <cell r="L473">
            <v>326.80955980800002</v>
          </cell>
          <cell r="M473">
            <v>-27.828528230399968</v>
          </cell>
          <cell r="N473">
            <v>6.625840054857135E-2</v>
          </cell>
          <cell r="O473">
            <v>392.17147176960003</v>
          </cell>
        </row>
        <row r="474">
          <cell r="A474">
            <v>60000029</v>
          </cell>
          <cell r="B474" t="str">
            <v>Определение содержания сухого обезжиренного остатка молока в шоколадных изделиях с молоком</v>
          </cell>
          <cell r="C474">
            <v>430</v>
          </cell>
          <cell r="D474">
            <v>1.9</v>
          </cell>
          <cell r="E474">
            <v>167.27835600000003</v>
          </cell>
          <cell r="F474">
            <v>64.872</v>
          </cell>
          <cell r="G474">
            <v>232.15035600000004</v>
          </cell>
          <cell r="H474">
            <v>78.931121040000022</v>
          </cell>
          <cell r="I474">
            <v>311.0814770400001</v>
          </cell>
          <cell r="K474">
            <v>46.662221556000013</v>
          </cell>
          <cell r="L474">
            <v>357.74369859600012</v>
          </cell>
          <cell r="M474">
            <v>-0.70756168479988446</v>
          </cell>
          <cell r="N474">
            <v>1.6454922902322895E-3</v>
          </cell>
          <cell r="O474">
            <v>429.29243831520012</v>
          </cell>
        </row>
        <row r="475">
          <cell r="A475">
            <v>60000030</v>
          </cell>
          <cell r="B475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75">
            <v>937</v>
          </cell>
          <cell r="D475">
            <v>5</v>
          </cell>
          <cell r="E475">
            <v>440.20620000000002</v>
          </cell>
          <cell r="F475">
            <v>30.192000000000004</v>
          </cell>
          <cell r="G475">
            <v>470.39820000000003</v>
          </cell>
          <cell r="H475">
            <v>159.93538800000002</v>
          </cell>
          <cell r="I475">
            <v>630.33358800000008</v>
          </cell>
          <cell r="K475">
            <v>94.550038200000003</v>
          </cell>
          <cell r="L475">
            <v>724.88362620000009</v>
          </cell>
          <cell r="M475">
            <v>-67.139648559999955</v>
          </cell>
          <cell r="N475">
            <v>7.1653840512273165E-2</v>
          </cell>
          <cell r="O475">
            <v>869.86035144000004</v>
          </cell>
        </row>
        <row r="476">
          <cell r="A476">
            <v>60000040</v>
          </cell>
          <cell r="B476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76">
            <v>689</v>
          </cell>
          <cell r="D476">
            <v>4</v>
          </cell>
          <cell r="E476">
            <v>352.16496000000006</v>
          </cell>
          <cell r="G476">
            <v>352.16496000000006</v>
          </cell>
          <cell r="H476">
            <v>119.73608640000003</v>
          </cell>
          <cell r="I476">
            <v>471.9010464000001</v>
          </cell>
          <cell r="K476">
            <v>70.785156960000009</v>
          </cell>
          <cell r="L476">
            <v>542.68620336000015</v>
          </cell>
          <cell r="M476">
            <v>-37.776555967999798</v>
          </cell>
          <cell r="N476">
            <v>0</v>
          </cell>
          <cell r="O476">
            <v>651.2234440320002</v>
          </cell>
        </row>
        <row r="477">
          <cell r="A477">
            <v>60000041</v>
          </cell>
          <cell r="B477" t="str">
            <v>Определение массовой доли витамина Е (токоферола) в маслас растительных</v>
          </cell>
          <cell r="C477">
            <v>681</v>
          </cell>
          <cell r="D477">
            <v>4</v>
          </cell>
          <cell r="E477">
            <v>352.16496000000006</v>
          </cell>
          <cell r="F477">
            <v>55.712399999999995</v>
          </cell>
          <cell r="G477">
            <v>407.87736000000007</v>
          </cell>
          <cell r="H477">
            <v>138.67830240000004</v>
          </cell>
          <cell r="I477">
            <v>546.55566240000007</v>
          </cell>
          <cell r="K477">
            <v>81.983349360000005</v>
          </cell>
          <cell r="L477">
            <v>628.53901176000011</v>
          </cell>
          <cell r="M477">
            <v>73.246814112000152</v>
          </cell>
          <cell r="N477">
            <v>0</v>
          </cell>
          <cell r="O477">
            <v>754.24681411200015</v>
          </cell>
        </row>
        <row r="478">
          <cell r="A478">
            <v>60000042</v>
          </cell>
          <cell r="B478" t="str">
            <v>Определение содержания кальция в молоке и молочных продуктах титриметрическим методом</v>
          </cell>
          <cell r="C478">
            <v>550</v>
          </cell>
          <cell r="D478">
            <v>3</v>
          </cell>
          <cell r="E478">
            <v>264.12372000000005</v>
          </cell>
          <cell r="F478">
            <v>37.036200000000001</v>
          </cell>
          <cell r="G478">
            <v>301.15992000000006</v>
          </cell>
          <cell r="H478">
            <v>102.39437280000003</v>
          </cell>
          <cell r="I478">
            <v>403.5542928000001</v>
          </cell>
          <cell r="K478">
            <v>60.533143920000015</v>
          </cell>
          <cell r="L478">
            <v>464.08743672000014</v>
          </cell>
          <cell r="M478">
            <v>6.9049240640001699</v>
          </cell>
          <cell r="N478">
            <v>0</v>
          </cell>
          <cell r="O478">
            <v>556.90492406400017</v>
          </cell>
        </row>
        <row r="479">
          <cell r="A479">
            <v>60000043</v>
          </cell>
          <cell r="B479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79">
            <v>420</v>
          </cell>
          <cell r="D479">
            <v>4</v>
          </cell>
          <cell r="E479">
            <v>352.16496000000006</v>
          </cell>
          <cell r="F479">
            <v>29.998200000000001</v>
          </cell>
          <cell r="G479">
            <v>382.16316000000006</v>
          </cell>
          <cell r="H479">
            <v>129.93547440000003</v>
          </cell>
          <cell r="I479">
            <v>512.09863440000004</v>
          </cell>
          <cell r="K479">
            <v>76.814795160000003</v>
          </cell>
          <cell r="L479">
            <v>588.91342956000005</v>
          </cell>
          <cell r="M479">
            <v>286.69611547200009</v>
          </cell>
          <cell r="N479">
            <v>0</v>
          </cell>
          <cell r="O479">
            <v>706.69611547200009</v>
          </cell>
        </row>
        <row r="480">
          <cell r="A480">
            <v>60000044</v>
          </cell>
          <cell r="B480" t="str">
            <v>Определение массовой доли спирта в квасах и безалкогольных напитках</v>
          </cell>
          <cell r="C480">
            <v>488</v>
          </cell>
          <cell r="D480">
            <v>3</v>
          </cell>
          <cell r="E480">
            <v>264.12372000000005</v>
          </cell>
          <cell r="F480">
            <v>0.153</v>
          </cell>
          <cell r="G480">
            <v>264.27672000000007</v>
          </cell>
          <cell r="H480">
            <v>89.854084800000024</v>
          </cell>
          <cell r="I480">
            <v>354.13080480000008</v>
          </cell>
          <cell r="K480">
            <v>53.119620720000007</v>
          </cell>
          <cell r="L480">
            <v>407.25042552000008</v>
          </cell>
          <cell r="M480">
            <v>0.70051062400006003</v>
          </cell>
          <cell r="N480">
            <v>0</v>
          </cell>
          <cell r="O480">
            <v>488.70051062400006</v>
          </cell>
        </row>
        <row r="481">
          <cell r="A481">
            <v>60000045</v>
          </cell>
          <cell r="B481" t="str">
            <v>Определение массовой доли сорбата калия (натрия), бензоата натрия в пищевых продуктах титриметрическим методом</v>
          </cell>
          <cell r="C481">
            <v>480</v>
          </cell>
          <cell r="D481">
            <v>2.5</v>
          </cell>
          <cell r="E481">
            <v>220.10310000000001</v>
          </cell>
          <cell r="F481">
            <v>39.922800000000002</v>
          </cell>
          <cell r="G481">
            <v>260.02590000000004</v>
          </cell>
          <cell r="H481">
            <v>88.408806000000013</v>
          </cell>
          <cell r="I481">
            <v>348.43470600000006</v>
          </cell>
          <cell r="K481">
            <v>52.265205900000005</v>
          </cell>
          <cell r="L481">
            <v>400.69991190000007</v>
          </cell>
          <cell r="M481">
            <v>0.83989428000006683</v>
          </cell>
          <cell r="N481">
            <v>0</v>
          </cell>
          <cell r="O481">
            <v>480.83989428000007</v>
          </cell>
        </row>
        <row r="482">
          <cell r="A482">
            <v>60000046</v>
          </cell>
          <cell r="B482" t="str">
            <v>Определение массовой доли бензойнокислого натрия в икре и пресервах из рыбы и морепродуктов</v>
          </cell>
          <cell r="C482">
            <v>515</v>
          </cell>
          <cell r="D482">
            <v>4.67</v>
          </cell>
          <cell r="E482">
            <v>411.15259080000004</v>
          </cell>
          <cell r="G482">
            <v>411.15259080000004</v>
          </cell>
          <cell r="H482">
            <v>139.79188087200004</v>
          </cell>
          <cell r="I482">
            <v>550.94447167200008</v>
          </cell>
          <cell r="K482">
            <v>82.641670750800003</v>
          </cell>
          <cell r="L482">
            <v>633.58614242280009</v>
          </cell>
          <cell r="M482">
            <v>245.30337090736009</v>
          </cell>
          <cell r="N482">
            <v>0</v>
          </cell>
          <cell r="O482">
            <v>760.30337090736009</v>
          </cell>
        </row>
        <row r="483">
          <cell r="A483">
            <v>60000047</v>
          </cell>
          <cell r="B483" t="str">
            <v>Определение массовой доли сорбиновой кислоты, бензойной кислоты в пищевых продуктах титриметрическим методом</v>
          </cell>
          <cell r="C483">
            <v>707</v>
          </cell>
          <cell r="D483">
            <v>2.2000000000000002</v>
          </cell>
          <cell r="E483">
            <v>193.69072800000001</v>
          </cell>
          <cell r="F483">
            <v>188.7714</v>
          </cell>
          <cell r="G483">
            <v>382.46212800000001</v>
          </cell>
          <cell r="H483">
            <v>130.03712352000002</v>
          </cell>
          <cell r="I483">
            <v>512.49925152000003</v>
          </cell>
          <cell r="K483">
            <v>76.874887728000004</v>
          </cell>
          <cell r="L483">
            <v>589.37413924800001</v>
          </cell>
          <cell r="M483">
            <v>0.24896709760002977</v>
          </cell>
          <cell r="N483">
            <v>0</v>
          </cell>
          <cell r="O483">
            <v>707.24896709760003</v>
          </cell>
        </row>
        <row r="484">
          <cell r="A484">
            <v>60000048</v>
          </cell>
          <cell r="B484" t="str">
            <v>Определение составных частей в консервированных пищевых продуктах (кроме молочных)</v>
          </cell>
          <cell r="C484">
            <v>244</v>
          </cell>
          <cell r="D484">
            <v>1.5</v>
          </cell>
          <cell r="E484">
            <v>132.06186000000002</v>
          </cell>
          <cell r="F484">
            <v>0</v>
          </cell>
          <cell r="G484">
            <v>132.06186000000002</v>
          </cell>
          <cell r="H484">
            <v>44.901032400000013</v>
          </cell>
          <cell r="I484">
            <v>176.96289240000004</v>
          </cell>
          <cell r="K484">
            <v>26.544433860000005</v>
          </cell>
          <cell r="L484">
            <v>203.50732626000004</v>
          </cell>
          <cell r="M484">
            <v>0.20879151200003321</v>
          </cell>
          <cell r="N484">
            <v>0</v>
          </cell>
          <cell r="O484">
            <v>244.20879151200003</v>
          </cell>
        </row>
        <row r="485">
          <cell r="A485">
            <v>60000049</v>
          </cell>
          <cell r="B485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85">
            <v>503</v>
          </cell>
          <cell r="D485">
            <v>2.5</v>
          </cell>
          <cell r="E485">
            <v>220.10310000000001</v>
          </cell>
          <cell r="F485">
            <v>78.131999999999991</v>
          </cell>
          <cell r="G485">
            <v>298.23509999999999</v>
          </cell>
          <cell r="H485">
            <v>101.399934</v>
          </cell>
          <cell r="I485">
            <v>399.63503400000002</v>
          </cell>
          <cell r="K485">
            <v>59.945255099999997</v>
          </cell>
          <cell r="L485">
            <v>459.58028910000002</v>
          </cell>
          <cell r="M485">
            <v>48.496346919999951</v>
          </cell>
          <cell r="N485">
            <v>0</v>
          </cell>
          <cell r="O485">
            <v>551.49634691999995</v>
          </cell>
        </row>
        <row r="486">
          <cell r="A486">
            <v>60000050</v>
          </cell>
          <cell r="B486" t="str">
            <v>Определение пенообразования (высоты пены, пеностойкости) в пиве</v>
          </cell>
          <cell r="C486">
            <v>110</v>
          </cell>
          <cell r="D486">
            <v>0.67</v>
          </cell>
          <cell r="E486">
            <v>58.987630800000012</v>
          </cell>
          <cell r="F486">
            <v>0</v>
          </cell>
          <cell r="G486">
            <v>58.987630800000012</v>
          </cell>
          <cell r="H486">
            <v>20.055794472000006</v>
          </cell>
          <cell r="I486">
            <v>79.043425272000022</v>
          </cell>
          <cell r="K486">
            <v>11.856513790800003</v>
          </cell>
          <cell r="L486">
            <v>90.89993906280003</v>
          </cell>
          <cell r="M486">
            <v>-0.92007312463996982</v>
          </cell>
          <cell r="N486">
            <v>0</v>
          </cell>
          <cell r="O486">
            <v>109.07992687536003</v>
          </cell>
        </row>
        <row r="487">
          <cell r="A487">
            <v>60000053</v>
          </cell>
          <cell r="B487" t="str">
            <v>Определение остаточного содержания метаболита фуразолидона (3-амино-2-оксазолидинона)</v>
          </cell>
          <cell r="C487">
            <v>6549</v>
          </cell>
          <cell r="D487">
            <v>4.4000000000000004</v>
          </cell>
          <cell r="E487">
            <v>387.38145600000001</v>
          </cell>
          <cell r="F487">
            <v>2345.8062</v>
          </cell>
          <cell r="G487">
            <v>2733.1876560000001</v>
          </cell>
          <cell r="H487">
            <v>929.28380304000007</v>
          </cell>
          <cell r="I487">
            <v>3662.4714590399999</v>
          </cell>
          <cell r="K487">
            <v>549.37071885599994</v>
          </cell>
          <cell r="L487">
            <v>4211.8421778960001</v>
          </cell>
          <cell r="M487">
            <v>-1494.7893865247997</v>
          </cell>
          <cell r="N487">
            <v>1</v>
          </cell>
          <cell r="O487">
            <v>5054.2106134752003</v>
          </cell>
        </row>
        <row r="488">
          <cell r="A488">
            <v>60000054</v>
          </cell>
          <cell r="B488" t="str">
            <v>Обнаружение стеринов растительных жиров методом газожидкостной хроматографии</v>
          </cell>
          <cell r="C488">
            <v>16772</v>
          </cell>
          <cell r="D488">
            <v>5.5</v>
          </cell>
          <cell r="E488">
            <v>484.22682000000003</v>
          </cell>
          <cell r="F488">
            <v>9274.4315999999999</v>
          </cell>
          <cell r="G488">
            <v>9758.6584199999998</v>
          </cell>
          <cell r="H488">
            <v>3317.9438628000003</v>
          </cell>
          <cell r="I488">
            <v>13076.6022828</v>
          </cell>
          <cell r="K488">
            <v>1961.4903424199999</v>
          </cell>
          <cell r="L488">
            <v>15038.092625220001</v>
          </cell>
          <cell r="M488">
            <v>1273.711150264</v>
          </cell>
          <cell r="N488">
            <v>2</v>
          </cell>
          <cell r="O488">
            <v>18045.711150264</v>
          </cell>
        </row>
        <row r="489">
          <cell r="A489" t="str">
            <v>ОПРЕДЕЛЕНИЕ ОРГАНОЛЕПТИЧЕСКИХ И ХИМИЧЕСКИХ ПОКАЗАТЕЛЕЙ В ПИТЬЕВОЙ ВОДЕ</v>
          </cell>
        </row>
        <row r="490">
          <cell r="A490">
            <v>60000332</v>
          </cell>
          <cell r="B490" t="str">
            <v xml:space="preserve">Органолептические показатели питьевой воды: </v>
          </cell>
          <cell r="C490">
            <v>451</v>
          </cell>
          <cell r="D490">
            <v>1.84</v>
          </cell>
          <cell r="E490">
            <v>161.99588160000002</v>
          </cell>
          <cell r="F490">
            <v>104.09100000000001</v>
          </cell>
          <cell r="G490">
            <v>266.08688160000003</v>
          </cell>
          <cell r="H490">
            <v>90.469539744000016</v>
          </cell>
          <cell r="I490">
            <v>356.55642134400006</v>
          </cell>
          <cell r="K490">
            <v>53.48346320160001</v>
          </cell>
          <cell r="L490">
            <v>410.03988454560005</v>
          </cell>
          <cell r="M490">
            <v>-24.074482948479954</v>
          </cell>
          <cell r="N490">
            <v>5.338022826713959E-2</v>
          </cell>
          <cell r="O490">
            <v>426.92551705152005</v>
          </cell>
        </row>
        <row r="491">
          <cell r="A491">
            <v>60000333</v>
          </cell>
          <cell r="B491" t="str">
            <v>Определение запаха  питьевой воды и воды бассейна при 20 град.</v>
          </cell>
          <cell r="C491">
            <v>34</v>
          </cell>
          <cell r="D491">
            <v>0.2</v>
          </cell>
          <cell r="E491">
            <v>17.608248000000003</v>
          </cell>
          <cell r="F491">
            <v>0</v>
          </cell>
          <cell r="G491">
            <v>17.608248000000003</v>
          </cell>
          <cell r="H491">
            <v>5.9868043200000018</v>
          </cell>
          <cell r="I491">
            <v>23.595052320000004</v>
          </cell>
          <cell r="K491">
            <v>3.5392578480000005</v>
          </cell>
          <cell r="L491">
            <v>27.134310168000006</v>
          </cell>
          <cell r="M491">
            <v>-1.4388277983999913</v>
          </cell>
          <cell r="N491">
            <v>4.2318464658823274E-2</v>
          </cell>
          <cell r="O491">
            <v>32.561172201600009</v>
          </cell>
        </row>
        <row r="492">
          <cell r="A492">
            <v>60000334</v>
          </cell>
          <cell r="B492" t="str">
            <v>Определение запаха питьевой воды при 60 град.</v>
          </cell>
          <cell r="C492">
            <v>59</v>
          </cell>
          <cell r="D492">
            <v>0.28999999999999998</v>
          </cell>
          <cell r="E492">
            <v>25.5319596</v>
          </cell>
          <cell r="F492">
            <v>0</v>
          </cell>
          <cell r="G492">
            <v>25.5319596</v>
          </cell>
          <cell r="H492">
            <v>8.6808662640000005</v>
          </cell>
          <cell r="I492">
            <v>34.212825864000003</v>
          </cell>
          <cell r="K492">
            <v>5.1319238796000004</v>
          </cell>
          <cell r="L492">
            <v>39.344749743600005</v>
          </cell>
          <cell r="M492">
            <v>-11.786300307679994</v>
          </cell>
          <cell r="N492">
            <v>0.19976780182508463</v>
          </cell>
          <cell r="O492">
            <v>47.213699692320006</v>
          </cell>
        </row>
        <row r="493">
          <cell r="A493">
            <v>60000335</v>
          </cell>
          <cell r="B493" t="str">
            <v>Определение цветности питьевой воды и воды бассейна</v>
          </cell>
          <cell r="C493">
            <v>126</v>
          </cell>
          <cell r="D493">
            <v>0.33</v>
          </cell>
          <cell r="E493">
            <v>29.053609200000004</v>
          </cell>
          <cell r="F493">
            <v>42.024000000000001</v>
          </cell>
          <cell r="G493">
            <v>71.077609200000012</v>
          </cell>
          <cell r="H493">
            <v>24.166387128000007</v>
          </cell>
          <cell r="I493">
            <v>95.243996328000023</v>
          </cell>
          <cell r="K493">
            <v>14.286599449200002</v>
          </cell>
          <cell r="L493">
            <v>109.53059577720002</v>
          </cell>
          <cell r="M493">
            <v>5.4367149326400295</v>
          </cell>
          <cell r="N493">
            <v>-4.3148531211428802E-2</v>
          </cell>
          <cell r="O493">
            <v>131.43671493264003</v>
          </cell>
        </row>
        <row r="494">
          <cell r="A494">
            <v>60000336</v>
          </cell>
          <cell r="B494" t="str">
            <v>Определение вкуса, привкуса питьевой воды</v>
          </cell>
          <cell r="C494">
            <v>28</v>
          </cell>
          <cell r="D494">
            <v>0.28999999999999998</v>
          </cell>
          <cell r="E494">
            <v>25.5319596</v>
          </cell>
          <cell r="F494">
            <v>0</v>
          </cell>
          <cell r="G494">
            <v>25.5319596</v>
          </cell>
          <cell r="H494">
            <v>8.6808662640000005</v>
          </cell>
          <cell r="I494">
            <v>34.212825864000003</v>
          </cell>
          <cell r="K494">
            <v>5.1319238796000004</v>
          </cell>
          <cell r="L494">
            <v>39.344749743600005</v>
          </cell>
          <cell r="M494">
            <v>19.213699692320006</v>
          </cell>
          <cell r="N494">
            <v>-0.68620356044000019</v>
          </cell>
          <cell r="O494">
            <v>47.213699692320006</v>
          </cell>
        </row>
        <row r="495">
          <cell r="A495">
            <v>60000337</v>
          </cell>
          <cell r="B495" t="str">
            <v>Определение мутности питьевой воды и воды бассейна</v>
          </cell>
          <cell r="C495">
            <v>189</v>
          </cell>
          <cell r="D495">
            <v>0.33</v>
          </cell>
          <cell r="E495">
            <v>29.053609200000004</v>
          </cell>
          <cell r="F495">
            <v>62.067</v>
          </cell>
          <cell r="G495">
            <v>91.120609200000004</v>
          </cell>
          <cell r="H495">
            <v>30.981007128000005</v>
          </cell>
          <cell r="I495">
            <v>122.10161632800001</v>
          </cell>
          <cell r="K495">
            <v>18.315242449199999</v>
          </cell>
          <cell r="L495">
            <v>140.41685877719999</v>
          </cell>
          <cell r="M495">
            <v>-20.499769467360011</v>
          </cell>
          <cell r="N495">
            <v>0.10846438871619053</v>
          </cell>
          <cell r="O495">
            <v>168.50023053263999</v>
          </cell>
        </row>
        <row r="496">
          <cell r="A496">
            <v>60001010</v>
          </cell>
          <cell r="B496" t="str">
            <v>Обобщенные показатели в питьевой воде:</v>
          </cell>
          <cell r="C496">
            <v>2122</v>
          </cell>
          <cell r="D496">
            <v>15.59</v>
          </cell>
          <cell r="E496">
            <v>1372.5629316</v>
          </cell>
          <cell r="G496">
            <v>1372.5629316</v>
          </cell>
          <cell r="H496">
            <v>466.67139674399999</v>
          </cell>
          <cell r="I496">
            <v>1839.234328344</v>
          </cell>
          <cell r="K496">
            <v>275.88514925160001</v>
          </cell>
          <cell r="L496">
            <v>2115.1194775956001</v>
          </cell>
          <cell r="M496">
            <v>718.14666643760029</v>
          </cell>
          <cell r="N496">
            <v>-0.33842915477737995</v>
          </cell>
          <cell r="O496">
            <v>2840.1466664376003</v>
          </cell>
        </row>
        <row r="497">
          <cell r="A497">
            <v>60000375</v>
          </cell>
          <cell r="B497" t="str">
            <v>Определение водородного показателя питьевой воды и воды бассейнов</v>
          </cell>
          <cell r="C497">
            <v>146</v>
          </cell>
          <cell r="D497">
            <v>0.28999999999999998</v>
          </cell>
          <cell r="E497">
            <v>25.5319596</v>
          </cell>
          <cell r="F497">
            <v>52.611599999999996</v>
          </cell>
          <cell r="G497">
            <v>78.143559600000003</v>
          </cell>
          <cell r="H497">
            <v>26.568810264000003</v>
          </cell>
          <cell r="I497">
            <v>104.71236986400001</v>
          </cell>
          <cell r="K497">
            <v>15.706855479600002</v>
          </cell>
          <cell r="L497">
            <v>120.4192253436</v>
          </cell>
          <cell r="M497">
            <v>-1.4969295876800004</v>
          </cell>
          <cell r="N497">
            <v>1.0252942381369866E-2</v>
          </cell>
          <cell r="O497">
            <v>144.50307041232</v>
          </cell>
        </row>
        <row r="498">
          <cell r="A498">
            <v>60000376</v>
          </cell>
          <cell r="B498" t="str">
            <v>Определение перманганатной окисляемости  питьевой воды</v>
          </cell>
          <cell r="C498">
            <v>135</v>
          </cell>
          <cell r="D498">
            <v>1.42</v>
          </cell>
          <cell r="E498">
            <v>125.0185608</v>
          </cell>
          <cell r="F498">
            <v>22.3992</v>
          </cell>
          <cell r="G498">
            <v>147.4177608</v>
          </cell>
          <cell r="H498">
            <v>50.122038672000002</v>
          </cell>
          <cell r="I498">
            <v>197.539799472</v>
          </cell>
          <cell r="K498">
            <v>29.630969920799998</v>
          </cell>
          <cell r="L498">
            <v>227.1707693928</v>
          </cell>
          <cell r="M498">
            <v>137.60492327136001</v>
          </cell>
          <cell r="N498">
            <v>-1.019295727936</v>
          </cell>
          <cell r="O498">
            <v>272.60492327136001</v>
          </cell>
        </row>
        <row r="499">
          <cell r="A499">
            <v>60000377</v>
          </cell>
          <cell r="B499" t="str">
            <v>Определение жесткости питьевой воды</v>
          </cell>
          <cell r="C499">
            <v>77</v>
          </cell>
          <cell r="D499">
            <v>0.75</v>
          </cell>
          <cell r="E499">
            <v>66.030930000000012</v>
          </cell>
          <cell r="F499">
            <v>0.3876</v>
          </cell>
          <cell r="G499">
            <v>66.418530000000018</v>
          </cell>
          <cell r="H499">
            <v>22.582300200000009</v>
          </cell>
          <cell r="I499">
            <v>89.000830200000024</v>
          </cell>
          <cell r="K499">
            <v>13.350124530000004</v>
          </cell>
          <cell r="L499">
            <v>102.35095473000003</v>
          </cell>
          <cell r="M499">
            <v>45.821145676000029</v>
          </cell>
          <cell r="N499">
            <v>-0.59507981397402632</v>
          </cell>
          <cell r="O499">
            <v>122.82114567600003</v>
          </cell>
        </row>
        <row r="500">
          <cell r="A500">
            <v>60001011</v>
          </cell>
          <cell r="B500" t="str">
            <v>Определение сухого остатка в питьевой воде (общая минерализация)</v>
          </cell>
          <cell r="C500">
            <v>279</v>
          </cell>
          <cell r="D500">
            <v>4.08</v>
          </cell>
          <cell r="E500">
            <v>359.20825920000004</v>
          </cell>
          <cell r="F500">
            <v>1.0200000000000001E-2</v>
          </cell>
          <cell r="G500">
            <v>359.21845920000004</v>
          </cell>
          <cell r="H500">
            <v>122.13427612800002</v>
          </cell>
          <cell r="I500">
            <v>481.35273532800005</v>
          </cell>
          <cell r="K500">
            <v>72.202910299199999</v>
          </cell>
          <cell r="L500">
            <v>553.55564562720008</v>
          </cell>
          <cell r="M500">
            <v>385.26677475264012</v>
          </cell>
          <cell r="N500">
            <v>-1.3808844973212908</v>
          </cell>
          <cell r="O500">
            <v>664.26677475264012</v>
          </cell>
        </row>
        <row r="501">
          <cell r="A501">
            <v>60000379</v>
          </cell>
          <cell r="B501" t="str">
            <v>Определение нефтепродуктов в питьевой воде</v>
          </cell>
          <cell r="C501">
            <v>518</v>
          </cell>
          <cell r="D501">
            <v>2.83</v>
          </cell>
          <cell r="E501">
            <v>249.15670920000005</v>
          </cell>
          <cell r="F501">
            <v>30.9162</v>
          </cell>
          <cell r="G501">
            <v>280.07290920000003</v>
          </cell>
          <cell r="H501">
            <v>95.224789128000012</v>
          </cell>
          <cell r="I501">
            <v>375.29769832800002</v>
          </cell>
          <cell r="K501">
            <v>56.294654749199999</v>
          </cell>
          <cell r="L501">
            <v>431.59235307720002</v>
          </cell>
          <cell r="M501">
            <v>-8.9176307360048668E-2</v>
          </cell>
          <cell r="N501">
            <v>1.7215503351360748E-4</v>
          </cell>
          <cell r="O501">
            <v>517.91082369263995</v>
          </cell>
        </row>
        <row r="502">
          <cell r="A502">
            <v>60000380</v>
          </cell>
          <cell r="B502" t="str">
            <v>Определение фенольного индекса в питьевой воде</v>
          </cell>
          <cell r="C502">
            <v>600</v>
          </cell>
          <cell r="D502">
            <v>4.83</v>
          </cell>
          <cell r="E502">
            <v>425.2391892</v>
          </cell>
          <cell r="F502">
            <v>20.552999999999997</v>
          </cell>
          <cell r="G502">
            <v>445.7921892</v>
          </cell>
          <cell r="H502">
            <v>151.569344328</v>
          </cell>
          <cell r="I502">
            <v>597.361533528</v>
          </cell>
          <cell r="K502">
            <v>89.604230029199996</v>
          </cell>
          <cell r="L502">
            <v>686.96576355720003</v>
          </cell>
          <cell r="M502">
            <v>224.35891626863997</v>
          </cell>
          <cell r="N502">
            <v>-0.37393152711439998</v>
          </cell>
          <cell r="O502">
            <v>824.35891626863997</v>
          </cell>
        </row>
        <row r="503">
          <cell r="A503">
            <v>60000381</v>
          </cell>
          <cell r="B503" t="str">
            <v>Определение поверхностно-активных веществ в питьевой воде</v>
          </cell>
          <cell r="C503">
            <v>361</v>
          </cell>
          <cell r="D503">
            <v>1.75</v>
          </cell>
          <cell r="E503">
            <v>154.07217000000003</v>
          </cell>
          <cell r="F503">
            <v>4.7430000000000003</v>
          </cell>
          <cell r="G503">
            <v>158.81517000000002</v>
          </cell>
          <cell r="H503">
            <v>53.997157800000011</v>
          </cell>
          <cell r="I503">
            <v>212.81232780000005</v>
          </cell>
          <cell r="K503">
            <v>31.921849170000005</v>
          </cell>
          <cell r="L503">
            <v>244.73417697000005</v>
          </cell>
          <cell r="M503">
            <v>-67.318987635999974</v>
          </cell>
          <cell r="N503">
            <v>0.18647919012742376</v>
          </cell>
          <cell r="O503">
            <v>293.68101236400003</v>
          </cell>
        </row>
        <row r="504">
          <cell r="A504">
            <v>60001012</v>
          </cell>
          <cell r="B504" t="str">
            <v>Неорганические и органические вещества в питьевой воде:</v>
          </cell>
          <cell r="C504">
            <v>9239</v>
          </cell>
          <cell r="D504">
            <v>44.5</v>
          </cell>
          <cell r="E504">
            <v>3917.8351800000005</v>
          </cell>
          <cell r="F504">
            <v>1080.4656</v>
          </cell>
          <cell r="G504">
            <v>4998.3007800000005</v>
          </cell>
          <cell r="H504">
            <v>1699.4222652000003</v>
          </cell>
          <cell r="I504">
            <v>6697.7230452000003</v>
          </cell>
          <cell r="K504">
            <v>1004.6584567800001</v>
          </cell>
          <cell r="L504">
            <v>7702.3815019800004</v>
          </cell>
          <cell r="M504">
            <v>3.8578023760001088</v>
          </cell>
          <cell r="N504">
            <v>-4.1755626972617263E-4</v>
          </cell>
          <cell r="O504">
            <v>9242.8578023760001</v>
          </cell>
        </row>
        <row r="505">
          <cell r="A505">
            <v>60000416</v>
          </cell>
          <cell r="B505" t="str">
            <v>Определение алюминия в питьевой воде</v>
          </cell>
          <cell r="C505">
            <v>434</v>
          </cell>
          <cell r="D505">
            <v>1.75</v>
          </cell>
          <cell r="E505">
            <v>154.07217000000003</v>
          </cell>
          <cell r="F505">
            <v>65.504400000000004</v>
          </cell>
          <cell r="G505">
            <v>219.57657000000003</v>
          </cell>
          <cell r="H505">
            <v>74.656033800000017</v>
          </cell>
          <cell r="I505">
            <v>294.23260380000005</v>
          </cell>
          <cell r="K505">
            <v>44.134890570000003</v>
          </cell>
          <cell r="L505">
            <v>338.36749437000003</v>
          </cell>
          <cell r="M505">
            <v>-27.959006755999951</v>
          </cell>
          <cell r="N505">
            <v>6.4421674552995273E-2</v>
          </cell>
          <cell r="O505">
            <v>406.04099324400005</v>
          </cell>
        </row>
        <row r="506">
          <cell r="A506">
            <v>60000396</v>
          </cell>
          <cell r="B506" t="str">
            <v>Определение бора в питьевой воде</v>
          </cell>
          <cell r="C506">
            <v>481</v>
          </cell>
          <cell r="D506">
            <v>2.42</v>
          </cell>
          <cell r="E506">
            <v>213.0598008</v>
          </cell>
          <cell r="F506">
            <v>44.798400000000001</v>
          </cell>
          <cell r="G506">
            <v>257.85820080000002</v>
          </cell>
          <cell r="H506">
            <v>87.671788272000015</v>
          </cell>
          <cell r="I506">
            <v>345.52998907200003</v>
          </cell>
          <cell r="K506">
            <v>51.829498360800002</v>
          </cell>
          <cell r="L506">
            <v>397.35948743280005</v>
          </cell>
          <cell r="M506">
            <v>-4.1686150806399382</v>
          </cell>
          <cell r="N506">
            <v>8.6665594192098516E-3</v>
          </cell>
          <cell r="O506">
            <v>476.83138491936006</v>
          </cell>
        </row>
        <row r="507">
          <cell r="A507">
            <v>60000397</v>
          </cell>
          <cell r="B507" t="str">
            <v>Определение бериллия в питьевой воде</v>
          </cell>
          <cell r="C507">
            <v>1397</v>
          </cell>
          <cell r="D507">
            <v>8.17</v>
          </cell>
          <cell r="E507">
            <v>719.29693080000004</v>
          </cell>
          <cell r="F507">
            <v>54.498600000000003</v>
          </cell>
          <cell r="G507">
            <v>773.79553080000005</v>
          </cell>
          <cell r="H507">
            <v>263.09048047200002</v>
          </cell>
          <cell r="I507">
            <v>1036.8860112720001</v>
          </cell>
          <cell r="K507">
            <v>155.5329016908</v>
          </cell>
          <cell r="L507">
            <v>1192.4189129628001</v>
          </cell>
          <cell r="M507">
            <v>33.902695555359969</v>
          </cell>
          <cell r="N507">
            <v>-2.4268214427601981E-2</v>
          </cell>
          <cell r="O507">
            <v>1430.90269555536</v>
          </cell>
        </row>
        <row r="508">
          <cell r="A508">
            <v>60000385</v>
          </cell>
          <cell r="B508" t="str">
            <v>Определение железа в питьевой воде и воде бассейнов</v>
          </cell>
          <cell r="C508">
            <v>243</v>
          </cell>
          <cell r="D508">
            <v>1.17</v>
          </cell>
          <cell r="E508">
            <v>103.0082508</v>
          </cell>
          <cell r="F508">
            <v>34.537199999999999</v>
          </cell>
          <cell r="G508">
            <v>137.5454508</v>
          </cell>
          <cell r="H508">
            <v>46.765453272000002</v>
          </cell>
          <cell r="I508">
            <v>184.310904072</v>
          </cell>
          <cell r="K508">
            <v>27.646635610800001</v>
          </cell>
          <cell r="L508">
            <v>211.95753968279999</v>
          </cell>
          <cell r="M508">
            <v>11.349047619359965</v>
          </cell>
          <cell r="N508">
            <v>-4.6703899668148002E-2</v>
          </cell>
          <cell r="O508">
            <v>254.34904761935996</v>
          </cell>
        </row>
        <row r="509">
          <cell r="A509">
            <v>60000400</v>
          </cell>
          <cell r="B509" t="str">
            <v>Определение марганца в питьевой воде</v>
          </cell>
          <cell r="C509">
            <v>417</v>
          </cell>
          <cell r="D509">
            <v>3.42</v>
          </cell>
          <cell r="E509">
            <v>301.10104080000002</v>
          </cell>
          <cell r="F509">
            <v>19.675799999999999</v>
          </cell>
          <cell r="G509">
            <v>320.7768408</v>
          </cell>
          <cell r="H509">
            <v>109.06412587200001</v>
          </cell>
          <cell r="I509">
            <v>429.84096667200004</v>
          </cell>
          <cell r="K509">
            <v>64.476145000800003</v>
          </cell>
          <cell r="L509">
            <v>494.31711167280002</v>
          </cell>
          <cell r="M509">
            <v>176.18053400736005</v>
          </cell>
          <cell r="N509">
            <v>-0.42249528538935266</v>
          </cell>
          <cell r="O509">
            <v>593.18053400736005</v>
          </cell>
        </row>
        <row r="510">
          <cell r="A510">
            <v>60000392</v>
          </cell>
          <cell r="B510" t="str">
            <v>Определение молибдена в питьевой воде</v>
          </cell>
          <cell r="C510">
            <v>407</v>
          </cell>
          <cell r="D510">
            <v>1.42</v>
          </cell>
          <cell r="E510">
            <v>125.0185608</v>
          </cell>
          <cell r="F510">
            <v>91.871399999999994</v>
          </cell>
          <cell r="G510">
            <v>216.88996079999998</v>
          </cell>
          <cell r="H510">
            <v>73.742586672000002</v>
          </cell>
          <cell r="I510">
            <v>290.632547472</v>
          </cell>
          <cell r="K510">
            <v>43.594882120800001</v>
          </cell>
          <cell r="L510">
            <v>334.22742959279998</v>
          </cell>
          <cell r="M510">
            <v>-5.9270844886400482</v>
          </cell>
          <cell r="N510">
            <v>1.456286115144975E-2</v>
          </cell>
          <cell r="O510">
            <v>401.07291551135995</v>
          </cell>
        </row>
        <row r="511">
          <cell r="A511">
            <v>60000394</v>
          </cell>
          <cell r="B511" t="str">
            <v>Определение мышьяка в питьевой воде</v>
          </cell>
          <cell r="C511">
            <v>462</v>
          </cell>
          <cell r="D511">
            <v>3.25</v>
          </cell>
          <cell r="E511">
            <v>286.13403000000005</v>
          </cell>
          <cell r="F511">
            <v>21.144600000000001</v>
          </cell>
          <cell r="G511">
            <v>307.27863000000008</v>
          </cell>
          <cell r="H511">
            <v>104.47473420000003</v>
          </cell>
          <cell r="I511">
            <v>411.75336420000008</v>
          </cell>
          <cell r="K511">
            <v>61.763004630000012</v>
          </cell>
          <cell r="L511">
            <v>473.51636883000009</v>
          </cell>
          <cell r="M511">
            <v>106.21964259600009</v>
          </cell>
          <cell r="N511">
            <v>-0.22991264631168851</v>
          </cell>
          <cell r="O511">
            <v>568.21964259600009</v>
          </cell>
        </row>
        <row r="512">
          <cell r="A512">
            <v>60000388</v>
          </cell>
          <cell r="B512" t="str">
            <v>Определение нитратов в питьевой воде</v>
          </cell>
          <cell r="C512">
            <v>462</v>
          </cell>
          <cell r="D512">
            <v>2.0499999999999998</v>
          </cell>
          <cell r="E512">
            <v>180.484542</v>
          </cell>
          <cell r="F512">
            <v>101.1942</v>
          </cell>
          <cell r="G512">
            <v>281.678742</v>
          </cell>
          <cell r="H512">
            <v>95.770772280000003</v>
          </cell>
          <cell r="I512">
            <v>377.44951428000002</v>
          </cell>
          <cell r="K512">
            <v>56.617427142000004</v>
          </cell>
          <cell r="L512">
            <v>434.06694142200001</v>
          </cell>
          <cell r="M512">
            <v>58.880329706399948</v>
          </cell>
          <cell r="N512">
            <v>-0.12744660109610378</v>
          </cell>
          <cell r="O512">
            <v>520.88032970639995</v>
          </cell>
        </row>
        <row r="513">
          <cell r="A513">
            <v>60000356</v>
          </cell>
          <cell r="B513" t="str">
            <v>Определение ртути в питьевой воде</v>
          </cell>
          <cell r="C513">
            <v>465</v>
          </cell>
          <cell r="D513">
            <v>2.42</v>
          </cell>
          <cell r="E513">
            <v>213.0598008</v>
          </cell>
          <cell r="F513">
            <v>36.148800000000001</v>
          </cell>
          <cell r="G513">
            <v>249.2086008</v>
          </cell>
          <cell r="H513">
            <v>84.73092427200001</v>
          </cell>
          <cell r="I513">
            <v>333.93952507200004</v>
          </cell>
          <cell r="K513">
            <v>50.090928760800004</v>
          </cell>
          <cell r="L513">
            <v>384.03045383280005</v>
          </cell>
          <cell r="M513">
            <v>-4.1634554006399753</v>
          </cell>
          <cell r="N513">
            <v>8.9536675282580122E-3</v>
          </cell>
          <cell r="O513">
            <v>460.83654459936002</v>
          </cell>
        </row>
        <row r="514">
          <cell r="A514">
            <v>60000398</v>
          </cell>
          <cell r="B514" t="str">
            <v>Определение селена в минеральной и питьевой воде</v>
          </cell>
          <cell r="C514">
            <v>863</v>
          </cell>
          <cell r="D514">
            <v>5</v>
          </cell>
          <cell r="E514">
            <v>440.20620000000002</v>
          </cell>
          <cell r="F514">
            <v>13.923</v>
          </cell>
          <cell r="G514">
            <v>454.12920000000003</v>
          </cell>
          <cell r="H514">
            <v>154.40392800000001</v>
          </cell>
          <cell r="I514">
            <v>608.53312800000003</v>
          </cell>
          <cell r="K514">
            <v>91.279969199999996</v>
          </cell>
          <cell r="L514">
            <v>699.81309720000002</v>
          </cell>
          <cell r="M514">
            <v>-23.224283359999959</v>
          </cell>
          <cell r="N514">
            <v>2.691110470451907E-2</v>
          </cell>
          <cell r="O514">
            <v>839.77571664000004</v>
          </cell>
        </row>
        <row r="515">
          <cell r="A515">
            <v>60000366</v>
          </cell>
          <cell r="B515" t="str">
            <v>Определение стронция в минеральной и питьевой воде</v>
          </cell>
          <cell r="C515">
            <v>417</v>
          </cell>
          <cell r="D515">
            <v>1.42</v>
          </cell>
          <cell r="E515">
            <v>125.0185608</v>
          </cell>
          <cell r="F515">
            <v>106.947</v>
          </cell>
          <cell r="G515">
            <v>231.96556079999999</v>
          </cell>
          <cell r="H515">
            <v>78.868290672000001</v>
          </cell>
          <cell r="I515">
            <v>310.83385147199999</v>
          </cell>
          <cell r="K515">
            <v>46.6250777208</v>
          </cell>
          <cell r="L515">
            <v>357.45892919279999</v>
          </cell>
          <cell r="M515">
            <v>11.950715031359948</v>
          </cell>
          <cell r="N515">
            <v>-2.8658789044028653E-2</v>
          </cell>
          <cell r="O515">
            <v>428.95071503135995</v>
          </cell>
        </row>
        <row r="516">
          <cell r="A516">
            <v>60000389</v>
          </cell>
          <cell r="B516" t="str">
            <v>Определение хлоридов в питьевой воде и воде бассейна</v>
          </cell>
          <cell r="C516">
            <v>249</v>
          </cell>
          <cell r="D516">
            <v>1.08</v>
          </cell>
          <cell r="E516">
            <v>95.084539200000023</v>
          </cell>
          <cell r="F516">
            <v>35.159399999999998</v>
          </cell>
          <cell r="G516">
            <v>130.24393920000003</v>
          </cell>
          <cell r="H516">
            <v>44.282939328000012</v>
          </cell>
          <cell r="I516">
            <v>174.52687852800005</v>
          </cell>
          <cell r="K516">
            <v>26.179031779200006</v>
          </cell>
          <cell r="L516">
            <v>200.70591030720007</v>
          </cell>
          <cell r="M516">
            <v>-8.1529076313599376</v>
          </cell>
          <cell r="N516">
            <v>3.2742600929156374E-2</v>
          </cell>
          <cell r="O516">
            <v>240.84709236864006</v>
          </cell>
        </row>
        <row r="517">
          <cell r="A517">
            <v>60000390</v>
          </cell>
          <cell r="B517" t="str">
            <v>Определение сульфатов в питьевой воде</v>
          </cell>
          <cell r="C517">
            <v>262</v>
          </cell>
          <cell r="D517">
            <v>1.33</v>
          </cell>
          <cell r="E517">
            <v>117.09484920000003</v>
          </cell>
          <cell r="F517">
            <v>20.8386</v>
          </cell>
          <cell r="G517">
            <v>137.93344920000004</v>
          </cell>
          <cell r="H517">
            <v>46.897372728000015</v>
          </cell>
          <cell r="I517">
            <v>184.83082192800006</v>
          </cell>
          <cell r="K517">
            <v>27.724623289200007</v>
          </cell>
          <cell r="L517">
            <v>212.55544521720006</v>
          </cell>
          <cell r="M517">
            <v>-6.9334657393599457</v>
          </cell>
          <cell r="N517">
            <v>2.6463609692213532E-2</v>
          </cell>
          <cell r="O517">
            <v>255.06653426064005</v>
          </cell>
        </row>
        <row r="518">
          <cell r="A518">
            <v>60000384</v>
          </cell>
          <cell r="B518" t="str">
            <v>Определение фтора в питьевой воде</v>
          </cell>
          <cell r="C518">
            <v>450</v>
          </cell>
          <cell r="D518">
            <v>2.4700000000000002</v>
          </cell>
          <cell r="E518">
            <v>217.46186280000003</v>
          </cell>
          <cell r="F518">
            <v>34.659599999999998</v>
          </cell>
          <cell r="G518">
            <v>252.12146280000002</v>
          </cell>
          <cell r="H518">
            <v>85.721297352000008</v>
          </cell>
          <cell r="I518">
            <v>337.84276015200004</v>
          </cell>
          <cell r="K518">
            <v>50.676414022800003</v>
          </cell>
          <cell r="L518">
            <v>388.51917417480001</v>
          </cell>
          <cell r="M518">
            <v>16.223009009760005</v>
          </cell>
          <cell r="N518">
            <v>-3.6051131132800014E-2</v>
          </cell>
          <cell r="O518">
            <v>466.22300900976001</v>
          </cell>
        </row>
        <row r="519">
          <cell r="A519">
            <v>60000395</v>
          </cell>
          <cell r="B519" t="str">
            <v>Определение хрома (+6) в питьевой воде</v>
          </cell>
          <cell r="C519">
            <v>353</v>
          </cell>
          <cell r="D519">
            <v>1.47</v>
          </cell>
          <cell r="E519">
            <v>129.42062280000002</v>
          </cell>
          <cell r="F519">
            <v>96.400200000000012</v>
          </cell>
          <cell r="G519">
            <v>225.82082280000003</v>
          </cell>
          <cell r="H519">
            <v>76.779079752000015</v>
          </cell>
          <cell r="I519">
            <v>302.59990255200006</v>
          </cell>
          <cell r="K519">
            <v>45.389985382800006</v>
          </cell>
          <cell r="L519">
            <v>347.98988793480009</v>
          </cell>
          <cell r="M519">
            <v>64.587865521760079</v>
          </cell>
          <cell r="N519">
            <v>-0.18296845756872543</v>
          </cell>
          <cell r="O519">
            <v>417.58786552176008</v>
          </cell>
        </row>
        <row r="520">
          <cell r="A520">
            <v>60000368</v>
          </cell>
          <cell r="B520" t="str">
            <v xml:space="preserve">Определение меди, цинка, свинца, кадмия в питьевой воде </v>
          </cell>
          <cell r="C520">
            <v>804</v>
          </cell>
          <cell r="D520">
            <v>4</v>
          </cell>
          <cell r="E520">
            <v>352.16496000000006</v>
          </cell>
          <cell r="F520">
            <v>66.116399999999999</v>
          </cell>
          <cell r="G520">
            <v>418.28136000000006</v>
          </cell>
          <cell r="H520">
            <v>142.21566240000004</v>
          </cell>
          <cell r="I520">
            <v>560.49702240000011</v>
          </cell>
          <cell r="K520">
            <v>84.07455336000001</v>
          </cell>
          <cell r="L520">
            <v>644.57157576000009</v>
          </cell>
          <cell r="M520">
            <v>-30.514109087999941</v>
          </cell>
          <cell r="N520">
            <v>3.7952871999999929E-2</v>
          </cell>
          <cell r="O520">
            <v>773.48589091200006</v>
          </cell>
        </row>
        <row r="521">
          <cell r="A521">
            <v>60000369</v>
          </cell>
          <cell r="B521" t="str">
            <v>Определение никеля в питьевой воде атомно-абсорбционным методом</v>
          </cell>
          <cell r="C521">
            <v>402</v>
          </cell>
          <cell r="D521">
            <v>1</v>
          </cell>
          <cell r="E521">
            <v>88.041240000000016</v>
          </cell>
          <cell r="F521">
            <v>106.20240000000001</v>
          </cell>
          <cell r="G521">
            <v>194.24364000000003</v>
          </cell>
          <cell r="H521">
            <v>66.042837600000013</v>
          </cell>
          <cell r="I521">
            <v>260.28647760000001</v>
          </cell>
          <cell r="K521">
            <v>39.042971639999998</v>
          </cell>
          <cell r="L521">
            <v>299.32944924000003</v>
          </cell>
          <cell r="M521">
            <v>-42.804660911999974</v>
          </cell>
          <cell r="N521">
            <v>0.10647925599999994</v>
          </cell>
          <cell r="O521">
            <v>359.19533908800003</v>
          </cell>
        </row>
        <row r="522">
          <cell r="A522">
            <v>60000370</v>
          </cell>
          <cell r="B522" t="str">
            <v>Определение кобальта в питьевой воде атомно-абсорбционным методом</v>
          </cell>
          <cell r="C522">
            <v>394</v>
          </cell>
          <cell r="D522">
            <v>1</v>
          </cell>
          <cell r="E522">
            <v>88.041240000000016</v>
          </cell>
          <cell r="F522">
            <v>106.20240000000001</v>
          </cell>
          <cell r="G522">
            <v>194.24364000000003</v>
          </cell>
          <cell r="H522">
            <v>66.042837600000013</v>
          </cell>
          <cell r="I522">
            <v>260.28647760000001</v>
          </cell>
          <cell r="K522">
            <v>39.042971639999998</v>
          </cell>
          <cell r="L522">
            <v>299.32944924000003</v>
          </cell>
          <cell r="M522">
            <v>-34.804660911999974</v>
          </cell>
          <cell r="N522">
            <v>8.8336702822334967E-2</v>
          </cell>
          <cell r="O522">
            <v>359.19533908800003</v>
          </cell>
        </row>
        <row r="523">
          <cell r="A523">
            <v>60000386</v>
          </cell>
          <cell r="B523" t="str">
            <v>Определение аммиака в питьевой воде</v>
          </cell>
          <cell r="C523">
            <v>153</v>
          </cell>
          <cell r="D523">
            <v>0.92</v>
          </cell>
          <cell r="E523">
            <v>80.997940800000009</v>
          </cell>
          <cell r="F523">
            <v>5.2733999999999996</v>
          </cell>
          <cell r="G523">
            <v>86.271340800000004</v>
          </cell>
          <cell r="H523">
            <v>29.332255872000005</v>
          </cell>
          <cell r="I523">
            <v>115.60359667200001</v>
          </cell>
          <cell r="K523">
            <v>17.340539500800002</v>
          </cell>
          <cell r="L523">
            <v>132.9441361728</v>
          </cell>
          <cell r="M523">
            <v>6.5329634073600005</v>
          </cell>
          <cell r="N523">
            <v>-4.2699107237647062E-2</v>
          </cell>
          <cell r="O523">
            <v>159.53296340736</v>
          </cell>
        </row>
        <row r="524">
          <cell r="A524">
            <v>60000387</v>
          </cell>
          <cell r="B524" t="str">
            <v>Определение нитритов в питьевой воде</v>
          </cell>
          <cell r="C524">
            <v>208</v>
          </cell>
          <cell r="D524">
            <v>1.25</v>
          </cell>
          <cell r="E524">
            <v>110.05155000000001</v>
          </cell>
          <cell r="F524">
            <v>19.369799999999998</v>
          </cell>
          <cell r="G524">
            <v>129.42135000000002</v>
          </cell>
          <cell r="H524">
            <v>44.003259000000007</v>
          </cell>
          <cell r="I524">
            <v>173.42460900000003</v>
          </cell>
          <cell r="K524">
            <v>26.013691350000006</v>
          </cell>
          <cell r="L524">
            <v>199.43830035000005</v>
          </cell>
          <cell r="M524">
            <v>31.325960420000058</v>
          </cell>
          <cell r="N524">
            <v>-0.15060557894230797</v>
          </cell>
          <cell r="O524">
            <v>239.32596042000006</v>
          </cell>
        </row>
        <row r="525">
          <cell r="A525">
            <v>60000662</v>
          </cell>
          <cell r="B525" t="str">
            <v>Определение кремния (силикатов) в питьевой воде</v>
          </cell>
          <cell r="C525">
            <v>383</v>
          </cell>
          <cell r="D525">
            <v>0.5</v>
          </cell>
          <cell r="E525">
            <v>44.020620000000008</v>
          </cell>
          <cell r="F525">
            <v>179.96879999999999</v>
          </cell>
          <cell r="G525">
            <v>223.98942</v>
          </cell>
          <cell r="H525">
            <v>76.156402800000009</v>
          </cell>
          <cell r="I525">
            <v>300.14582280000002</v>
          </cell>
          <cell r="K525">
            <v>45.021873419999999</v>
          </cell>
          <cell r="L525">
            <v>345.16769622000004</v>
          </cell>
          <cell r="M525">
            <v>31.201235464000035</v>
          </cell>
          <cell r="N525">
            <v>-8.1465366746736378E-2</v>
          </cell>
          <cell r="O525">
            <v>414.20123546400004</v>
          </cell>
        </row>
        <row r="526">
          <cell r="A526">
            <v>60000669</v>
          </cell>
          <cell r="B526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26">
            <v>1383</v>
          </cell>
          <cell r="D526">
            <v>5</v>
          </cell>
          <cell r="E526">
            <v>440.20620000000002</v>
          </cell>
          <cell r="F526">
            <v>299.73720000000003</v>
          </cell>
          <cell r="G526">
            <v>739.94340000000011</v>
          </cell>
          <cell r="H526">
            <v>251.58075600000006</v>
          </cell>
          <cell r="I526">
            <v>991.52415600000018</v>
          </cell>
          <cell r="K526">
            <v>148.72862340000003</v>
          </cell>
          <cell r="L526">
            <v>1140.2527794000002</v>
          </cell>
          <cell r="M526">
            <v>-14.696664719999717</v>
          </cell>
          <cell r="N526">
            <v>1.0626655618221053E-2</v>
          </cell>
          <cell r="O526">
            <v>1368.3033352800003</v>
          </cell>
        </row>
        <row r="527">
          <cell r="A527">
            <v>60000421</v>
          </cell>
          <cell r="B527" t="str">
            <v>Определение бария в минеральной и питьевой воде</v>
          </cell>
          <cell r="C527">
            <v>1383</v>
          </cell>
          <cell r="D527">
            <v>5</v>
          </cell>
          <cell r="E527">
            <v>440.20620000000002</v>
          </cell>
          <cell r="F527">
            <v>323.34000000000003</v>
          </cell>
          <cell r="G527">
            <v>763.5462</v>
          </cell>
          <cell r="H527">
            <v>259.60570799999999</v>
          </cell>
          <cell r="I527">
            <v>1023.151908</v>
          </cell>
          <cell r="K527">
            <v>153.4727862</v>
          </cell>
          <cell r="L527">
            <v>1176.6246942</v>
          </cell>
          <cell r="M527">
            <v>28.949633039999981</v>
          </cell>
          <cell r="N527">
            <v>-2.0932489544468531E-2</v>
          </cell>
          <cell r="O527">
            <v>1411.94963304</v>
          </cell>
        </row>
        <row r="528">
          <cell r="A528">
            <v>60000383</v>
          </cell>
          <cell r="B528" t="str">
            <v>Определение щелочности питьевой воды</v>
          </cell>
          <cell r="C528">
            <v>127</v>
          </cell>
          <cell r="D528">
            <v>0.42</v>
          </cell>
          <cell r="E528">
            <v>36.977320800000001</v>
          </cell>
          <cell r="F528">
            <v>30.9162</v>
          </cell>
          <cell r="G528">
            <v>67.893520800000005</v>
          </cell>
          <cell r="H528">
            <v>23.083797072000003</v>
          </cell>
          <cell r="I528">
            <v>90.977317872000015</v>
          </cell>
          <cell r="K528">
            <v>13.646597680800001</v>
          </cell>
          <cell r="L528">
            <v>104.62391555280001</v>
          </cell>
          <cell r="M528">
            <v>-1.4513013366399861</v>
          </cell>
          <cell r="N528">
            <v>1.142756957984241E-2</v>
          </cell>
          <cell r="O528">
            <v>125.54869866336001</v>
          </cell>
        </row>
        <row r="529">
          <cell r="A529">
            <v>60000393</v>
          </cell>
          <cell r="B529" t="str">
            <v>Определение цианидов в питьевой, минеральной и природной воде</v>
          </cell>
          <cell r="C529">
            <v>417</v>
          </cell>
          <cell r="D529">
            <v>1.63</v>
          </cell>
          <cell r="E529">
            <v>143.5072212</v>
          </cell>
          <cell r="F529">
            <v>114.6888</v>
          </cell>
          <cell r="G529">
            <v>258.19602120000002</v>
          </cell>
          <cell r="H529">
            <v>87.786647208000019</v>
          </cell>
          <cell r="I529">
            <v>345.98266840800005</v>
          </cell>
          <cell r="K529">
            <v>51.897400261200005</v>
          </cell>
          <cell r="L529">
            <v>397.88006866920006</v>
          </cell>
          <cell r="M529">
            <v>60.456082403040057</v>
          </cell>
          <cell r="N529">
            <v>-0.14497861487539582</v>
          </cell>
          <cell r="O529">
            <v>477.45608240304006</v>
          </cell>
        </row>
        <row r="530">
          <cell r="A530">
            <v>60000406</v>
          </cell>
          <cell r="B530" t="str">
            <v>Определение БПК-5 в питьевой воде</v>
          </cell>
          <cell r="C530">
            <v>315</v>
          </cell>
          <cell r="D530">
            <v>1.63</v>
          </cell>
          <cell r="E530">
            <v>143.5072212</v>
          </cell>
          <cell r="F530">
            <v>30.9162</v>
          </cell>
          <cell r="G530">
            <v>174.42342120000001</v>
          </cell>
          <cell r="H530">
            <v>59.303963208000006</v>
          </cell>
          <cell r="I530">
            <v>233.72738440800001</v>
          </cell>
          <cell r="K530">
            <v>35.059107661200002</v>
          </cell>
          <cell r="L530">
            <v>268.78649206919999</v>
          </cell>
          <cell r="M530">
            <v>7.5437904830399702</v>
          </cell>
          <cell r="N530">
            <v>-2.3948541215999906E-2</v>
          </cell>
          <cell r="O530">
            <v>322.54379048303997</v>
          </cell>
        </row>
        <row r="531">
          <cell r="A531">
            <v>60000407</v>
          </cell>
          <cell r="B531" t="str">
            <v>Определение растворённого кислорода в питьевой воде</v>
          </cell>
          <cell r="C531">
            <v>236</v>
          </cell>
          <cell r="D531">
            <v>0.67</v>
          </cell>
          <cell r="E531">
            <v>58.987630800000012</v>
          </cell>
          <cell r="F531">
            <v>61.516200000000005</v>
          </cell>
          <cell r="G531">
            <v>120.50383080000002</v>
          </cell>
          <cell r="H531">
            <v>40.971302472000012</v>
          </cell>
          <cell r="I531">
            <v>161.47513327200002</v>
          </cell>
          <cell r="K531">
            <v>24.221269990800003</v>
          </cell>
          <cell r="L531">
            <v>185.69640326280003</v>
          </cell>
          <cell r="M531">
            <v>-13.164316084639978</v>
          </cell>
          <cell r="N531">
            <v>5.5781000358643973E-2</v>
          </cell>
          <cell r="O531">
            <v>222.83568391536002</v>
          </cell>
        </row>
        <row r="532">
          <cell r="A532">
            <v>60000409</v>
          </cell>
          <cell r="B532" t="str">
            <v>Определение полифосфатов в питьевой воде</v>
          </cell>
          <cell r="C532">
            <v>486</v>
          </cell>
          <cell r="D532">
            <v>2</v>
          </cell>
          <cell r="E532">
            <v>176.08248000000003</v>
          </cell>
          <cell r="F532">
            <v>64.2804</v>
          </cell>
          <cell r="G532">
            <v>240.36288000000002</v>
          </cell>
          <cell r="H532">
            <v>81.723379200000011</v>
          </cell>
          <cell r="I532">
            <v>322.08625920000003</v>
          </cell>
          <cell r="K532">
            <v>48.312938880000004</v>
          </cell>
          <cell r="L532">
            <v>370.39919808000002</v>
          </cell>
          <cell r="M532">
            <v>-41.520962303999966</v>
          </cell>
          <cell r="N532">
            <v>8.543407881481474E-2</v>
          </cell>
          <cell r="O532">
            <v>444.47903769600003</v>
          </cell>
        </row>
        <row r="533">
          <cell r="A533">
            <v>60000410</v>
          </cell>
          <cell r="B533" t="str">
            <v>Определение остаточного свободного  активного хлора в питьевой воде и воде бассейна</v>
          </cell>
          <cell r="C533">
            <v>181</v>
          </cell>
          <cell r="D533">
            <v>0.92</v>
          </cell>
          <cell r="E533">
            <v>80.997940800000009</v>
          </cell>
          <cell r="F533">
            <v>20.491800000000001</v>
          </cell>
          <cell r="G533">
            <v>101.48974080000001</v>
          </cell>
          <cell r="H533">
            <v>34.506511872000004</v>
          </cell>
          <cell r="I533">
            <v>135.99625267200003</v>
          </cell>
          <cell r="K533">
            <v>20.399437900800002</v>
          </cell>
          <cell r="L533">
            <v>156.39569057280002</v>
          </cell>
          <cell r="M533">
            <v>6.6748286873600193</v>
          </cell>
          <cell r="N533">
            <v>-3.6877506560000106E-2</v>
          </cell>
          <cell r="O533">
            <v>187.67482868736002</v>
          </cell>
        </row>
        <row r="534">
          <cell r="A534">
            <v>60000411</v>
          </cell>
          <cell r="B534" t="str">
            <v>Определение хрома Ш в питьевой воде</v>
          </cell>
          <cell r="C534">
            <v>269</v>
          </cell>
          <cell r="D534">
            <v>1.47</v>
          </cell>
          <cell r="E534">
            <v>129.42062280000002</v>
          </cell>
          <cell r="F534">
            <v>45.400199999999998</v>
          </cell>
          <cell r="G534">
            <v>174.82082280000003</v>
          </cell>
          <cell r="H534">
            <v>59.439079752000012</v>
          </cell>
          <cell r="I534">
            <v>234.25990255200003</v>
          </cell>
          <cell r="K534">
            <v>35.138985382800001</v>
          </cell>
          <cell r="L534">
            <v>269.39888793480003</v>
          </cell>
          <cell r="M534">
            <v>54.278665521760047</v>
          </cell>
          <cell r="N534">
            <v>-0.20177942573145</v>
          </cell>
          <cell r="O534">
            <v>323.27866552176005</v>
          </cell>
        </row>
        <row r="535">
          <cell r="A535">
            <v>60000412</v>
          </cell>
          <cell r="B535" t="str">
            <v>Определение  кальция в питьевой воде</v>
          </cell>
          <cell r="C535">
            <v>133</v>
          </cell>
          <cell r="D535">
            <v>0.67</v>
          </cell>
          <cell r="E535">
            <v>58.987630800000012</v>
          </cell>
          <cell r="F535">
            <v>13.7088</v>
          </cell>
          <cell r="G535">
            <v>72.696430800000016</v>
          </cell>
          <cell r="H535">
            <v>24.716786472000006</v>
          </cell>
          <cell r="I535">
            <v>97.413217272000026</v>
          </cell>
          <cell r="K535">
            <v>14.611982590800004</v>
          </cell>
          <cell r="L535">
            <v>112.02519986280004</v>
          </cell>
          <cell r="M535">
            <v>1.4302398353600267</v>
          </cell>
          <cell r="N535">
            <v>-1.0753682972631779E-2</v>
          </cell>
          <cell r="O535">
            <v>134.43023983536003</v>
          </cell>
        </row>
        <row r="536">
          <cell r="A536">
            <v>60000413</v>
          </cell>
          <cell r="B536" t="str">
            <v>Определение магния в питьевой воде</v>
          </cell>
          <cell r="C536">
            <v>78</v>
          </cell>
          <cell r="D536">
            <v>0.33</v>
          </cell>
          <cell r="E536">
            <v>29.053609200000004</v>
          </cell>
          <cell r="F536">
            <v>13.7088</v>
          </cell>
          <cell r="G536">
            <v>42.762409200000008</v>
          </cell>
          <cell r="H536">
            <v>14.539219128000004</v>
          </cell>
          <cell r="I536">
            <v>57.301628328000014</v>
          </cell>
          <cell r="K536">
            <v>8.5952442492000021</v>
          </cell>
          <cell r="L536">
            <v>65.896872577200014</v>
          </cell>
          <cell r="M536">
            <v>1.0762470926400169</v>
          </cell>
          <cell r="N536">
            <v>-1.3798039649230986E-2</v>
          </cell>
          <cell r="O536">
            <v>79.076247092640017</v>
          </cell>
        </row>
        <row r="537">
          <cell r="A537">
            <v>60000414</v>
          </cell>
          <cell r="B537" t="str">
            <v>Определение суммы калия и натрия в питьевой воде</v>
          </cell>
          <cell r="C537">
            <v>44</v>
          </cell>
          <cell r="D537">
            <v>1.5</v>
          </cell>
          <cell r="E537">
            <v>132.06186000000002</v>
          </cell>
          <cell r="F537">
            <v>0</v>
          </cell>
          <cell r="G537">
            <v>132.06186000000002</v>
          </cell>
          <cell r="H537">
            <v>44.901032400000013</v>
          </cell>
          <cell r="I537">
            <v>176.96289240000004</v>
          </cell>
          <cell r="K537">
            <v>26.544433860000005</v>
          </cell>
          <cell r="L537">
            <v>203.50732626000004</v>
          </cell>
          <cell r="M537">
            <v>200.20879151200003</v>
          </cell>
          <cell r="N537">
            <v>-4.5501998070909098</v>
          </cell>
          <cell r="O537">
            <v>244.20879151200003</v>
          </cell>
        </row>
        <row r="538">
          <cell r="A538">
            <v>60000415</v>
          </cell>
          <cell r="B538" t="str">
            <v>Определение суммы солевого остатка в питьевой воде</v>
          </cell>
          <cell r="C538">
            <v>64</v>
          </cell>
          <cell r="D538">
            <v>0.33</v>
          </cell>
          <cell r="E538">
            <v>29.053609200000004</v>
          </cell>
          <cell r="F538">
            <v>4.5288000000000004</v>
          </cell>
          <cell r="G538">
            <v>33.582409200000001</v>
          </cell>
          <cell r="H538">
            <v>11.418019128000001</v>
          </cell>
          <cell r="I538">
            <v>45.000428327999998</v>
          </cell>
          <cell r="K538">
            <v>6.7500642491999994</v>
          </cell>
          <cell r="L538">
            <v>51.750492577199999</v>
          </cell>
          <cell r="M538">
            <v>-1.8994089073600051</v>
          </cell>
          <cell r="N538">
            <v>2.967826417750008E-2</v>
          </cell>
          <cell r="O538">
            <v>62.100591092639995</v>
          </cell>
        </row>
        <row r="539">
          <cell r="A539">
            <v>60000417</v>
          </cell>
          <cell r="B539" t="str">
            <v>Определение электропроводности в дистиллированной воде</v>
          </cell>
          <cell r="C539">
            <v>199</v>
          </cell>
          <cell r="D539">
            <v>1</v>
          </cell>
          <cell r="E539">
            <v>88.041240000000016</v>
          </cell>
          <cell r="F539">
            <v>14.7288</v>
          </cell>
          <cell r="G539">
            <v>102.77004000000002</v>
          </cell>
          <cell r="H539">
            <v>34.94181360000001</v>
          </cell>
          <cell r="I539">
            <v>137.71185360000004</v>
          </cell>
          <cell r="K539">
            <v>20.656778040000006</v>
          </cell>
          <cell r="L539">
            <v>158.36863164000005</v>
          </cell>
          <cell r="M539">
            <v>-8.9576420319999386</v>
          </cell>
          <cell r="N539">
            <v>4.5013276542713261E-2</v>
          </cell>
          <cell r="O539">
            <v>190.04235796800006</v>
          </cell>
        </row>
        <row r="540">
          <cell r="A540">
            <v>60000418</v>
          </cell>
          <cell r="B540" t="str">
            <v>Определение йода в минеральной и питьевой воде</v>
          </cell>
          <cell r="C540">
            <v>1106</v>
          </cell>
          <cell r="D540">
            <v>1</v>
          </cell>
          <cell r="E540">
            <v>88.041240000000016</v>
          </cell>
          <cell r="F540">
            <v>506.12400000000002</v>
          </cell>
          <cell r="G540">
            <v>594.16524000000004</v>
          </cell>
          <cell r="H540">
            <v>202.01618160000004</v>
          </cell>
          <cell r="I540">
            <v>796.18142160000002</v>
          </cell>
          <cell r="K540">
            <v>119.42721324</v>
          </cell>
          <cell r="L540">
            <v>915.60863484000004</v>
          </cell>
          <cell r="M540">
            <v>-7.2696381920000022</v>
          </cell>
          <cell r="N540">
            <v>6.5729097576853546E-3</v>
          </cell>
          <cell r="O540">
            <v>1098.730361808</v>
          </cell>
        </row>
        <row r="541">
          <cell r="A541">
            <v>60001017</v>
          </cell>
          <cell r="B541" t="str">
            <v>Определение остаточного количества флокулянта ВПК 402 в питьевой воде</v>
          </cell>
          <cell r="C541">
            <v>252</v>
          </cell>
          <cell r="D541">
            <v>1.17</v>
          </cell>
          <cell r="E541">
            <v>103.0082508</v>
          </cell>
          <cell r="F541">
            <v>29.947199999999999</v>
          </cell>
          <cell r="G541">
            <v>132.95545079999999</v>
          </cell>
          <cell r="H541">
            <v>45.204853272000001</v>
          </cell>
          <cell r="I541">
            <v>178.160304072</v>
          </cell>
          <cell r="K541">
            <v>26.724045610800001</v>
          </cell>
          <cell r="L541">
            <v>204.88434968280001</v>
          </cell>
          <cell r="M541">
            <v>-6.1387803806400143</v>
          </cell>
          <cell r="N541">
            <v>2.4360239605714342E-2</v>
          </cell>
          <cell r="O541">
            <v>245.86121961935999</v>
          </cell>
        </row>
        <row r="542">
          <cell r="A542">
            <v>60000778</v>
          </cell>
          <cell r="B542" t="str">
            <v>Определение сурьмы в водах (ААС методом)</v>
          </cell>
          <cell r="C542">
            <v>634</v>
          </cell>
          <cell r="D542">
            <v>2.5</v>
          </cell>
          <cell r="E542">
            <v>220.10310000000001</v>
          </cell>
          <cell r="F542">
            <v>119.6358</v>
          </cell>
          <cell r="G542">
            <v>339.7389</v>
          </cell>
          <cell r="H542">
            <v>115.51122600000001</v>
          </cell>
          <cell r="I542">
            <v>455.25012600000002</v>
          </cell>
          <cell r="K542">
            <v>68.287518899999995</v>
          </cell>
          <cell r="L542">
            <v>523.53764490000003</v>
          </cell>
          <cell r="M542">
            <v>-5.7548261199999615</v>
          </cell>
          <cell r="N542">
            <v>9.077012807570917E-3</v>
          </cell>
          <cell r="O542">
            <v>628.24517388000004</v>
          </cell>
        </row>
        <row r="543">
          <cell r="A543">
            <v>60000779</v>
          </cell>
          <cell r="B543" t="str">
            <v>Определение висмута в водах (ААС методом)</v>
          </cell>
          <cell r="C543">
            <v>634</v>
          </cell>
          <cell r="D543">
            <v>2.5</v>
          </cell>
          <cell r="E543">
            <v>220.10310000000001</v>
          </cell>
          <cell r="F543">
            <v>119.6358</v>
          </cell>
          <cell r="G543">
            <v>339.7389</v>
          </cell>
          <cell r="H543">
            <v>115.51122600000001</v>
          </cell>
          <cell r="I543">
            <v>455.25012600000002</v>
          </cell>
          <cell r="K543">
            <v>68.287518899999995</v>
          </cell>
          <cell r="L543">
            <v>523.53764490000003</v>
          </cell>
          <cell r="M543">
            <v>-5.7548261199999615</v>
          </cell>
          <cell r="N543">
            <v>9.077012807570917E-3</v>
          </cell>
          <cell r="O543">
            <v>628.24517388000004</v>
          </cell>
        </row>
        <row r="544">
          <cell r="A544">
            <v>60000780</v>
          </cell>
          <cell r="B544" t="str">
            <v>Определение ванадия в водах (ААС методом)</v>
          </cell>
          <cell r="C544">
            <v>634</v>
          </cell>
          <cell r="D544">
            <v>2.5</v>
          </cell>
          <cell r="E544">
            <v>220.10310000000001</v>
          </cell>
          <cell r="F544">
            <v>119.6358</v>
          </cell>
          <cell r="G544">
            <v>339.7389</v>
          </cell>
          <cell r="H544">
            <v>115.51122600000001</v>
          </cell>
          <cell r="I544">
            <v>455.25012600000002</v>
          </cell>
          <cell r="K544">
            <v>68.287518899999995</v>
          </cell>
          <cell r="L544">
            <v>523.53764490000003</v>
          </cell>
          <cell r="M544">
            <v>-5.7548261199999615</v>
          </cell>
          <cell r="N544">
            <v>9.077012807570917E-3</v>
          </cell>
          <cell r="O544">
            <v>628.24517388000004</v>
          </cell>
        </row>
        <row r="545">
          <cell r="A545">
            <v>60000781</v>
          </cell>
          <cell r="B545" t="str">
            <v>Определение калия в  воде (ААС методом)</v>
          </cell>
          <cell r="C545">
            <v>560</v>
          </cell>
          <cell r="D545">
            <v>2</v>
          </cell>
          <cell r="E545">
            <v>176.08248000000003</v>
          </cell>
          <cell r="F545">
            <v>146.56379999999999</v>
          </cell>
          <cell r="G545">
            <v>322.64628000000005</v>
          </cell>
          <cell r="H545">
            <v>109.69973520000002</v>
          </cell>
          <cell r="I545">
            <v>432.34601520000007</v>
          </cell>
          <cell r="K545">
            <v>64.851902280000004</v>
          </cell>
          <cell r="L545">
            <v>497.19791748000006</v>
          </cell>
          <cell r="M545">
            <v>36.637500976000069</v>
          </cell>
          <cell r="N545">
            <v>-6.5424108885714413E-2</v>
          </cell>
          <cell r="O545">
            <v>596.63750097600007</v>
          </cell>
        </row>
        <row r="546">
          <cell r="A546">
            <v>60000782</v>
          </cell>
          <cell r="B546" t="str">
            <v>Определение натрия в водах (ААС методом)</v>
          </cell>
          <cell r="C546">
            <v>560</v>
          </cell>
          <cell r="D546">
            <v>2</v>
          </cell>
          <cell r="E546">
            <v>176.08248000000003</v>
          </cell>
          <cell r="F546">
            <v>146.625</v>
          </cell>
          <cell r="G546">
            <v>322.70748000000003</v>
          </cell>
          <cell r="H546">
            <v>109.72054320000002</v>
          </cell>
          <cell r="I546">
            <v>432.42802320000004</v>
          </cell>
          <cell r="K546">
            <v>64.86420348</v>
          </cell>
          <cell r="L546">
            <v>497.29222668000006</v>
          </cell>
          <cell r="M546">
            <v>36.750672016000067</v>
          </cell>
          <cell r="N546">
            <v>-6.5626200028571544E-2</v>
          </cell>
          <cell r="O546">
            <v>596.75067201600007</v>
          </cell>
        </row>
        <row r="547">
          <cell r="A547">
            <v>60000783</v>
          </cell>
          <cell r="B547" t="str">
            <v>Определение магния в водах (ААС методом)</v>
          </cell>
          <cell r="C547">
            <v>524</v>
          </cell>
          <cell r="D547">
            <v>2</v>
          </cell>
          <cell r="E547">
            <v>176.08248000000003</v>
          </cell>
          <cell r="F547">
            <v>108.09960000000001</v>
          </cell>
          <cell r="G547">
            <v>284.18208000000004</v>
          </cell>
          <cell r="H547">
            <v>96.621907200000024</v>
          </cell>
          <cell r="I547">
            <v>380.80398720000005</v>
          </cell>
          <cell r="K547">
            <v>57.120598080000008</v>
          </cell>
          <cell r="L547">
            <v>437.92458528000009</v>
          </cell>
          <cell r="M547">
            <v>1.5095023360000823</v>
          </cell>
          <cell r="N547">
            <v>-2.8807296488551188E-3</v>
          </cell>
          <cell r="O547">
            <v>525.50950233600008</v>
          </cell>
        </row>
        <row r="548">
          <cell r="A548">
            <v>60000784</v>
          </cell>
          <cell r="B548" t="str">
            <v>Определение кальция в водах (ААС методом)</v>
          </cell>
          <cell r="C548">
            <v>524</v>
          </cell>
          <cell r="D548">
            <v>2</v>
          </cell>
          <cell r="E548">
            <v>176.08248000000003</v>
          </cell>
          <cell r="F548">
            <v>108.09960000000001</v>
          </cell>
          <cell r="G548">
            <v>284.18208000000004</v>
          </cell>
          <cell r="H548">
            <v>96.621907200000024</v>
          </cell>
          <cell r="I548">
            <v>380.80398720000005</v>
          </cell>
          <cell r="K548">
            <v>57.120598080000008</v>
          </cell>
          <cell r="L548">
            <v>437.92458528000009</v>
          </cell>
          <cell r="M548">
            <v>1.5095023360000823</v>
          </cell>
          <cell r="N548">
            <v>-2.8807296488551188E-3</v>
          </cell>
          <cell r="O548">
            <v>525.50950233600008</v>
          </cell>
        </row>
        <row r="549">
          <cell r="A549">
            <v>60000785</v>
          </cell>
          <cell r="B549" t="str">
            <v>Определение хрома в водах (ААС методом)</v>
          </cell>
          <cell r="C549">
            <v>634</v>
          </cell>
          <cell r="D549">
            <v>2</v>
          </cell>
          <cell r="E549">
            <v>176.08248000000003</v>
          </cell>
          <cell r="F549">
            <v>108.09960000000001</v>
          </cell>
          <cell r="G549">
            <v>284.18208000000004</v>
          </cell>
          <cell r="H549">
            <v>96.621907200000024</v>
          </cell>
          <cell r="I549">
            <v>380.80398720000005</v>
          </cell>
          <cell r="K549">
            <v>57.120598080000008</v>
          </cell>
          <cell r="L549">
            <v>437.92458528000009</v>
          </cell>
          <cell r="M549">
            <v>-108.49049766399992</v>
          </cell>
          <cell r="N549">
            <v>0.17112065877602511</v>
          </cell>
          <cell r="O549">
            <v>525.50950233600008</v>
          </cell>
        </row>
        <row r="550">
          <cell r="A550">
            <v>60000100</v>
          </cell>
          <cell r="B550" t="str">
            <v>Хлор остаточный общий в питьевой воде, воде расфасованной в емкости</v>
          </cell>
          <cell r="C550">
            <v>384</v>
          </cell>
          <cell r="D550">
            <v>0.92</v>
          </cell>
          <cell r="E550">
            <v>80.997940800000009</v>
          </cell>
          <cell r="F550">
            <v>127.28580000000001</v>
          </cell>
          <cell r="G550">
            <v>208.28374080000003</v>
          </cell>
          <cell r="H550">
            <v>70.816471872000022</v>
          </cell>
          <cell r="I550">
            <v>279.10021267200005</v>
          </cell>
          <cell r="K550">
            <v>41.865031900800005</v>
          </cell>
          <cell r="L550">
            <v>320.96524457280009</v>
          </cell>
          <cell r="M550">
            <v>1.1582934873600834</v>
          </cell>
          <cell r="N550">
            <v>-3.0163892900002174E-3</v>
          </cell>
          <cell r="O550">
            <v>385.15829348736008</v>
          </cell>
        </row>
        <row r="551">
          <cell r="A551">
            <v>60000101</v>
          </cell>
          <cell r="B551" t="str">
            <v>Хлор остаточный связанный в питьевой воде, воде расфасованной в емкости, воды бассейнов</v>
          </cell>
          <cell r="C551">
            <v>592</v>
          </cell>
          <cell r="D551">
            <v>0.92</v>
          </cell>
          <cell r="E551">
            <v>80.997940800000009</v>
          </cell>
          <cell r="F551">
            <v>229.4796</v>
          </cell>
          <cell r="G551">
            <v>310.47754080000004</v>
          </cell>
          <cell r="H551">
            <v>105.56236387200002</v>
          </cell>
          <cell r="I551">
            <v>416.03990467200003</v>
          </cell>
          <cell r="K551">
            <v>62.405985700800002</v>
          </cell>
          <cell r="L551">
            <v>478.44589037280002</v>
          </cell>
          <cell r="M551">
            <v>-17.864931552639973</v>
          </cell>
          <cell r="N551">
            <v>3.0177249244324279E-2</v>
          </cell>
          <cell r="O551">
            <v>574.13506844736003</v>
          </cell>
        </row>
        <row r="552">
          <cell r="A552">
            <v>60000006</v>
          </cell>
          <cell r="B552" t="str">
            <v>Определение несимметричного диметилгидразина (гептила) в воде</v>
          </cell>
          <cell r="C552">
            <v>2150</v>
          </cell>
          <cell r="D552">
            <v>16</v>
          </cell>
          <cell r="E552">
            <v>1408.6598400000003</v>
          </cell>
          <cell r="F552">
            <v>53.896800000000006</v>
          </cell>
          <cell r="G552">
            <v>1462.5566400000002</v>
          </cell>
          <cell r="H552">
            <v>497.26925760000012</v>
          </cell>
          <cell r="I552">
            <v>1959.8258976000004</v>
          </cell>
          <cell r="K552">
            <v>293.97388464000005</v>
          </cell>
          <cell r="L552">
            <v>2253.7997822400002</v>
          </cell>
          <cell r="M552">
            <v>554.55973868800038</v>
          </cell>
          <cell r="N552">
            <v>-0.25793476218046529</v>
          </cell>
          <cell r="O552">
            <v>2704.5597386880004</v>
          </cell>
        </row>
        <row r="553">
          <cell r="A553">
            <v>60000013</v>
          </cell>
          <cell r="B553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53">
            <v>956</v>
          </cell>
          <cell r="D553">
            <v>2.25</v>
          </cell>
          <cell r="E553">
            <v>198.09279000000001</v>
          </cell>
          <cell r="F553">
            <v>282.6114</v>
          </cell>
          <cell r="G553">
            <v>480.70419000000004</v>
          </cell>
          <cell r="H553">
            <v>163.43942460000002</v>
          </cell>
          <cell r="I553">
            <v>644.14361460000009</v>
          </cell>
          <cell r="K553">
            <v>96.621542190000014</v>
          </cell>
          <cell r="L553">
            <v>740.76515679000011</v>
          </cell>
          <cell r="M553">
            <v>-67.081811851999873</v>
          </cell>
          <cell r="N553">
            <v>7.0169259259414099E-2</v>
          </cell>
          <cell r="O553">
            <v>888.91818814800013</v>
          </cell>
        </row>
        <row r="554">
          <cell r="A554">
            <v>60000014</v>
          </cell>
          <cell r="B554" t="str">
            <v>Определение магния в питьевой воде (при условии, что заказаны показатели жесткость и кальций)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11.067</v>
          </cell>
          <cell r="G554" t="e">
            <v>#N/A</v>
          </cell>
          <cell r="H554" t="e">
            <v>#N/A</v>
          </cell>
          <cell r="I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</row>
        <row r="555">
          <cell r="A555">
            <v>60000015</v>
          </cell>
          <cell r="B555" t="str">
            <v>Определение суммы солевого остатка в питьевой воде (при условии, что не заказаны показатели солевого состава)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16.0548</v>
          </cell>
          <cell r="G555" t="e">
            <v>#N/A</v>
          </cell>
          <cell r="H555" t="e">
            <v>#N/A</v>
          </cell>
          <cell r="I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</row>
        <row r="556">
          <cell r="A556">
            <v>60000017</v>
          </cell>
          <cell r="B556" t="str">
            <v>Определение суммы калия и натрия в питьевой воде (при условии, что не заказан солевой состав)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16.0548</v>
          </cell>
          <cell r="G556" t="e">
            <v>#N/A</v>
          </cell>
          <cell r="H556" t="e">
            <v>#N/A</v>
          </cell>
          <cell r="I556" t="e">
            <v>#N/A</v>
          </cell>
          <cell r="K556" t="e">
            <v>#N/A</v>
          </cell>
          <cell r="L556" t="e">
            <v>#N/A</v>
          </cell>
          <cell r="M556" t="e">
            <v>#N/A</v>
          </cell>
          <cell r="N556" t="e">
            <v>#N/A</v>
          </cell>
          <cell r="O556" t="e">
            <v>#N/A</v>
          </cell>
        </row>
        <row r="557">
          <cell r="A557">
            <v>60001323</v>
          </cell>
          <cell r="B557" t="str">
            <v>Определение фталатов в воде</v>
          </cell>
          <cell r="C557">
            <v>1006</v>
          </cell>
          <cell r="D557">
            <v>4</v>
          </cell>
          <cell r="E557">
            <v>352.16496000000006</v>
          </cell>
          <cell r="F557">
            <v>124.2666</v>
          </cell>
          <cell r="G557">
            <v>476.43156000000005</v>
          </cell>
          <cell r="H557">
            <v>161.98673040000003</v>
          </cell>
          <cell r="I557">
            <v>638.41829040000005</v>
          </cell>
          <cell r="K557">
            <v>95.762743560000004</v>
          </cell>
          <cell r="L557">
            <v>734.18103396000004</v>
          </cell>
          <cell r="M557">
            <v>-124.98275924799998</v>
          </cell>
          <cell r="N557">
            <v>0.1242373352365805</v>
          </cell>
          <cell r="O557">
            <v>881.01724075200002</v>
          </cell>
        </row>
        <row r="558">
          <cell r="A558">
            <v>60000037</v>
          </cell>
          <cell r="B558" t="str">
            <v>Определение никеля в питьевой, сточной и минеральной воде методом ИВА</v>
          </cell>
          <cell r="C558">
            <v>224</v>
          </cell>
          <cell r="D558">
            <v>0.5</v>
          </cell>
          <cell r="E558">
            <v>44.020620000000008</v>
          </cell>
          <cell r="F558">
            <v>72.705600000000004</v>
          </cell>
          <cell r="G558">
            <v>116.72622000000001</v>
          </cell>
          <cell r="H558">
            <v>39.686914800000004</v>
          </cell>
          <cell r="I558">
            <v>156.41313480000002</v>
          </cell>
          <cell r="K558">
            <v>23.461970220000001</v>
          </cell>
          <cell r="L558">
            <v>179.87510502000003</v>
          </cell>
          <cell r="M558">
            <v>-8.1498739759999523</v>
          </cell>
          <cell r="N558">
            <v>0</v>
          </cell>
          <cell r="O558">
            <v>215.85012602400005</v>
          </cell>
        </row>
        <row r="559">
          <cell r="A559">
            <v>60000038</v>
          </cell>
          <cell r="B559" t="str">
            <v>Определение кобальта в питьевой, сточной и минеральной воде методом ИВА</v>
          </cell>
          <cell r="C559">
            <v>224</v>
          </cell>
          <cell r="D559">
            <v>0.5</v>
          </cell>
          <cell r="E559">
            <v>44.020620000000008</v>
          </cell>
          <cell r="F559">
            <v>72.705600000000004</v>
          </cell>
          <cell r="G559">
            <v>116.72622000000001</v>
          </cell>
          <cell r="H559">
            <v>39.686914800000004</v>
          </cell>
          <cell r="I559">
            <v>156.41313480000002</v>
          </cell>
          <cell r="K559">
            <v>23.461970220000001</v>
          </cell>
          <cell r="L559">
            <v>179.87510502000003</v>
          </cell>
          <cell r="M559">
            <v>-8.1498739759999523</v>
          </cell>
          <cell r="N559">
            <v>0</v>
          </cell>
          <cell r="O559">
            <v>215.85012602400005</v>
          </cell>
        </row>
        <row r="560">
          <cell r="A560">
            <v>60000696</v>
          </cell>
          <cell r="B560" t="str">
            <v>Определение общего органического углерода в воде</v>
          </cell>
          <cell r="C560">
            <v>1664</v>
          </cell>
          <cell r="D560">
            <v>4</v>
          </cell>
          <cell r="E560">
            <v>352.16496000000006</v>
          </cell>
          <cell r="F560">
            <v>13.079000000000002</v>
          </cell>
          <cell r="G560">
            <v>365.24396000000007</v>
          </cell>
          <cell r="H560">
            <v>124.18294640000003</v>
          </cell>
          <cell r="I560">
            <v>489.42690640000012</v>
          </cell>
          <cell r="K560">
            <v>73.414035960000021</v>
          </cell>
          <cell r="L560">
            <v>562.8409423600001</v>
          </cell>
          <cell r="M560">
            <v>-988.59086916799993</v>
          </cell>
          <cell r="N560">
            <v>1</v>
          </cell>
          <cell r="O560">
            <v>675.40913083200007</v>
          </cell>
        </row>
        <row r="561">
          <cell r="A561" t="str">
            <v>ОПРЕДЕЛЕНИЕ ОРГАНОЛЕПТИЧЕСКИХ И ХИМИЧЕСКИХ ПОКАЗАТЕЛЕЙ В МИНЕРАЛЬНОЙ ВОДЕ</v>
          </cell>
        </row>
        <row r="562">
          <cell r="A562">
            <v>60001018</v>
          </cell>
          <cell r="B562" t="str">
            <v>Определение прозрачности, цвета, запаха, вкуса в минеральной воде</v>
          </cell>
          <cell r="C562">
            <v>179</v>
          </cell>
          <cell r="D562">
            <v>1</v>
          </cell>
          <cell r="E562">
            <v>88.041240000000016</v>
          </cell>
          <cell r="F562">
            <v>0</v>
          </cell>
          <cell r="G562">
            <v>88.041240000000016</v>
          </cell>
          <cell r="H562">
            <v>29.934021600000008</v>
          </cell>
          <cell r="I562">
            <v>117.97526160000002</v>
          </cell>
          <cell r="K562">
            <v>17.696289240000002</v>
          </cell>
          <cell r="L562">
            <v>135.67155084000004</v>
          </cell>
          <cell r="M562">
            <v>-16.194138991999949</v>
          </cell>
          <cell r="N562">
            <v>9.0470050234636584E-2</v>
          </cell>
          <cell r="O562">
            <v>162.80586100800005</v>
          </cell>
        </row>
        <row r="563">
          <cell r="A563">
            <v>60001019</v>
          </cell>
          <cell r="B563" t="str">
            <v>Определение гидрокарбонат-ион (щелочность) в минеральной воде</v>
          </cell>
          <cell r="C563">
            <v>158</v>
          </cell>
          <cell r="D563">
            <v>0.42</v>
          </cell>
          <cell r="E563">
            <v>36.977320800000001</v>
          </cell>
          <cell r="F563">
            <v>40.871400000000001</v>
          </cell>
          <cell r="G563">
            <v>77.848720799999995</v>
          </cell>
          <cell r="H563">
            <v>26.468565072000001</v>
          </cell>
          <cell r="I563">
            <v>104.317285872</v>
          </cell>
          <cell r="K563">
            <v>15.6475928808</v>
          </cell>
          <cell r="L563">
            <v>119.9648787528</v>
          </cell>
          <cell r="M563">
            <v>-14.042145496639989</v>
          </cell>
          <cell r="N563">
            <v>8.8874338586329052E-2</v>
          </cell>
          <cell r="O563">
            <v>143.95785450336001</v>
          </cell>
        </row>
        <row r="564">
          <cell r="A564">
            <v>60000433</v>
          </cell>
          <cell r="B564" t="str">
            <v>Определение рН  в минеральной воде</v>
          </cell>
          <cell r="C564">
            <v>139</v>
          </cell>
          <cell r="D564">
            <v>0.28999999999999998</v>
          </cell>
          <cell r="E564">
            <v>25.5319596</v>
          </cell>
          <cell r="F564">
            <v>42.095400000000005</v>
          </cell>
          <cell r="G564">
            <v>67.627359600000005</v>
          </cell>
          <cell r="H564">
            <v>22.993302264000004</v>
          </cell>
          <cell r="I564">
            <v>90.620661864000013</v>
          </cell>
          <cell r="K564">
            <v>13.593099279600002</v>
          </cell>
          <cell r="L564">
            <v>104.21376114360001</v>
          </cell>
          <cell r="M564">
            <v>-13.943486627679988</v>
          </cell>
          <cell r="N564">
            <v>0.10031285343654668</v>
          </cell>
          <cell r="O564">
            <v>125.05651337232001</v>
          </cell>
        </row>
        <row r="565">
          <cell r="A565">
            <v>60000434</v>
          </cell>
          <cell r="B565" t="str">
            <v>Определение окисляемости в минеральной воде</v>
          </cell>
          <cell r="C565">
            <v>208</v>
          </cell>
          <cell r="D565">
            <v>1</v>
          </cell>
          <cell r="E565">
            <v>88.041240000000016</v>
          </cell>
          <cell r="F565">
            <v>21.695399999999999</v>
          </cell>
          <cell r="G565">
            <v>109.73664000000002</v>
          </cell>
          <cell r="H565">
            <v>37.310457600000014</v>
          </cell>
          <cell r="I565">
            <v>147.04709760000003</v>
          </cell>
          <cell r="K565">
            <v>22.057064640000004</v>
          </cell>
          <cell r="L565">
            <v>169.10416224000002</v>
          </cell>
          <cell r="M565">
            <v>-5.0750053119999734</v>
          </cell>
          <cell r="N565">
            <v>2.4399063999999873E-2</v>
          </cell>
          <cell r="O565">
            <v>202.92499468800003</v>
          </cell>
        </row>
        <row r="566">
          <cell r="A566">
            <v>60000449</v>
          </cell>
          <cell r="B566" t="str">
            <v>Определение кальция в минеральной воде</v>
          </cell>
          <cell r="C566">
            <v>117</v>
          </cell>
          <cell r="D566">
            <v>0.67</v>
          </cell>
          <cell r="E566">
            <v>58.987630800000012</v>
          </cell>
          <cell r="F566">
            <v>1.8156000000000001</v>
          </cell>
          <cell r="G566">
            <v>60.803230800000016</v>
          </cell>
          <cell r="H566">
            <v>20.673098472000007</v>
          </cell>
          <cell r="I566">
            <v>81.476329272000015</v>
          </cell>
          <cell r="K566">
            <v>12.221449390800002</v>
          </cell>
          <cell r="L566">
            <v>93.697778662800019</v>
          </cell>
          <cell r="M566">
            <v>-4.5626656046399745</v>
          </cell>
          <cell r="N566">
            <v>3.8997141919999784E-2</v>
          </cell>
          <cell r="O566">
            <v>112.43733439536003</v>
          </cell>
        </row>
        <row r="567">
          <cell r="A567">
            <v>60000450</v>
          </cell>
          <cell r="B567" t="str">
            <v>Определение магния в минеральной воде</v>
          </cell>
          <cell r="C567">
            <v>80</v>
          </cell>
          <cell r="D567">
            <v>0.67</v>
          </cell>
          <cell r="E567">
            <v>58.987630800000012</v>
          </cell>
          <cell r="F567">
            <v>0.35699999999999998</v>
          </cell>
          <cell r="G567">
            <v>59.344630800000012</v>
          </cell>
          <cell r="H567">
            <v>20.177174472000004</v>
          </cell>
          <cell r="I567">
            <v>79.521805272000023</v>
          </cell>
          <cell r="K567">
            <v>11.928270790800003</v>
          </cell>
          <cell r="L567">
            <v>91.450076062800022</v>
          </cell>
          <cell r="M567">
            <v>29.740091275360029</v>
          </cell>
          <cell r="N567">
            <v>-0.37175114094200035</v>
          </cell>
          <cell r="O567">
            <v>109.74009127536003</v>
          </cell>
        </row>
        <row r="568">
          <cell r="A568">
            <v>60000437</v>
          </cell>
          <cell r="B568" t="str">
            <v>Определение фтора в минеральной воде</v>
          </cell>
          <cell r="C568">
            <v>450</v>
          </cell>
          <cell r="D568">
            <v>2.4700000000000002</v>
          </cell>
          <cell r="E568">
            <v>217.46186280000003</v>
          </cell>
          <cell r="F568">
            <v>34.588200000000001</v>
          </cell>
          <cell r="G568">
            <v>252.05006280000003</v>
          </cell>
          <cell r="H568">
            <v>85.697021352000021</v>
          </cell>
          <cell r="I568">
            <v>337.74708415200007</v>
          </cell>
          <cell r="K568">
            <v>50.662062622800008</v>
          </cell>
          <cell r="L568">
            <v>388.40914677480009</v>
          </cell>
          <cell r="M568">
            <v>16.090976129760065</v>
          </cell>
          <cell r="N568">
            <v>-3.5757724732800145E-2</v>
          </cell>
          <cell r="O568">
            <v>466.09097612976007</v>
          </cell>
        </row>
        <row r="569">
          <cell r="A569">
            <v>60000438</v>
          </cell>
          <cell r="B569" t="str">
            <v>Определение железа в минеральной воде</v>
          </cell>
          <cell r="C569">
            <v>276</v>
          </cell>
          <cell r="D569">
            <v>1.17</v>
          </cell>
          <cell r="E569">
            <v>103.0082508</v>
          </cell>
          <cell r="F569">
            <v>34.1496</v>
          </cell>
          <cell r="G569">
            <v>137.15785080000001</v>
          </cell>
          <cell r="H569">
            <v>46.633669272000006</v>
          </cell>
          <cell r="I569">
            <v>183.79152007200003</v>
          </cell>
          <cell r="K569">
            <v>27.568728010800005</v>
          </cell>
          <cell r="L569">
            <v>211.36024808280004</v>
          </cell>
          <cell r="M569">
            <v>-22.367702300639962</v>
          </cell>
          <cell r="N569">
            <v>8.104239963999986E-2</v>
          </cell>
          <cell r="O569">
            <v>253.63229769936004</v>
          </cell>
        </row>
        <row r="570">
          <cell r="A570">
            <v>60000439</v>
          </cell>
          <cell r="B570" t="str">
            <v>Определение аммиака в минеральной воде</v>
          </cell>
          <cell r="C570">
            <v>129</v>
          </cell>
          <cell r="D570">
            <v>0.92</v>
          </cell>
          <cell r="E570">
            <v>80.997940800000009</v>
          </cell>
          <cell r="F570">
            <v>8.67</v>
          </cell>
          <cell r="G570">
            <v>89.667940800000011</v>
          </cell>
          <cell r="H570">
            <v>30.487099872000005</v>
          </cell>
          <cell r="I570">
            <v>120.15504067200001</v>
          </cell>
          <cell r="K570">
            <v>18.023256100800001</v>
          </cell>
          <cell r="L570">
            <v>138.17829677280002</v>
          </cell>
          <cell r="M570">
            <v>36.813956127360029</v>
          </cell>
          <cell r="N570">
            <v>-0.28537950486325603</v>
          </cell>
          <cell r="O570">
            <v>165.81395612736003</v>
          </cell>
        </row>
        <row r="571">
          <cell r="A571">
            <v>60000440</v>
          </cell>
          <cell r="B571" t="str">
            <v>Определение нитритов в минеральной воде</v>
          </cell>
          <cell r="C571">
            <v>129</v>
          </cell>
          <cell r="D571">
            <v>1.25</v>
          </cell>
          <cell r="E571">
            <v>110.05155000000001</v>
          </cell>
          <cell r="F571">
            <v>3.5700000000000003</v>
          </cell>
          <cell r="G571">
            <v>113.62155000000001</v>
          </cell>
          <cell r="H571">
            <v>38.631327000000006</v>
          </cell>
          <cell r="I571">
            <v>152.25287700000001</v>
          </cell>
          <cell r="K571">
            <v>22.83793155</v>
          </cell>
          <cell r="L571">
            <v>175.09080855000002</v>
          </cell>
          <cell r="M571">
            <v>81.108970260000007</v>
          </cell>
          <cell r="N571">
            <v>-0.62875170744186049</v>
          </cell>
          <cell r="O571">
            <v>210.10897026000001</v>
          </cell>
        </row>
        <row r="572">
          <cell r="A572">
            <v>60000441</v>
          </cell>
          <cell r="B572" t="str">
            <v>Определение нитратов в минеральной воде</v>
          </cell>
          <cell r="C572">
            <v>232</v>
          </cell>
          <cell r="D572">
            <v>2.0499999999999998</v>
          </cell>
          <cell r="E572">
            <v>180.484542</v>
          </cell>
          <cell r="F572">
            <v>10.404</v>
          </cell>
          <cell r="G572">
            <v>190.888542</v>
          </cell>
          <cell r="H572">
            <v>64.902104280000003</v>
          </cell>
          <cell r="I572">
            <v>255.79064628</v>
          </cell>
          <cell r="K572">
            <v>38.368596941999996</v>
          </cell>
          <cell r="L572">
            <v>294.15924322199999</v>
          </cell>
          <cell r="M572">
            <v>120.99109186639998</v>
          </cell>
          <cell r="N572">
            <v>-0.52151332701034481</v>
          </cell>
          <cell r="O572">
            <v>352.99109186639998</v>
          </cell>
        </row>
        <row r="573">
          <cell r="A573">
            <v>60000442</v>
          </cell>
          <cell r="B573" t="str">
            <v>Определение хлоридов в минеральной воде</v>
          </cell>
          <cell r="C573">
            <v>248</v>
          </cell>
          <cell r="D573">
            <v>1.08</v>
          </cell>
          <cell r="E573">
            <v>95.084539200000023</v>
          </cell>
          <cell r="F573">
            <v>43.288800000000002</v>
          </cell>
          <cell r="G573">
            <v>138.37333920000003</v>
          </cell>
          <cell r="H573">
            <v>47.046935328000018</v>
          </cell>
          <cell r="I573">
            <v>185.42027452800005</v>
          </cell>
          <cell r="K573">
            <v>27.813041179200006</v>
          </cell>
          <cell r="L573">
            <v>213.23331570720006</v>
          </cell>
          <cell r="M573">
            <v>7.8799788486400644</v>
          </cell>
          <cell r="N573">
            <v>-3.1774108260645424E-2</v>
          </cell>
          <cell r="O573">
            <v>255.87997884864006</v>
          </cell>
        </row>
        <row r="574">
          <cell r="A574">
            <v>60000451</v>
          </cell>
          <cell r="B574" t="str">
            <v>Определение суммы калия и натрия в минеральной  воде</v>
          </cell>
          <cell r="C574">
            <v>470</v>
          </cell>
          <cell r="D574">
            <v>1.5</v>
          </cell>
          <cell r="E574">
            <v>132.06186000000002</v>
          </cell>
          <cell r="F574">
            <v>104.4888</v>
          </cell>
          <cell r="G574">
            <v>236.55066000000002</v>
          </cell>
          <cell r="H574">
            <v>80.427224400000014</v>
          </cell>
          <cell r="I574">
            <v>316.97788440000005</v>
          </cell>
          <cell r="K574">
            <v>47.546682660000009</v>
          </cell>
          <cell r="L574">
            <v>364.52456706000004</v>
          </cell>
          <cell r="M574">
            <v>-32.570519527999977</v>
          </cell>
          <cell r="N574">
            <v>6.9298977719148891E-2</v>
          </cell>
          <cell r="O574">
            <v>437.42948047200002</v>
          </cell>
        </row>
        <row r="575">
          <cell r="A575">
            <v>60000453</v>
          </cell>
          <cell r="B575" t="str">
            <v>Исследование минеральной  и питьевой воды, расфасованной в емкости, на углекислый газ</v>
          </cell>
          <cell r="C575">
            <v>251</v>
          </cell>
          <cell r="D575">
            <v>2</v>
          </cell>
          <cell r="E575">
            <v>176.08248000000003</v>
          </cell>
          <cell r="F575">
            <v>0</v>
          </cell>
          <cell r="G575">
            <v>176.08248000000003</v>
          </cell>
          <cell r="H575">
            <v>59.868043200000017</v>
          </cell>
          <cell r="I575">
            <v>235.95052320000005</v>
          </cell>
          <cell r="K575">
            <v>35.392578480000005</v>
          </cell>
          <cell r="L575">
            <v>271.34310168000007</v>
          </cell>
          <cell r="M575">
            <v>74.611722016000101</v>
          </cell>
          <cell r="N575">
            <v>-0.29725785663745058</v>
          </cell>
          <cell r="O575">
            <v>325.6117220160001</v>
          </cell>
        </row>
        <row r="576">
          <cell r="A576">
            <v>60000454</v>
          </cell>
          <cell r="B576" t="str">
            <v>Исследование минеральной и питьевой воды на серебро</v>
          </cell>
          <cell r="C576">
            <v>1370</v>
          </cell>
          <cell r="D576">
            <v>5</v>
          </cell>
          <cell r="E576">
            <v>440.20620000000002</v>
          </cell>
          <cell r="F576">
            <v>228.58199999999999</v>
          </cell>
          <cell r="G576">
            <v>668.78819999999996</v>
          </cell>
          <cell r="H576">
            <v>227.38798800000001</v>
          </cell>
          <cell r="I576">
            <v>896.17618799999991</v>
          </cell>
          <cell r="K576">
            <v>134.42642819999998</v>
          </cell>
          <cell r="L576">
            <v>1030.6026161999998</v>
          </cell>
          <cell r="M576">
            <v>-133.27686056000016</v>
          </cell>
          <cell r="N576">
            <v>9.7282379970803037E-2</v>
          </cell>
          <cell r="O576">
            <v>1236.7231394399998</v>
          </cell>
        </row>
        <row r="577">
          <cell r="A577">
            <v>60000455</v>
          </cell>
          <cell r="B577" t="str">
            <v>Исследование минеральной и питьевой воды на бромиды</v>
          </cell>
          <cell r="C577">
            <v>332</v>
          </cell>
          <cell r="D577">
            <v>1.5</v>
          </cell>
          <cell r="E577">
            <v>132.06186000000002</v>
          </cell>
          <cell r="F577">
            <v>54.110999999999997</v>
          </cell>
          <cell r="G577">
            <v>186.17286000000001</v>
          </cell>
          <cell r="H577">
            <v>63.298772400000011</v>
          </cell>
          <cell r="I577">
            <v>249.47163240000003</v>
          </cell>
          <cell r="K577">
            <v>37.420744860000006</v>
          </cell>
          <cell r="L577">
            <v>286.89237726000005</v>
          </cell>
          <cell r="M577">
            <v>12.270852712000021</v>
          </cell>
          <cell r="N577">
            <v>-3.6960399734939822E-2</v>
          </cell>
          <cell r="O577">
            <v>344.27085271200002</v>
          </cell>
        </row>
        <row r="578">
          <cell r="A578">
            <v>60000457</v>
          </cell>
          <cell r="B578" t="str">
            <v xml:space="preserve">Определение общей минерализации </v>
          </cell>
          <cell r="C578">
            <v>1113</v>
          </cell>
          <cell r="D578">
            <v>6.58</v>
          </cell>
          <cell r="E578">
            <v>579.31135920000008</v>
          </cell>
          <cell r="F578">
            <v>30.803999999999998</v>
          </cell>
          <cell r="G578">
            <v>610.11535920000006</v>
          </cell>
          <cell r="H578">
            <v>207.43922212800004</v>
          </cell>
          <cell r="I578">
            <v>817.55458132800004</v>
          </cell>
          <cell r="K578">
            <v>122.63318719919999</v>
          </cell>
          <cell r="L578">
            <v>940.18776852719998</v>
          </cell>
          <cell r="M578">
            <v>15.225322232639883</v>
          </cell>
          <cell r="N578">
            <v>-1.3679534800215528E-2</v>
          </cell>
          <cell r="O578">
            <v>1128.2253222326399</v>
          </cell>
        </row>
        <row r="579">
          <cell r="A579">
            <v>60000443</v>
          </cell>
          <cell r="B579" t="str">
            <v>Определение сульфатов в минеральной воде</v>
          </cell>
          <cell r="C579">
            <v>321</v>
          </cell>
          <cell r="D579">
            <v>4.33</v>
          </cell>
          <cell r="E579">
            <v>381.21856919999999</v>
          </cell>
          <cell r="F579">
            <v>23.378400000000003</v>
          </cell>
          <cell r="G579">
            <v>404.59696919999999</v>
          </cell>
          <cell r="H579">
            <v>137.562969528</v>
          </cell>
          <cell r="I579">
            <v>542.15993872800004</v>
          </cell>
          <cell r="K579">
            <v>81.323990809199998</v>
          </cell>
          <cell r="L579">
            <v>623.48392953720008</v>
          </cell>
          <cell r="M579">
            <v>427.1807154446401</v>
          </cell>
          <cell r="N579">
            <v>-1.3307810449988788</v>
          </cell>
          <cell r="O579">
            <v>748.1807154446401</v>
          </cell>
        </row>
        <row r="580">
          <cell r="A580">
            <v>60000445</v>
          </cell>
          <cell r="B580" t="str">
            <v>Определение мышьяка в минеральной воде</v>
          </cell>
          <cell r="C580">
            <v>383</v>
          </cell>
          <cell r="D580">
            <v>3.25</v>
          </cell>
          <cell r="E580">
            <v>286.13403000000005</v>
          </cell>
          <cell r="F580">
            <v>15.728400000000001</v>
          </cell>
          <cell r="G580">
            <v>301.86243000000007</v>
          </cell>
          <cell r="H580">
            <v>102.63322620000004</v>
          </cell>
          <cell r="I580">
            <v>404.4956562000001</v>
          </cell>
          <cell r="K580">
            <v>60.674348430000009</v>
          </cell>
          <cell r="L580">
            <v>465.17000463000011</v>
          </cell>
          <cell r="M580">
            <v>175.20400555600008</v>
          </cell>
          <cell r="N580">
            <v>-0.45745171163446496</v>
          </cell>
          <cell r="O580">
            <v>558.20400555600008</v>
          </cell>
        </row>
        <row r="581">
          <cell r="A581">
            <v>60000446</v>
          </cell>
          <cell r="B581" t="str">
            <v xml:space="preserve">Определение  меди, цинка, свинца, кадмия  в минеральной воде </v>
          </cell>
          <cell r="C581">
            <v>577</v>
          </cell>
          <cell r="D581">
            <v>4</v>
          </cell>
          <cell r="E581">
            <v>352.16496000000006</v>
          </cell>
          <cell r="F581">
            <v>15.463200000000001</v>
          </cell>
          <cell r="G581">
            <v>367.62816000000009</v>
          </cell>
          <cell r="H581">
            <v>124.99357440000004</v>
          </cell>
          <cell r="I581">
            <v>492.62173440000015</v>
          </cell>
          <cell r="K581">
            <v>73.893260160000025</v>
          </cell>
          <cell r="L581">
            <v>566.51499456000022</v>
          </cell>
          <cell r="M581">
            <v>102.81799347200024</v>
          </cell>
          <cell r="N581">
            <v>-0.17819409613864859</v>
          </cell>
          <cell r="O581">
            <v>679.81799347200024</v>
          </cell>
        </row>
        <row r="582">
          <cell r="A582">
            <v>60000447</v>
          </cell>
          <cell r="B582" t="str">
            <v>Определение никеля в минеральной воде атомно-абсорбционным методом</v>
          </cell>
          <cell r="C582">
            <v>415</v>
          </cell>
          <cell r="D582">
            <v>1</v>
          </cell>
          <cell r="E582">
            <v>88.041240000000016</v>
          </cell>
          <cell r="F582">
            <v>106.20240000000001</v>
          </cell>
          <cell r="G582">
            <v>194.24364000000003</v>
          </cell>
          <cell r="H582">
            <v>66.042837600000013</v>
          </cell>
          <cell r="I582">
            <v>260.28647760000001</v>
          </cell>
          <cell r="K582">
            <v>39.042971639999998</v>
          </cell>
          <cell r="L582">
            <v>299.32944924000003</v>
          </cell>
          <cell r="M582">
            <v>-55.804660911999974</v>
          </cell>
          <cell r="N582">
            <v>0.13446906243855417</v>
          </cell>
          <cell r="O582">
            <v>359.19533908800003</v>
          </cell>
        </row>
        <row r="583">
          <cell r="A583">
            <v>60000448</v>
          </cell>
          <cell r="B583" t="str">
            <v>Определение кобальта в минеральной воде атомно-абсорбционным методом</v>
          </cell>
          <cell r="C583">
            <v>415</v>
          </cell>
          <cell r="D583">
            <v>1</v>
          </cell>
          <cell r="E583">
            <v>88.041240000000016</v>
          </cell>
          <cell r="F583">
            <v>106.20240000000001</v>
          </cell>
          <cell r="G583">
            <v>194.24364000000003</v>
          </cell>
          <cell r="H583">
            <v>66.042837600000013</v>
          </cell>
          <cell r="I583">
            <v>260.28647760000001</v>
          </cell>
          <cell r="K583">
            <v>39.042971639999998</v>
          </cell>
          <cell r="L583">
            <v>299.32944924000003</v>
          </cell>
          <cell r="M583">
            <v>-55.804660911999974</v>
          </cell>
          <cell r="N583">
            <v>0.13446906243855417</v>
          </cell>
          <cell r="O583">
            <v>359.19533908800003</v>
          </cell>
        </row>
        <row r="584">
          <cell r="A584">
            <v>60000444</v>
          </cell>
          <cell r="B584" t="str">
            <v>Определение ртути в минеральной воде</v>
          </cell>
          <cell r="C584">
            <v>442</v>
          </cell>
          <cell r="D584">
            <v>2.42</v>
          </cell>
          <cell r="E584">
            <v>213.0598008</v>
          </cell>
          <cell r="F584">
            <v>20.4816</v>
          </cell>
          <cell r="G584">
            <v>233.54140080000002</v>
          </cell>
          <cell r="H584">
            <v>79.404076272000012</v>
          </cell>
          <cell r="I584">
            <v>312.94547707200002</v>
          </cell>
          <cell r="K584">
            <v>46.941821560800001</v>
          </cell>
          <cell r="L584">
            <v>359.88729863280003</v>
          </cell>
          <cell r="M584">
            <v>-10.135241640640004</v>
          </cell>
          <cell r="N584">
            <v>2.2930410951674217E-2</v>
          </cell>
          <cell r="O584">
            <v>431.86475835936</v>
          </cell>
        </row>
        <row r="585">
          <cell r="A585">
            <v>60000663</v>
          </cell>
          <cell r="B585" t="str">
            <v>Определение в горячей воде систем централизованного горячего водоснабжения температуры</v>
          </cell>
          <cell r="C585">
            <v>130</v>
          </cell>
          <cell r="D585">
            <v>0.45</v>
          </cell>
          <cell r="E585">
            <v>39.618558000000007</v>
          </cell>
          <cell r="F585">
            <v>20.4816</v>
          </cell>
          <cell r="G585">
            <v>60.100158000000008</v>
          </cell>
          <cell r="H585">
            <v>20.434053720000005</v>
          </cell>
          <cell r="I585">
            <v>80.534211720000016</v>
          </cell>
          <cell r="K585">
            <v>12.080131758000002</v>
          </cell>
          <cell r="L585">
            <v>92.614343478000023</v>
          </cell>
          <cell r="M585">
            <v>-18.86278782639998</v>
          </cell>
          <cell r="N585">
            <v>0.14509836789538447</v>
          </cell>
          <cell r="O585">
            <v>111.13721217360002</v>
          </cell>
        </row>
        <row r="586">
          <cell r="A586">
            <v>60001008</v>
          </cell>
          <cell r="B586" t="str">
            <v>Измерение массовой концентрации формальдегида в воде</v>
          </cell>
          <cell r="C586">
            <v>800</v>
          </cell>
          <cell r="D586">
            <v>3.3</v>
          </cell>
          <cell r="E586">
            <v>290.53609200000005</v>
          </cell>
          <cell r="F586">
            <v>278.10300000000001</v>
          </cell>
          <cell r="G586">
            <v>568.63909200000012</v>
          </cell>
          <cell r="H586">
            <v>193.33729128000004</v>
          </cell>
          <cell r="I586">
            <v>761.97638328000016</v>
          </cell>
          <cell r="K586">
            <v>114.29645749200002</v>
          </cell>
          <cell r="L586">
            <v>876.27284077200022</v>
          </cell>
          <cell r="M586">
            <v>251.52740892640031</v>
          </cell>
          <cell r="N586">
            <v>-0.31440926115800039</v>
          </cell>
          <cell r="O586">
            <v>1051.5274089264003</v>
          </cell>
        </row>
        <row r="587">
          <cell r="A587" t="str">
            <v>ОПРЕДЕЛЕНИЕ ХИМИЧЕСКИХ ПОКАЗАТЕЛЕЙ СТОЧНЫХ ВОД  (БЕЗ ОЧИСТКИ)</v>
          </cell>
        </row>
        <row r="588">
          <cell r="A588">
            <v>60000338</v>
          </cell>
          <cell r="B588" t="str">
            <v>Определение рН сточной воды.</v>
          </cell>
          <cell r="C588">
            <v>139</v>
          </cell>
          <cell r="D588">
            <v>0.28999999999999998</v>
          </cell>
          <cell r="E588">
            <v>25.5319596</v>
          </cell>
          <cell r="F588">
            <v>44.798400000000001</v>
          </cell>
          <cell r="G588">
            <v>70.330359600000008</v>
          </cell>
          <cell r="H588">
            <v>23.912322264000004</v>
          </cell>
          <cell r="I588">
            <v>94.242681864000019</v>
          </cell>
          <cell r="K588">
            <v>14.136402279600002</v>
          </cell>
          <cell r="L588">
            <v>108.37908414360002</v>
          </cell>
          <cell r="M588">
            <v>-8.9450990276799871</v>
          </cell>
          <cell r="N588">
            <v>6.4353230414963936E-2</v>
          </cell>
          <cell r="O588">
            <v>130.05490097232001</v>
          </cell>
        </row>
        <row r="589">
          <cell r="A589">
            <v>60000339</v>
          </cell>
          <cell r="B589" t="str">
            <v>Определение сухого остатка сточной воды.</v>
          </cell>
          <cell r="C589">
            <v>395</v>
          </cell>
          <cell r="D589">
            <v>4.08</v>
          </cell>
          <cell r="E589">
            <v>359.20825920000004</v>
          </cell>
          <cell r="F589">
            <v>12.0054</v>
          </cell>
          <cell r="G589">
            <v>371.21365920000005</v>
          </cell>
          <cell r="H589">
            <v>126.21264412800002</v>
          </cell>
          <cell r="I589">
            <v>497.42630332800007</v>
          </cell>
          <cell r="K589">
            <v>74.613945499200014</v>
          </cell>
          <cell r="L589">
            <v>572.04024882720012</v>
          </cell>
          <cell r="M589">
            <v>291.44829859264007</v>
          </cell>
          <cell r="N589">
            <v>-0.73784379390541788</v>
          </cell>
          <cell r="O589">
            <v>686.44829859264007</v>
          </cell>
        </row>
        <row r="590">
          <cell r="A590">
            <v>60000340</v>
          </cell>
          <cell r="B590" t="str">
            <v>Определение железа общего в сточной воде.</v>
          </cell>
          <cell r="C590">
            <v>478</v>
          </cell>
          <cell r="D590">
            <v>1.17</v>
          </cell>
          <cell r="E590">
            <v>103.0082508</v>
          </cell>
          <cell r="F590">
            <v>117.1878</v>
          </cell>
          <cell r="G590">
            <v>220.19605079999999</v>
          </cell>
          <cell r="H590">
            <v>74.866657271999998</v>
          </cell>
          <cell r="I590">
            <v>295.06270807199996</v>
          </cell>
          <cell r="K590">
            <v>44.259406210799995</v>
          </cell>
          <cell r="L590">
            <v>339.32211428279993</v>
          </cell>
          <cell r="M590">
            <v>-70.813462860640072</v>
          </cell>
          <cell r="N590">
            <v>0.14814531979213405</v>
          </cell>
          <cell r="O590">
            <v>407.18653713935993</v>
          </cell>
        </row>
        <row r="591">
          <cell r="A591">
            <v>60000341</v>
          </cell>
          <cell r="B591" t="str">
            <v>Определение аммиака в сточной воде.</v>
          </cell>
          <cell r="C591">
            <v>922</v>
          </cell>
          <cell r="D591">
            <v>0.92</v>
          </cell>
          <cell r="E591">
            <v>80.997940800000009</v>
          </cell>
          <cell r="F591">
            <v>358.1628</v>
          </cell>
          <cell r="G591">
            <v>439.16074079999999</v>
          </cell>
          <cell r="H591">
            <v>149.31465187200001</v>
          </cell>
          <cell r="I591">
            <v>588.475392672</v>
          </cell>
          <cell r="K591">
            <v>88.271308900799994</v>
          </cell>
          <cell r="L591">
            <v>676.74670157280002</v>
          </cell>
          <cell r="M591">
            <v>-109.90395811264</v>
          </cell>
          <cell r="N591">
            <v>0.11920168992694143</v>
          </cell>
          <cell r="O591">
            <v>812.09604188736</v>
          </cell>
        </row>
        <row r="592">
          <cell r="A592">
            <v>60000342</v>
          </cell>
          <cell r="B592" t="str">
            <v>Определение нитритов в сточной воде.</v>
          </cell>
          <cell r="C592">
            <v>472</v>
          </cell>
          <cell r="D592">
            <v>1.25</v>
          </cell>
          <cell r="E592">
            <v>110.05155000000001</v>
          </cell>
          <cell r="F592">
            <v>107.11020000000001</v>
          </cell>
          <cell r="G592">
            <v>217.16175000000001</v>
          </cell>
          <cell r="H592">
            <v>73.834995000000006</v>
          </cell>
          <cell r="I592">
            <v>290.99674500000003</v>
          </cell>
          <cell r="K592">
            <v>43.649511750000002</v>
          </cell>
          <cell r="L592">
            <v>334.64625675000002</v>
          </cell>
          <cell r="M592">
            <v>-70.424491899999964</v>
          </cell>
          <cell r="N592">
            <v>0.14920443199152536</v>
          </cell>
          <cell r="O592">
            <v>401.57550810000004</v>
          </cell>
        </row>
        <row r="593">
          <cell r="A593">
            <v>60000343</v>
          </cell>
          <cell r="B593" t="str">
            <v>Определение нитратов в сточной воде.</v>
          </cell>
          <cell r="C593">
            <v>533</v>
          </cell>
          <cell r="D593">
            <v>1.75</v>
          </cell>
          <cell r="E593">
            <v>154.07217000000003</v>
          </cell>
          <cell r="F593">
            <v>110.68020000000001</v>
          </cell>
          <cell r="G593">
            <v>264.75237000000004</v>
          </cell>
          <cell r="H593">
            <v>90.015805800000024</v>
          </cell>
          <cell r="I593">
            <v>354.76817580000005</v>
          </cell>
          <cell r="K593">
            <v>53.215226370000003</v>
          </cell>
          <cell r="L593">
            <v>407.98340217000003</v>
          </cell>
          <cell r="M593">
            <v>-43.41991739599996</v>
          </cell>
          <cell r="N593">
            <v>8.1463259654784168E-2</v>
          </cell>
          <cell r="O593">
            <v>489.58008260400004</v>
          </cell>
        </row>
        <row r="594">
          <cell r="A594">
            <v>60000344</v>
          </cell>
          <cell r="B594" t="str">
            <v>Определение хлоридов в сточной воде.</v>
          </cell>
          <cell r="C594">
            <v>394</v>
          </cell>
          <cell r="D594">
            <v>1.08</v>
          </cell>
          <cell r="E594">
            <v>95.084539200000023</v>
          </cell>
          <cell r="F594">
            <v>107.79360000000001</v>
          </cell>
          <cell r="G594">
            <v>202.87813920000002</v>
          </cell>
          <cell r="H594">
            <v>68.978567328000011</v>
          </cell>
          <cell r="I594">
            <v>271.85670652800002</v>
          </cell>
          <cell r="K594">
            <v>40.778505979199998</v>
          </cell>
          <cell r="L594">
            <v>312.63521250720004</v>
          </cell>
          <cell r="M594">
            <v>-18.837744991359955</v>
          </cell>
          <cell r="N594">
            <v>4.7811535511065872E-2</v>
          </cell>
          <cell r="O594">
            <v>375.16225500864005</v>
          </cell>
        </row>
        <row r="595">
          <cell r="A595">
            <v>60000345</v>
          </cell>
          <cell r="B595" t="str">
            <v>Определение сульфатов в сточной воде.</v>
          </cell>
          <cell r="C595">
            <v>527</v>
          </cell>
          <cell r="D595">
            <v>4.33</v>
          </cell>
          <cell r="E595">
            <v>381.21856919999999</v>
          </cell>
          <cell r="F595">
            <v>1.6218000000000001</v>
          </cell>
          <cell r="G595">
            <v>382.8403692</v>
          </cell>
          <cell r="H595">
            <v>130.165725528</v>
          </cell>
          <cell r="I595">
            <v>513.00609472799999</v>
          </cell>
          <cell r="K595">
            <v>76.950914209199993</v>
          </cell>
          <cell r="L595">
            <v>589.95700893720004</v>
          </cell>
          <cell r="M595">
            <v>180.94841072463998</v>
          </cell>
          <cell r="N595">
            <v>-0.34335561807332066</v>
          </cell>
          <cell r="O595">
            <v>707.94841072463998</v>
          </cell>
        </row>
        <row r="596">
          <cell r="A596">
            <v>60000346</v>
          </cell>
          <cell r="B596" t="str">
            <v>Определение нефтепродуктов в сточной воде</v>
          </cell>
          <cell r="C596">
            <v>597</v>
          </cell>
          <cell r="D596">
            <v>2.83</v>
          </cell>
          <cell r="E596">
            <v>249.15670920000005</v>
          </cell>
          <cell r="F596">
            <v>52.989000000000004</v>
          </cell>
          <cell r="G596">
            <v>302.14570920000006</v>
          </cell>
          <cell r="H596">
            <v>102.72954112800002</v>
          </cell>
          <cell r="I596">
            <v>404.87525032800011</v>
          </cell>
          <cell r="K596">
            <v>60.731287549200012</v>
          </cell>
          <cell r="L596">
            <v>465.60653787720014</v>
          </cell>
          <cell r="M596">
            <v>-38.272154547359833</v>
          </cell>
          <cell r="N596">
            <v>6.4107461553366551E-2</v>
          </cell>
          <cell r="O596">
            <v>558.72784545264017</v>
          </cell>
        </row>
        <row r="597">
          <cell r="A597">
            <v>60000347</v>
          </cell>
          <cell r="B597" t="str">
            <v xml:space="preserve">Определение фенолов в сточной воде </v>
          </cell>
          <cell r="C597">
            <v>879</v>
          </cell>
          <cell r="D597">
            <v>4.83</v>
          </cell>
          <cell r="E597">
            <v>425.2391892</v>
          </cell>
          <cell r="F597">
            <v>49.164000000000001</v>
          </cell>
          <cell r="G597">
            <v>474.40318919999999</v>
          </cell>
          <cell r="H597">
            <v>161.29708432800001</v>
          </cell>
          <cell r="I597">
            <v>635.70027352800003</v>
          </cell>
          <cell r="K597">
            <v>95.355041029199995</v>
          </cell>
          <cell r="L597">
            <v>731.05531455720006</v>
          </cell>
          <cell r="M597">
            <v>-1.7336225313599698</v>
          </cell>
          <cell r="N597">
            <v>1.9722668161091805E-3</v>
          </cell>
          <cell r="O597">
            <v>877.26637746864003</v>
          </cell>
        </row>
        <row r="598">
          <cell r="A598">
            <v>60000348</v>
          </cell>
          <cell r="B598" t="str">
            <v>Определение цианидов в сточной воде</v>
          </cell>
          <cell r="C598">
            <v>945</v>
          </cell>
          <cell r="D598">
            <v>1.63</v>
          </cell>
          <cell r="E598">
            <v>143.5072212</v>
          </cell>
          <cell r="F598">
            <v>383.02019999999999</v>
          </cell>
          <cell r="G598">
            <v>526.52742119999994</v>
          </cell>
          <cell r="H598">
            <v>179.019323208</v>
          </cell>
          <cell r="I598">
            <v>705.546744408</v>
          </cell>
          <cell r="K598">
            <v>105.8320116612</v>
          </cell>
          <cell r="L598">
            <v>811.37875606919999</v>
          </cell>
          <cell r="M598">
            <v>28.654507283039948</v>
          </cell>
          <cell r="N598">
            <v>-3.03222299291428E-2</v>
          </cell>
          <cell r="O598">
            <v>973.65450728303995</v>
          </cell>
        </row>
        <row r="599">
          <cell r="A599">
            <v>60000349</v>
          </cell>
          <cell r="B599" t="str">
            <v>Определение хрома (+3) в сточной воде</v>
          </cell>
          <cell r="C599">
            <v>268</v>
          </cell>
          <cell r="D599">
            <v>1.47</v>
          </cell>
          <cell r="E599">
            <v>129.42062280000002</v>
          </cell>
          <cell r="F599">
            <v>39.565800000000003</v>
          </cell>
          <cell r="G599">
            <v>168.98642280000001</v>
          </cell>
          <cell r="H599">
            <v>57.45538375200001</v>
          </cell>
          <cell r="I599">
            <v>226.44180655200003</v>
          </cell>
          <cell r="K599">
            <v>33.966270982800005</v>
          </cell>
          <cell r="L599">
            <v>260.40807753480004</v>
          </cell>
          <cell r="M599">
            <v>44.489693041760063</v>
          </cell>
          <cell r="N599">
            <v>-0.16600631732000024</v>
          </cell>
          <cell r="O599">
            <v>312.48969304176006</v>
          </cell>
        </row>
        <row r="600">
          <cell r="A600">
            <v>60000350</v>
          </cell>
          <cell r="B600" t="str">
            <v xml:space="preserve">Определение хрома (+6) в сточной воде </v>
          </cell>
          <cell r="C600">
            <v>243</v>
          </cell>
          <cell r="D600">
            <v>1.47</v>
          </cell>
          <cell r="E600">
            <v>129.42062280000002</v>
          </cell>
          <cell r="F600">
            <v>25.693800000000003</v>
          </cell>
          <cell r="G600">
            <v>155.11442280000003</v>
          </cell>
          <cell r="H600">
            <v>52.738903752000013</v>
          </cell>
          <cell r="I600">
            <v>207.85332655200006</v>
          </cell>
          <cell r="K600">
            <v>31.177998982800005</v>
          </cell>
          <cell r="L600">
            <v>239.03132553480006</v>
          </cell>
          <cell r="M600">
            <v>43.837590641760073</v>
          </cell>
          <cell r="N600">
            <v>-0.18040160757925955</v>
          </cell>
          <cell r="O600">
            <v>286.83759064176007</v>
          </cell>
        </row>
        <row r="601">
          <cell r="A601">
            <v>60000351</v>
          </cell>
          <cell r="B601" t="str">
            <v>Определение меди цинка, свинца, кадмия  в сточной воде</v>
          </cell>
          <cell r="C601">
            <v>806</v>
          </cell>
          <cell r="D601">
            <v>4</v>
          </cell>
          <cell r="E601">
            <v>352.16496000000006</v>
          </cell>
          <cell r="F601">
            <v>77.163000000000011</v>
          </cell>
          <cell r="G601">
            <v>429.32796000000008</v>
          </cell>
          <cell r="H601">
            <v>145.97150640000004</v>
          </cell>
          <cell r="I601">
            <v>575.29946640000014</v>
          </cell>
          <cell r="K601">
            <v>86.294919960000016</v>
          </cell>
          <cell r="L601">
            <v>661.59438636000016</v>
          </cell>
          <cell r="M601">
            <v>-12.086736367999833</v>
          </cell>
          <cell r="N601">
            <v>1.4995950828783912E-2</v>
          </cell>
          <cell r="O601">
            <v>793.91326363200017</v>
          </cell>
        </row>
        <row r="602">
          <cell r="A602">
            <v>60000352</v>
          </cell>
          <cell r="B602" t="str">
            <v xml:space="preserve">Определение никеля в сточной воде </v>
          </cell>
          <cell r="C602">
            <v>518</v>
          </cell>
          <cell r="D602">
            <v>3</v>
          </cell>
          <cell r="E602">
            <v>264.12372000000005</v>
          </cell>
          <cell r="F602">
            <v>5.6609999999999996</v>
          </cell>
          <cell r="G602">
            <v>269.78472000000005</v>
          </cell>
          <cell r="H602">
            <v>91.726804800000025</v>
          </cell>
          <cell r="I602">
            <v>361.51152480000007</v>
          </cell>
          <cell r="K602">
            <v>54.226728720000011</v>
          </cell>
          <cell r="L602">
            <v>415.73825352000006</v>
          </cell>
          <cell r="M602">
            <v>-19.114095775999942</v>
          </cell>
          <cell r="N602">
            <v>3.6899798795366687E-2</v>
          </cell>
          <cell r="O602">
            <v>498.88590422400006</v>
          </cell>
        </row>
        <row r="603">
          <cell r="A603">
            <v>60000353</v>
          </cell>
          <cell r="B603" t="str">
            <v>Определение кобальта в сточной воде</v>
          </cell>
          <cell r="C603">
            <v>518</v>
          </cell>
          <cell r="D603">
            <v>3</v>
          </cell>
          <cell r="E603">
            <v>264.12372000000005</v>
          </cell>
          <cell r="F603">
            <v>5.6609999999999996</v>
          </cell>
          <cell r="G603">
            <v>269.78472000000005</v>
          </cell>
          <cell r="H603">
            <v>91.726804800000025</v>
          </cell>
          <cell r="I603">
            <v>361.51152480000007</v>
          </cell>
          <cell r="K603">
            <v>54.226728720000011</v>
          </cell>
          <cell r="L603">
            <v>415.73825352000006</v>
          </cell>
          <cell r="M603">
            <v>-19.114095775999942</v>
          </cell>
          <cell r="N603">
            <v>3.6899798795366687E-2</v>
          </cell>
          <cell r="O603">
            <v>498.88590422400006</v>
          </cell>
        </row>
        <row r="604">
          <cell r="A604">
            <v>60000354</v>
          </cell>
          <cell r="B604" t="str">
            <v>Определение АПАВ в сточной воде</v>
          </cell>
          <cell r="C604">
            <v>510</v>
          </cell>
          <cell r="D604">
            <v>1.83</v>
          </cell>
          <cell r="E604">
            <v>161.11546920000004</v>
          </cell>
          <cell r="F604">
            <v>105.81479999999999</v>
          </cell>
          <cell r="G604">
            <v>266.9302692</v>
          </cell>
          <cell r="H604">
            <v>90.756291528000006</v>
          </cell>
          <cell r="I604">
            <v>357.68656072800002</v>
          </cell>
          <cell r="K604">
            <v>53.652984109199998</v>
          </cell>
          <cell r="L604">
            <v>411.33954483720004</v>
          </cell>
          <cell r="M604">
            <v>-16.392546195359955</v>
          </cell>
          <cell r="N604">
            <v>3.2142247441882266E-2</v>
          </cell>
          <cell r="O604">
            <v>493.60745380464004</v>
          </cell>
        </row>
        <row r="605">
          <cell r="A605">
            <v>60000355</v>
          </cell>
          <cell r="B605" t="str">
            <v xml:space="preserve">Определение ХПК в сточной воде </v>
          </cell>
          <cell r="C605">
            <v>942</v>
          </cell>
          <cell r="D605">
            <v>3.67</v>
          </cell>
          <cell r="E605">
            <v>323.11135080000003</v>
          </cell>
          <cell r="F605">
            <v>148.971</v>
          </cell>
          <cell r="G605">
            <v>472.08235080000003</v>
          </cell>
          <cell r="H605">
            <v>160.50799927200003</v>
          </cell>
          <cell r="I605">
            <v>632.59035007200009</v>
          </cell>
          <cell r="K605">
            <v>94.888552510800011</v>
          </cell>
          <cell r="L605">
            <v>727.47890258280006</v>
          </cell>
          <cell r="M605">
            <v>-69.02531690063995</v>
          </cell>
          <cell r="N605">
            <v>7.3275283334012689E-2</v>
          </cell>
          <cell r="O605">
            <v>872.97468309936005</v>
          </cell>
        </row>
        <row r="606">
          <cell r="A606">
            <v>60000357</v>
          </cell>
          <cell r="B606" t="str">
            <v xml:space="preserve">Определение БПК - 5 в сточной воде </v>
          </cell>
          <cell r="C606">
            <v>482</v>
          </cell>
          <cell r="D606">
            <v>1.63</v>
          </cell>
          <cell r="E606">
            <v>143.5072212</v>
          </cell>
          <cell r="F606">
            <v>143.96279999999999</v>
          </cell>
          <cell r="G606">
            <v>287.47002120000002</v>
          </cell>
          <cell r="H606">
            <v>97.739807208000016</v>
          </cell>
          <cell r="I606">
            <v>385.20982840800002</v>
          </cell>
          <cell r="K606">
            <v>57.781474261200003</v>
          </cell>
          <cell r="L606">
            <v>442.99130266920002</v>
          </cell>
          <cell r="M606">
            <v>49.589563203040029</v>
          </cell>
          <cell r="N606">
            <v>-0.10288291120962662</v>
          </cell>
          <cell r="O606">
            <v>531.58956320304003</v>
          </cell>
        </row>
        <row r="607">
          <cell r="A607">
            <v>60000358</v>
          </cell>
          <cell r="B607" t="str">
            <v xml:space="preserve">Определение взвешенных веществ в сточной воде </v>
          </cell>
          <cell r="C607">
            <v>509</v>
          </cell>
          <cell r="D607">
            <v>3</v>
          </cell>
          <cell r="E607">
            <v>264.12372000000005</v>
          </cell>
          <cell r="F607">
            <v>0</v>
          </cell>
          <cell r="G607">
            <v>264.12372000000005</v>
          </cell>
          <cell r="H607">
            <v>89.802064800000025</v>
          </cell>
          <cell r="I607">
            <v>353.92578480000009</v>
          </cell>
          <cell r="K607">
            <v>53.08886772000001</v>
          </cell>
          <cell r="L607">
            <v>407.01465252000008</v>
          </cell>
          <cell r="M607">
            <v>-20.582416975999934</v>
          </cell>
          <cell r="N607">
            <v>4.0436968518663914E-2</v>
          </cell>
          <cell r="O607">
            <v>488.41758302400007</v>
          </cell>
        </row>
        <row r="608">
          <cell r="A608">
            <v>60000359</v>
          </cell>
          <cell r="B608" t="str">
            <v xml:space="preserve">Определение жира в сточной воде </v>
          </cell>
          <cell r="C608">
            <v>659</v>
          </cell>
          <cell r="D608">
            <v>4.75</v>
          </cell>
          <cell r="E608">
            <v>418.19589000000008</v>
          </cell>
          <cell r="F608">
            <v>87.566999999999993</v>
          </cell>
          <cell r="G608">
            <v>505.76289000000008</v>
          </cell>
          <cell r="H608">
            <v>171.95938260000005</v>
          </cell>
          <cell r="I608">
            <v>677.72227260000011</v>
          </cell>
          <cell r="K608">
            <v>101.65834089000002</v>
          </cell>
          <cell r="L608">
            <v>779.38061349000009</v>
          </cell>
          <cell r="M608">
            <v>276.2567361880001</v>
          </cell>
          <cell r="N608">
            <v>-0.41920597297116857</v>
          </cell>
          <cell r="O608">
            <v>935.2567361880001</v>
          </cell>
        </row>
        <row r="609">
          <cell r="A609">
            <v>60000360</v>
          </cell>
          <cell r="B609" t="str">
            <v>Определение ртути в сточной воде</v>
          </cell>
          <cell r="C609">
            <v>602</v>
          </cell>
          <cell r="D609">
            <v>2.72</v>
          </cell>
          <cell r="E609">
            <v>239.47217280000004</v>
          </cell>
          <cell r="F609">
            <v>78.009600000000006</v>
          </cell>
          <cell r="G609">
            <v>317.48177280000004</v>
          </cell>
          <cell r="H609">
            <v>107.94380275200002</v>
          </cell>
          <cell r="I609">
            <v>425.42557555200005</v>
          </cell>
          <cell r="K609">
            <v>63.813836332800008</v>
          </cell>
          <cell r="L609">
            <v>489.23941188480006</v>
          </cell>
          <cell r="M609">
            <v>-14.912705738239993</v>
          </cell>
          <cell r="N609">
            <v>2.4771936442259123E-2</v>
          </cell>
          <cell r="O609">
            <v>587.08729426176001</v>
          </cell>
        </row>
        <row r="610">
          <cell r="A610">
            <v>60000361</v>
          </cell>
          <cell r="B610" t="str">
            <v>Определение фосфатов, полифосфатов в сточной воде</v>
          </cell>
          <cell r="C610">
            <v>989</v>
          </cell>
          <cell r="D610">
            <v>2</v>
          </cell>
          <cell r="E610">
            <v>176.08248000000003</v>
          </cell>
          <cell r="F610">
            <v>317.59739999999999</v>
          </cell>
          <cell r="G610">
            <v>493.67988000000003</v>
          </cell>
          <cell r="H610">
            <v>167.85115920000001</v>
          </cell>
          <cell r="I610">
            <v>661.53103920000001</v>
          </cell>
          <cell r="K610">
            <v>99.229655879999996</v>
          </cell>
          <cell r="L610">
            <v>760.76069508</v>
          </cell>
          <cell r="M610">
            <v>-76.087165904000017</v>
          </cell>
          <cell r="N610">
            <v>7.6933433674418628E-2</v>
          </cell>
          <cell r="O610">
            <v>912.91283409599998</v>
          </cell>
        </row>
        <row r="611">
          <cell r="A611">
            <v>60000362</v>
          </cell>
          <cell r="B611" t="str">
            <v>Определение марганца в сточной воде</v>
          </cell>
          <cell r="C611">
            <v>528</v>
          </cell>
          <cell r="D611">
            <v>4</v>
          </cell>
          <cell r="E611">
            <v>352.16496000000006</v>
          </cell>
          <cell r="F611">
            <v>36.8628</v>
          </cell>
          <cell r="G611">
            <v>389.02776000000006</v>
          </cell>
          <cell r="H611">
            <v>132.26943840000004</v>
          </cell>
          <cell r="I611">
            <v>521.29719840000007</v>
          </cell>
          <cell r="K611">
            <v>78.194579760000011</v>
          </cell>
          <cell r="L611">
            <v>599.49177816000008</v>
          </cell>
          <cell r="M611">
            <v>191.39013379200003</v>
          </cell>
          <cell r="N611">
            <v>-0.36248131400000005</v>
          </cell>
          <cell r="O611">
            <v>719.39013379200003</v>
          </cell>
        </row>
        <row r="612">
          <cell r="A612">
            <v>60000363</v>
          </cell>
          <cell r="B612" t="str">
            <v>Определение стронция в сточной воде</v>
          </cell>
          <cell r="C612">
            <v>518</v>
          </cell>
          <cell r="D612">
            <v>3.42</v>
          </cell>
          <cell r="E612">
            <v>301.10104080000002</v>
          </cell>
          <cell r="F612">
            <v>6.5177999999999994</v>
          </cell>
          <cell r="G612">
            <v>307.61884080000004</v>
          </cell>
          <cell r="H612">
            <v>104.59040587200002</v>
          </cell>
          <cell r="I612">
            <v>412.20924667200006</v>
          </cell>
          <cell r="K612">
            <v>61.831387000800007</v>
          </cell>
          <cell r="L612">
            <v>474.04063367280008</v>
          </cell>
          <cell r="M612">
            <v>50.848760407360032</v>
          </cell>
          <cell r="N612">
            <v>-9.8163630130038676E-2</v>
          </cell>
          <cell r="O612">
            <v>568.84876040736003</v>
          </cell>
        </row>
        <row r="613">
          <cell r="A613">
            <v>60000660</v>
          </cell>
          <cell r="B613" t="str">
            <v>Определение алюминия в сточной воде</v>
          </cell>
          <cell r="C613">
            <v>588</v>
          </cell>
          <cell r="D613">
            <v>4.78</v>
          </cell>
          <cell r="E613">
            <v>420.83712720000005</v>
          </cell>
          <cell r="F613">
            <v>35.067600000000006</v>
          </cell>
          <cell r="G613">
            <v>455.90472720000008</v>
          </cell>
          <cell r="H613">
            <v>155.00760724800003</v>
          </cell>
          <cell r="I613">
            <v>610.91233444800014</v>
          </cell>
          <cell r="K613">
            <v>91.636850167200024</v>
          </cell>
          <cell r="L613">
            <v>702.54918461520015</v>
          </cell>
          <cell r="M613">
            <v>255.05902153824013</v>
          </cell>
          <cell r="N613">
            <v>-0.43377384615346959</v>
          </cell>
          <cell r="O613">
            <v>843.05902153824013</v>
          </cell>
        </row>
        <row r="614">
          <cell r="A614" t="str">
            <v>ОПРЕДЕЛЕНИЕ ОРГАНОЛЕПТИЧЕСКИХ И ХИМИЧЕСКИХ ПОКАЗАТЕЛЕЙ ПРИРОДНОЙ, СТОЧНОЙ ВОДЫ</v>
          </cell>
        </row>
        <row r="615">
          <cell r="A615">
            <v>60000458</v>
          </cell>
          <cell r="B615" t="str">
            <v>Определение запаха  природной, сточной воды при 60 град.</v>
          </cell>
          <cell r="C615">
            <v>49</v>
          </cell>
          <cell r="D615">
            <v>0.28999999999999998</v>
          </cell>
          <cell r="E615">
            <v>25.5319596</v>
          </cell>
          <cell r="F615">
            <v>0</v>
          </cell>
          <cell r="G615">
            <v>25.5319596</v>
          </cell>
          <cell r="H615">
            <v>8.6808662640000005</v>
          </cell>
          <cell r="I615">
            <v>34.212825864000003</v>
          </cell>
          <cell r="K615">
            <v>5.1319238796000004</v>
          </cell>
          <cell r="L615">
            <v>39.344749743600005</v>
          </cell>
          <cell r="M615">
            <v>-1.7863003076799941</v>
          </cell>
          <cell r="N615">
            <v>3.6455108319999881E-2</v>
          </cell>
          <cell r="O615">
            <v>47.213699692320006</v>
          </cell>
        </row>
        <row r="616">
          <cell r="A616">
            <v>60000459</v>
          </cell>
          <cell r="B616" t="str">
            <v>Определение запаха природной, сточной воды при 20 град.</v>
          </cell>
          <cell r="C616">
            <v>31</v>
          </cell>
          <cell r="D616">
            <v>0.21</v>
          </cell>
          <cell r="E616">
            <v>18.488660400000001</v>
          </cell>
          <cell r="F616">
            <v>0</v>
          </cell>
          <cell r="G616">
            <v>18.488660400000001</v>
          </cell>
          <cell r="H616">
            <v>6.286144536000001</v>
          </cell>
          <cell r="I616">
            <v>24.774804936000002</v>
          </cell>
          <cell r="K616">
            <v>3.7162207404000003</v>
          </cell>
          <cell r="L616">
            <v>28.491025676400003</v>
          </cell>
          <cell r="M616">
            <v>3.1892308116800052</v>
          </cell>
          <cell r="N616">
            <v>-0.10287841328000016</v>
          </cell>
          <cell r="O616">
            <v>34.189230811680005</v>
          </cell>
        </row>
        <row r="617">
          <cell r="A617">
            <v>60000460</v>
          </cell>
          <cell r="B617" t="str">
            <v>Определение  окраски природной, сточной воды</v>
          </cell>
          <cell r="C617">
            <v>41</v>
          </cell>
          <cell r="D617">
            <v>0.33</v>
          </cell>
          <cell r="E617">
            <v>29.053609200000004</v>
          </cell>
          <cell r="F617">
            <v>7.1400000000000005E-3</v>
          </cell>
          <cell r="G617">
            <v>29.060749200000004</v>
          </cell>
          <cell r="H617">
            <v>9.8806547280000014</v>
          </cell>
          <cell r="I617">
            <v>38.941403928000007</v>
          </cell>
          <cell r="K617">
            <v>5.841210589200001</v>
          </cell>
          <cell r="L617">
            <v>44.78261451720001</v>
          </cell>
          <cell r="M617">
            <v>12.739137420640013</v>
          </cell>
          <cell r="N617">
            <v>-0.31071066879609788</v>
          </cell>
          <cell r="O617">
            <v>53.739137420640013</v>
          </cell>
        </row>
        <row r="618">
          <cell r="A618">
            <v>60000461</v>
          </cell>
          <cell r="B618" t="str">
            <v>Определение РН природной, сточной воды</v>
          </cell>
          <cell r="C618">
            <v>139</v>
          </cell>
          <cell r="D618">
            <v>0.28999999999999998</v>
          </cell>
          <cell r="E618">
            <v>25.5319596</v>
          </cell>
          <cell r="F618">
            <v>42.279000000000003</v>
          </cell>
          <cell r="G618">
            <v>67.810959600000004</v>
          </cell>
          <cell r="H618">
            <v>23.055726264000004</v>
          </cell>
          <cell r="I618">
            <v>90.866685864000004</v>
          </cell>
          <cell r="K618">
            <v>13.630002879600001</v>
          </cell>
          <cell r="L618">
            <v>104.4966887436</v>
          </cell>
          <cell r="M618">
            <v>-13.603973507679996</v>
          </cell>
          <cell r="N618">
            <v>9.7870313004892059E-2</v>
          </cell>
          <cell r="O618">
            <v>125.39602649232</v>
          </cell>
        </row>
        <row r="619">
          <cell r="A619">
            <v>60000462</v>
          </cell>
          <cell r="B619" t="str">
            <v>Определение окисляемости природной, сточной воды</v>
          </cell>
          <cell r="C619">
            <v>297</v>
          </cell>
          <cell r="D619">
            <v>1.42</v>
          </cell>
          <cell r="E619">
            <v>125.0185608</v>
          </cell>
          <cell r="F619">
            <v>22.9194</v>
          </cell>
          <cell r="G619">
            <v>147.93796080000001</v>
          </cell>
          <cell r="H619">
            <v>50.298906672000008</v>
          </cell>
          <cell r="I619">
            <v>198.23686747200003</v>
          </cell>
          <cell r="K619">
            <v>29.735530120800004</v>
          </cell>
          <cell r="L619">
            <v>227.97239759280004</v>
          </cell>
          <cell r="M619">
            <v>-23.433122888639957</v>
          </cell>
          <cell r="N619">
            <v>7.8899403665454407E-2</v>
          </cell>
          <cell r="O619">
            <v>273.56687711136004</v>
          </cell>
        </row>
        <row r="620">
          <cell r="A620">
            <v>60000463</v>
          </cell>
          <cell r="B620" t="str">
            <v>Определение сухого остатка природной, сточной воды</v>
          </cell>
          <cell r="C620">
            <v>293</v>
          </cell>
          <cell r="D620">
            <v>4.08</v>
          </cell>
          <cell r="E620">
            <v>359.20825920000004</v>
          </cell>
          <cell r="F620">
            <v>1.0200000000000001E-2</v>
          </cell>
          <cell r="G620">
            <v>359.21845920000004</v>
          </cell>
          <cell r="H620">
            <v>122.13427612800002</v>
          </cell>
          <cell r="I620">
            <v>481.35273532800005</v>
          </cell>
          <cell r="K620">
            <v>72.202910299199999</v>
          </cell>
          <cell r="L620">
            <v>553.55564562720008</v>
          </cell>
          <cell r="M620">
            <v>371.26677475264012</v>
          </cell>
          <cell r="N620">
            <v>-1.2671220981318776</v>
          </cell>
          <cell r="O620">
            <v>664.26677475264012</v>
          </cell>
        </row>
        <row r="621">
          <cell r="A621">
            <v>60000464</v>
          </cell>
          <cell r="B621" t="str">
            <v>Определение железа в природной, сточной воде</v>
          </cell>
          <cell r="C621">
            <v>235</v>
          </cell>
          <cell r="D621">
            <v>1.17</v>
          </cell>
          <cell r="E621">
            <v>103.0082508</v>
          </cell>
          <cell r="F621">
            <v>21.909600000000001</v>
          </cell>
          <cell r="G621">
            <v>124.9178508</v>
          </cell>
          <cell r="H621">
            <v>42.472069271999999</v>
          </cell>
          <cell r="I621">
            <v>167.389920072</v>
          </cell>
          <cell r="K621">
            <v>25.108488010799999</v>
          </cell>
          <cell r="L621">
            <v>192.49840808279998</v>
          </cell>
          <cell r="M621">
            <v>-4.0019103006400201</v>
          </cell>
          <cell r="N621">
            <v>1.7029405534638383E-2</v>
          </cell>
          <cell r="O621">
            <v>230.99808969935998</v>
          </cell>
        </row>
        <row r="622">
          <cell r="A622">
            <v>60000465</v>
          </cell>
          <cell r="B622" t="str">
            <v>Определение аммиака в природной, сточной воде</v>
          </cell>
          <cell r="C622">
            <v>153</v>
          </cell>
          <cell r="D622">
            <v>0.92</v>
          </cell>
          <cell r="E622">
            <v>80.997940800000009</v>
          </cell>
          <cell r="F622">
            <v>20.257200000000001</v>
          </cell>
          <cell r="G622">
            <v>101.25514080000001</v>
          </cell>
          <cell r="H622">
            <v>34.426747872000007</v>
          </cell>
          <cell r="I622">
            <v>135.68188867200001</v>
          </cell>
          <cell r="K622">
            <v>20.3522833008</v>
          </cell>
          <cell r="L622">
            <v>156.03417197280001</v>
          </cell>
          <cell r="M622">
            <v>34.241006367360001</v>
          </cell>
          <cell r="N622">
            <v>-0.22379742723764706</v>
          </cell>
          <cell r="O622">
            <v>187.24100636736</v>
          </cell>
        </row>
        <row r="623">
          <cell r="A623">
            <v>60000466</v>
          </cell>
          <cell r="B623" t="str">
            <v>Определение нитритов в природной, сточной воде</v>
          </cell>
          <cell r="C623">
            <v>199</v>
          </cell>
          <cell r="D623">
            <v>1.25</v>
          </cell>
          <cell r="E623">
            <v>110.05155000000001</v>
          </cell>
          <cell r="F623">
            <v>3.5700000000000003</v>
          </cell>
          <cell r="G623">
            <v>113.62155000000001</v>
          </cell>
          <cell r="H623">
            <v>38.631327000000006</v>
          </cell>
          <cell r="I623">
            <v>152.25287700000001</v>
          </cell>
          <cell r="K623">
            <v>22.83793155</v>
          </cell>
          <cell r="L623">
            <v>175.09080855000002</v>
          </cell>
          <cell r="M623">
            <v>11.108970260000007</v>
          </cell>
          <cell r="N623">
            <v>-5.5823971155778924E-2</v>
          </cell>
          <cell r="O623">
            <v>210.10897026000001</v>
          </cell>
        </row>
        <row r="624">
          <cell r="A624">
            <v>60000467</v>
          </cell>
          <cell r="B624" t="str">
            <v>Определение нитратов в природной, сточной воде</v>
          </cell>
          <cell r="C624">
            <v>318</v>
          </cell>
          <cell r="D624">
            <v>1.75</v>
          </cell>
          <cell r="E624">
            <v>154.07217000000003</v>
          </cell>
          <cell r="F624">
            <v>2.6724000000000001</v>
          </cell>
          <cell r="G624">
            <v>156.74457000000004</v>
          </cell>
          <cell r="H624">
            <v>53.29315380000002</v>
          </cell>
          <cell r="I624">
            <v>210.03772380000007</v>
          </cell>
          <cell r="K624">
            <v>31.505658570000008</v>
          </cell>
          <cell r="L624">
            <v>241.54338237000007</v>
          </cell>
          <cell r="M624">
            <v>-28.147941155999945</v>
          </cell>
          <cell r="N624">
            <v>8.8515538226414919E-2</v>
          </cell>
          <cell r="O624">
            <v>289.85205884400006</v>
          </cell>
        </row>
        <row r="625">
          <cell r="A625">
            <v>60000468</v>
          </cell>
          <cell r="B625" t="str">
            <v>Определение хлоридов в природной, сточной воде</v>
          </cell>
          <cell r="C625">
            <v>129</v>
          </cell>
          <cell r="D625">
            <v>1.08</v>
          </cell>
          <cell r="E625">
            <v>95.084539200000023</v>
          </cell>
          <cell r="F625">
            <v>2.0501999999999998</v>
          </cell>
          <cell r="G625">
            <v>97.134739200000027</v>
          </cell>
          <cell r="H625">
            <v>33.02581132800001</v>
          </cell>
          <cell r="I625">
            <v>130.16055052800004</v>
          </cell>
          <cell r="K625">
            <v>19.524082579200005</v>
          </cell>
          <cell r="L625">
            <v>149.68463310720006</v>
          </cell>
          <cell r="M625">
            <v>50.621559728640051</v>
          </cell>
          <cell r="N625">
            <v>-0.39241519169488409</v>
          </cell>
          <cell r="O625">
            <v>179.62155972864005</v>
          </cell>
        </row>
        <row r="626">
          <cell r="A626">
            <v>60000469</v>
          </cell>
          <cell r="B626" t="str">
            <v>Определение сульфатов в природной, сточной воде</v>
          </cell>
          <cell r="C626">
            <v>266</v>
          </cell>
          <cell r="D626">
            <v>4.33</v>
          </cell>
          <cell r="E626">
            <v>381.21856919999999</v>
          </cell>
          <cell r="F626">
            <v>2.6724000000000001</v>
          </cell>
          <cell r="G626">
            <v>383.89096919999997</v>
          </cell>
          <cell r="H626">
            <v>130.52292952799999</v>
          </cell>
          <cell r="I626">
            <v>514.41389872799994</v>
          </cell>
          <cell r="K626">
            <v>77.162084809199982</v>
          </cell>
          <cell r="L626">
            <v>591.57598353719993</v>
          </cell>
          <cell r="M626">
            <v>443.89118024463994</v>
          </cell>
          <cell r="N626">
            <v>-1.6687638355061651</v>
          </cell>
          <cell r="O626">
            <v>709.89118024463994</v>
          </cell>
        </row>
        <row r="627">
          <cell r="A627">
            <v>60000470</v>
          </cell>
          <cell r="B627" t="str">
            <v>Определение нефтепродуктов в природной, сточной воде</v>
          </cell>
          <cell r="C627">
            <v>449</v>
          </cell>
          <cell r="D627">
            <v>2.83</v>
          </cell>
          <cell r="E627">
            <v>249.15670920000005</v>
          </cell>
          <cell r="F627">
            <v>32.986800000000002</v>
          </cell>
          <cell r="G627">
            <v>282.14350920000004</v>
          </cell>
          <cell r="H627">
            <v>95.928793128000024</v>
          </cell>
          <cell r="I627">
            <v>378.07230232800009</v>
          </cell>
          <cell r="K627">
            <v>56.710845349200014</v>
          </cell>
          <cell r="L627">
            <v>434.78314767720008</v>
          </cell>
          <cell r="M627">
            <v>72.739777212640092</v>
          </cell>
          <cell r="N627">
            <v>-0.1620039581573276</v>
          </cell>
          <cell r="O627">
            <v>521.73977721264009</v>
          </cell>
        </row>
        <row r="628">
          <cell r="A628">
            <v>60000471</v>
          </cell>
          <cell r="B628" t="str">
            <v>Определение фенолов в природной, сточной воде</v>
          </cell>
          <cell r="C628">
            <v>497</v>
          </cell>
          <cell r="D628">
            <v>4.83</v>
          </cell>
          <cell r="E628">
            <v>425.2391892</v>
          </cell>
          <cell r="F628">
            <v>3.8148000000000004</v>
          </cell>
          <cell r="G628">
            <v>429.05398919999999</v>
          </cell>
          <cell r="H628">
            <v>145.878356328</v>
          </cell>
          <cell r="I628">
            <v>574.93234552800004</v>
          </cell>
          <cell r="K628">
            <v>86.239851829200006</v>
          </cell>
          <cell r="L628">
            <v>661.17219735720005</v>
          </cell>
          <cell r="M628">
            <v>296.40663682863999</v>
          </cell>
          <cell r="N628">
            <v>-0.59639162339766594</v>
          </cell>
          <cell r="O628">
            <v>793.40663682863999</v>
          </cell>
        </row>
        <row r="629">
          <cell r="A629">
            <v>60000472</v>
          </cell>
          <cell r="B629" t="str">
            <v>Определение цианидов в природной, сточной воде</v>
          </cell>
          <cell r="C629">
            <v>420</v>
          </cell>
          <cell r="D629">
            <v>1.63</v>
          </cell>
          <cell r="E629">
            <v>143.5072212</v>
          </cell>
          <cell r="F629">
            <v>92.463000000000008</v>
          </cell>
          <cell r="G629">
            <v>235.97022120000003</v>
          </cell>
          <cell r="H629">
            <v>80.22987520800001</v>
          </cell>
          <cell r="I629">
            <v>316.20009640800004</v>
          </cell>
          <cell r="K629">
            <v>47.430014461200003</v>
          </cell>
          <cell r="L629">
            <v>363.63011086920005</v>
          </cell>
          <cell r="M629">
            <v>16.356133043040074</v>
          </cell>
          <cell r="N629">
            <v>-3.8943173912000174E-2</v>
          </cell>
          <cell r="O629">
            <v>436.35613304304007</v>
          </cell>
        </row>
        <row r="630">
          <cell r="A630">
            <v>60000473</v>
          </cell>
          <cell r="B630" t="str">
            <v>Определение хрома в природной, сточной воде</v>
          </cell>
          <cell r="C630">
            <v>318</v>
          </cell>
          <cell r="D630">
            <v>1.47</v>
          </cell>
          <cell r="E630">
            <v>129.42062280000002</v>
          </cell>
          <cell r="F630">
            <v>65.708399999999997</v>
          </cell>
          <cell r="G630">
            <v>195.12902280000003</v>
          </cell>
          <cell r="H630">
            <v>66.343867752000008</v>
          </cell>
          <cell r="I630">
            <v>261.47289055200002</v>
          </cell>
          <cell r="K630">
            <v>39.220933582800001</v>
          </cell>
          <cell r="L630">
            <v>300.69382413480002</v>
          </cell>
          <cell r="M630">
            <v>42.832588961759996</v>
          </cell>
          <cell r="N630">
            <v>-0.13469367598037735</v>
          </cell>
          <cell r="O630">
            <v>360.83258896176</v>
          </cell>
        </row>
        <row r="631">
          <cell r="A631">
            <v>60000474</v>
          </cell>
          <cell r="B631" t="str">
            <v xml:space="preserve">Определение меди цинка, свинца, кадмия  в природной, сточной воде </v>
          </cell>
          <cell r="C631">
            <v>605</v>
          </cell>
          <cell r="D631">
            <v>4</v>
          </cell>
          <cell r="E631">
            <v>352.16496000000006</v>
          </cell>
          <cell r="F631">
            <v>15.147</v>
          </cell>
          <cell r="G631">
            <v>367.31196000000006</v>
          </cell>
          <cell r="H631">
            <v>124.88606640000003</v>
          </cell>
          <cell r="I631">
            <v>492.19802640000012</v>
          </cell>
          <cell r="K631">
            <v>73.829703960000018</v>
          </cell>
          <cell r="L631">
            <v>566.02773036000008</v>
          </cell>
          <cell r="M631">
            <v>74.233276432000025</v>
          </cell>
          <cell r="N631">
            <v>-0.12269963046611575</v>
          </cell>
          <cell r="O631">
            <v>679.23327643200003</v>
          </cell>
        </row>
        <row r="632">
          <cell r="A632">
            <v>60000475</v>
          </cell>
          <cell r="B632" t="str">
            <v>Определение никеля в природной, сточной воде атомно-абсорбционным методом</v>
          </cell>
          <cell r="C632">
            <v>467</v>
          </cell>
          <cell r="D632">
            <v>1</v>
          </cell>
          <cell r="E632">
            <v>88.041240000000016</v>
          </cell>
          <cell r="F632">
            <v>147.00239999999999</v>
          </cell>
          <cell r="G632">
            <v>235.04364000000001</v>
          </cell>
          <cell r="H632">
            <v>79.914837600000013</v>
          </cell>
          <cell r="I632">
            <v>314.95847760000004</v>
          </cell>
          <cell r="K632">
            <v>47.243771640000006</v>
          </cell>
          <cell r="L632">
            <v>362.20224924000001</v>
          </cell>
          <cell r="M632">
            <v>-32.357300911999971</v>
          </cell>
          <cell r="N632">
            <v>6.9287582252676602E-2</v>
          </cell>
          <cell r="O632">
            <v>434.64269908800003</v>
          </cell>
        </row>
        <row r="633">
          <cell r="A633">
            <v>60000476</v>
          </cell>
          <cell r="B633" t="str">
            <v>Определение кобальта в природной, сточной воде атомно-абсорбционным методом</v>
          </cell>
          <cell r="C633">
            <v>467</v>
          </cell>
          <cell r="D633">
            <v>1</v>
          </cell>
          <cell r="E633">
            <v>88.041240000000016</v>
          </cell>
          <cell r="F633">
            <v>147.00239999999999</v>
          </cell>
          <cell r="G633">
            <v>235.04364000000001</v>
          </cell>
          <cell r="H633">
            <v>79.914837600000013</v>
          </cell>
          <cell r="I633">
            <v>314.95847760000004</v>
          </cell>
          <cell r="K633">
            <v>47.243771640000006</v>
          </cell>
          <cell r="L633">
            <v>362.20224924000001</v>
          </cell>
          <cell r="M633">
            <v>-32.357300911999971</v>
          </cell>
          <cell r="N633">
            <v>6.9287582252676602E-2</v>
          </cell>
          <cell r="O633">
            <v>434.64269908800003</v>
          </cell>
        </row>
        <row r="634">
          <cell r="A634">
            <v>60000477</v>
          </cell>
          <cell r="B634" t="str">
            <v>Определение СПАВ в природной, сточной воде</v>
          </cell>
          <cell r="C634">
            <v>370</v>
          </cell>
          <cell r="D634">
            <v>1.83</v>
          </cell>
          <cell r="E634">
            <v>161.11546920000004</v>
          </cell>
          <cell r="F634">
            <v>28.794600000000003</v>
          </cell>
          <cell r="G634">
            <v>189.91006920000004</v>
          </cell>
          <cell r="H634">
            <v>64.569423528000016</v>
          </cell>
          <cell r="I634">
            <v>254.47949272800005</v>
          </cell>
          <cell r="K634">
            <v>38.171923909200004</v>
          </cell>
          <cell r="L634">
            <v>292.65141663720004</v>
          </cell>
          <cell r="M634">
            <v>-18.818300035359982</v>
          </cell>
          <cell r="N634">
            <v>5.086027036583779E-2</v>
          </cell>
          <cell r="O634">
            <v>351.18169996464002</v>
          </cell>
        </row>
        <row r="635">
          <cell r="A635">
            <v>60000478</v>
          </cell>
          <cell r="B635" t="str">
            <v>Определение ХПК в природной, сточной воде</v>
          </cell>
          <cell r="C635">
            <v>524</v>
          </cell>
          <cell r="D635">
            <v>3.67</v>
          </cell>
          <cell r="E635">
            <v>323.11135080000003</v>
          </cell>
          <cell r="F635">
            <v>11.883000000000001</v>
          </cell>
          <cell r="G635">
            <v>334.99435080000001</v>
          </cell>
          <cell r="H635">
            <v>113.898079272</v>
          </cell>
          <cell r="I635">
            <v>448.89243007200002</v>
          </cell>
          <cell r="K635">
            <v>67.333864510799998</v>
          </cell>
          <cell r="L635">
            <v>516.22629458280005</v>
          </cell>
          <cell r="M635">
            <v>95.471553499360084</v>
          </cell>
          <cell r="N635">
            <v>-0.1821976211819849</v>
          </cell>
          <cell r="O635">
            <v>619.47155349936008</v>
          </cell>
        </row>
        <row r="636">
          <cell r="A636">
            <v>60000479</v>
          </cell>
          <cell r="B636" t="str">
            <v>Определение БПК -5 в природной, сточной воде</v>
          </cell>
          <cell r="C636">
            <v>295</v>
          </cell>
          <cell r="D636">
            <v>1.63</v>
          </cell>
          <cell r="E636">
            <v>143.5072212</v>
          </cell>
          <cell r="F636">
            <v>34.078199999999995</v>
          </cell>
          <cell r="G636">
            <v>177.58542119999998</v>
          </cell>
          <cell r="H636">
            <v>60.379043207999999</v>
          </cell>
          <cell r="I636">
            <v>237.96446440799997</v>
          </cell>
          <cell r="K636">
            <v>35.694669661199995</v>
          </cell>
          <cell r="L636">
            <v>273.65913406919998</v>
          </cell>
          <cell r="M636">
            <v>33.390960883039952</v>
          </cell>
          <cell r="N636">
            <v>-0.11318969790861001</v>
          </cell>
          <cell r="O636">
            <v>328.39096088303995</v>
          </cell>
        </row>
        <row r="637">
          <cell r="A637">
            <v>60000480</v>
          </cell>
          <cell r="B637" t="str">
            <v>Определение остаточного хлора в природной, сточной воде</v>
          </cell>
          <cell r="C637">
            <v>365</v>
          </cell>
          <cell r="D637">
            <v>0.92</v>
          </cell>
          <cell r="E637">
            <v>80.997940800000009</v>
          </cell>
          <cell r="F637">
            <v>105.27419999999999</v>
          </cell>
          <cell r="G637">
            <v>186.27214079999999</v>
          </cell>
          <cell r="H637">
            <v>63.332527872</v>
          </cell>
          <cell r="I637">
            <v>249.604668672</v>
          </cell>
          <cell r="K637">
            <v>37.440700300799996</v>
          </cell>
          <cell r="L637">
            <v>287.04536897280002</v>
          </cell>
          <cell r="M637">
            <v>-20.545557232639965</v>
          </cell>
          <cell r="N637">
            <v>5.6289197897643736E-2</v>
          </cell>
          <cell r="O637">
            <v>344.45444276736004</v>
          </cell>
        </row>
        <row r="638">
          <cell r="A638">
            <v>60000481</v>
          </cell>
          <cell r="B638" t="str">
            <v>Определение взвешенных веществ в природной, сточной воде</v>
          </cell>
          <cell r="C638">
            <v>251</v>
          </cell>
          <cell r="D638">
            <v>3</v>
          </cell>
          <cell r="E638">
            <v>264.12372000000005</v>
          </cell>
          <cell r="F638">
            <v>0</v>
          </cell>
          <cell r="G638">
            <v>264.12372000000005</v>
          </cell>
          <cell r="H638">
            <v>89.802064800000025</v>
          </cell>
          <cell r="I638">
            <v>353.92578480000009</v>
          </cell>
          <cell r="K638">
            <v>53.08886772000001</v>
          </cell>
          <cell r="L638">
            <v>407.01465252000008</v>
          </cell>
          <cell r="M638">
            <v>237.41758302400007</v>
          </cell>
          <cell r="N638">
            <v>-0.94588678495617551</v>
          </cell>
          <cell r="O638">
            <v>488.41758302400007</v>
          </cell>
        </row>
        <row r="639">
          <cell r="A639">
            <v>60000482</v>
          </cell>
          <cell r="B639" t="str">
            <v>Определение жира в природной, сточной воде</v>
          </cell>
          <cell r="C639">
            <v>373</v>
          </cell>
          <cell r="D639">
            <v>1.75</v>
          </cell>
          <cell r="E639">
            <v>154.07217000000003</v>
          </cell>
          <cell r="F639">
            <v>52.734000000000002</v>
          </cell>
          <cell r="G639">
            <v>206.80617000000004</v>
          </cell>
          <cell r="H639">
            <v>70.314097800000013</v>
          </cell>
          <cell r="I639">
            <v>277.12026780000008</v>
          </cell>
          <cell r="K639">
            <v>41.56804017000001</v>
          </cell>
          <cell r="L639">
            <v>318.6883079700001</v>
          </cell>
          <cell r="M639">
            <v>9.4259695640001269</v>
          </cell>
          <cell r="N639">
            <v>-2.5270695882037873E-2</v>
          </cell>
          <cell r="O639">
            <v>382.42596956400013</v>
          </cell>
        </row>
        <row r="640">
          <cell r="A640">
            <v>60000484</v>
          </cell>
          <cell r="B640" t="str">
            <v>Определение прозрачности и температуры в природной, сточной воде</v>
          </cell>
          <cell r="C640">
            <v>249</v>
          </cell>
          <cell r="D640">
            <v>0.25</v>
          </cell>
          <cell r="E640">
            <v>22.010310000000004</v>
          </cell>
          <cell r="F640">
            <v>103.73400000000001</v>
          </cell>
          <cell r="G640">
            <v>125.74431000000001</v>
          </cell>
          <cell r="H640">
            <v>42.753065400000004</v>
          </cell>
          <cell r="I640">
            <v>168.49737540000001</v>
          </cell>
          <cell r="K640">
            <v>25.274606309999999</v>
          </cell>
          <cell r="L640">
            <v>193.77198171000001</v>
          </cell>
          <cell r="M640">
            <v>-16.473621948000016</v>
          </cell>
          <cell r="N640">
            <v>6.6159124289156684E-2</v>
          </cell>
          <cell r="O640">
            <v>232.52637805199998</v>
          </cell>
        </row>
        <row r="641">
          <cell r="A641">
            <v>60000485</v>
          </cell>
          <cell r="B641" t="str">
            <v>Определение щелочности в природной, сточной воде</v>
          </cell>
          <cell r="C641">
            <v>141</v>
          </cell>
          <cell r="D641">
            <v>0.42</v>
          </cell>
          <cell r="E641">
            <v>36.977320800000001</v>
          </cell>
          <cell r="F641">
            <v>40.922399999999996</v>
          </cell>
          <cell r="G641">
            <v>77.899720799999997</v>
          </cell>
          <cell r="H641">
            <v>26.485905072000001</v>
          </cell>
          <cell r="I641">
            <v>104.38562587199999</v>
          </cell>
          <cell r="K641">
            <v>15.657843880799998</v>
          </cell>
          <cell r="L641">
            <v>120.04346975279999</v>
          </cell>
          <cell r="M641">
            <v>3.0521637033599802</v>
          </cell>
          <cell r="N641">
            <v>-2.1646551087659435E-2</v>
          </cell>
          <cell r="O641">
            <v>144.05216370335998</v>
          </cell>
        </row>
        <row r="642">
          <cell r="A642">
            <v>60000486</v>
          </cell>
          <cell r="B642" t="str">
            <v>Определение общей жёсткости в природной, сточной воде</v>
          </cell>
          <cell r="C642">
            <v>158</v>
          </cell>
          <cell r="D642">
            <v>1.17</v>
          </cell>
          <cell r="E642">
            <v>103.0082508</v>
          </cell>
          <cell r="F642">
            <v>0.37740000000000001</v>
          </cell>
          <cell r="G642">
            <v>103.38565079999999</v>
          </cell>
          <cell r="H642">
            <v>35.151121271999997</v>
          </cell>
          <cell r="I642">
            <v>138.53677207199999</v>
          </cell>
          <cell r="K642">
            <v>20.780515810799997</v>
          </cell>
          <cell r="L642">
            <v>159.31728788279997</v>
          </cell>
          <cell r="M642">
            <v>33.180745459359969</v>
          </cell>
          <cell r="N642">
            <v>-0.21000471809721499</v>
          </cell>
          <cell r="O642">
            <v>191.18074545935997</v>
          </cell>
        </row>
        <row r="643">
          <cell r="A643">
            <v>60000487</v>
          </cell>
          <cell r="B643" t="str">
            <v xml:space="preserve">Определение кальция в природной, сточной воде </v>
          </cell>
          <cell r="C643">
            <v>353</v>
          </cell>
          <cell r="D643">
            <v>0.67</v>
          </cell>
          <cell r="E643">
            <v>58.987630800000012</v>
          </cell>
          <cell r="F643">
            <v>105.50879999999999</v>
          </cell>
          <cell r="G643">
            <v>164.49643080000001</v>
          </cell>
          <cell r="H643">
            <v>55.928786472000006</v>
          </cell>
          <cell r="I643">
            <v>220.42521727200003</v>
          </cell>
          <cell r="K643">
            <v>33.063782590800002</v>
          </cell>
          <cell r="L643">
            <v>253.48899986280003</v>
          </cell>
          <cell r="M643">
            <v>-48.813200164639966</v>
          </cell>
          <cell r="N643">
            <v>0.1382810202964305</v>
          </cell>
          <cell r="O643">
            <v>304.18679983536003</v>
          </cell>
        </row>
        <row r="644">
          <cell r="A644">
            <v>60000488</v>
          </cell>
          <cell r="B644" t="str">
            <v>Определение мышьяка в природной, сточной воде</v>
          </cell>
          <cell r="C644">
            <v>463</v>
          </cell>
          <cell r="D644">
            <v>3.25</v>
          </cell>
          <cell r="E644">
            <v>286.13403000000005</v>
          </cell>
          <cell r="F644">
            <v>11.750399999999999</v>
          </cell>
          <cell r="G644">
            <v>297.88443000000007</v>
          </cell>
          <cell r="H644">
            <v>101.28070620000003</v>
          </cell>
          <cell r="I644">
            <v>399.16513620000012</v>
          </cell>
          <cell r="K644">
            <v>59.874770430000012</v>
          </cell>
          <cell r="L644">
            <v>459.03990663000013</v>
          </cell>
          <cell r="M644">
            <v>87.847887956000136</v>
          </cell>
          <cell r="N644">
            <v>-0.18973625908423356</v>
          </cell>
          <cell r="O644">
            <v>550.84788795600014</v>
          </cell>
        </row>
        <row r="645">
          <cell r="A645">
            <v>60000489</v>
          </cell>
          <cell r="B645" t="str">
            <v>Определение молибдена в природной, сточной воде</v>
          </cell>
          <cell r="C645">
            <v>392</v>
          </cell>
          <cell r="D645">
            <v>1.42</v>
          </cell>
          <cell r="E645">
            <v>125.0185608</v>
          </cell>
          <cell r="F645">
            <v>88.760400000000004</v>
          </cell>
          <cell r="G645">
            <v>213.77896079999999</v>
          </cell>
          <cell r="H645">
            <v>72.684846672000006</v>
          </cell>
          <cell r="I645">
            <v>286.46380747199998</v>
          </cell>
          <cell r="K645">
            <v>42.969571120799998</v>
          </cell>
          <cell r="L645">
            <v>329.43337859279995</v>
          </cell>
          <cell r="M645">
            <v>3.320054311359911</v>
          </cell>
          <cell r="N645">
            <v>-8.4695263044895688E-3</v>
          </cell>
          <cell r="O645">
            <v>395.32005431135991</v>
          </cell>
        </row>
        <row r="646">
          <cell r="A646">
            <v>60000494</v>
          </cell>
          <cell r="B646" t="str">
            <v>Определение марганца в природной, сточной воде</v>
          </cell>
          <cell r="C646">
            <v>480</v>
          </cell>
          <cell r="D646">
            <v>3.42</v>
          </cell>
          <cell r="E646">
            <v>301.10104080000002</v>
          </cell>
          <cell r="F646">
            <v>26.805600000000002</v>
          </cell>
          <cell r="G646">
            <v>327.90664080000005</v>
          </cell>
          <cell r="H646">
            <v>111.48825787200002</v>
          </cell>
          <cell r="I646">
            <v>439.39489867200007</v>
          </cell>
          <cell r="K646">
            <v>65.909234800800007</v>
          </cell>
          <cell r="L646">
            <v>505.30413347280006</v>
          </cell>
          <cell r="M646">
            <v>126.3649601673601</v>
          </cell>
          <cell r="N646">
            <v>-0.26326033368200019</v>
          </cell>
          <cell r="O646">
            <v>606.3649601673601</v>
          </cell>
        </row>
        <row r="647">
          <cell r="A647">
            <v>60000495</v>
          </cell>
          <cell r="B647" t="str">
            <v>Определение растворённого кислорода в природной, сточной воде</v>
          </cell>
          <cell r="C647">
            <v>260</v>
          </cell>
          <cell r="D647">
            <v>0.67</v>
          </cell>
          <cell r="E647">
            <v>58.987630800000012</v>
          </cell>
          <cell r="F647">
            <v>68.360399999999998</v>
          </cell>
          <cell r="G647">
            <v>127.3480308</v>
          </cell>
          <cell r="H647">
            <v>43.298330472000004</v>
          </cell>
          <cell r="I647">
            <v>170.64636127200001</v>
          </cell>
          <cell r="K647">
            <v>25.596954190800002</v>
          </cell>
          <cell r="L647">
            <v>196.24331546280001</v>
          </cell>
          <cell r="M647">
            <v>-24.508021444640008</v>
          </cell>
          <cell r="N647">
            <v>9.4261620940923108E-2</v>
          </cell>
          <cell r="O647">
            <v>235.49197855535999</v>
          </cell>
        </row>
        <row r="648">
          <cell r="A648">
            <v>60000496</v>
          </cell>
          <cell r="B648" t="str">
            <v>Определение хрома  VI в природной, сточной воде</v>
          </cell>
          <cell r="C648">
            <v>327</v>
          </cell>
          <cell r="D648">
            <v>1.47</v>
          </cell>
          <cell r="E648">
            <v>129.42062280000002</v>
          </cell>
          <cell r="F648">
            <v>69.390600000000006</v>
          </cell>
          <cell r="G648">
            <v>198.81122280000002</v>
          </cell>
          <cell r="H648">
            <v>67.595815752000007</v>
          </cell>
          <cell r="I648">
            <v>266.40703855200002</v>
          </cell>
          <cell r="K648">
            <v>39.961055782800003</v>
          </cell>
          <cell r="L648">
            <v>306.36809433480005</v>
          </cell>
          <cell r="M648">
            <v>40.641713201760069</v>
          </cell>
          <cell r="N648">
            <v>-0.12428658471486259</v>
          </cell>
          <cell r="O648">
            <v>367.64171320176007</v>
          </cell>
        </row>
        <row r="649">
          <cell r="A649">
            <v>60000497</v>
          </cell>
          <cell r="B649" t="str">
            <v xml:space="preserve">Определение ртути в природной, сточной воде </v>
          </cell>
          <cell r="C649">
            <v>466</v>
          </cell>
          <cell r="D649">
            <v>2.42</v>
          </cell>
          <cell r="E649">
            <v>213.0598008</v>
          </cell>
          <cell r="F649">
            <v>25.948800000000002</v>
          </cell>
          <cell r="G649">
            <v>239.00860080000001</v>
          </cell>
          <cell r="H649">
            <v>81.262924272000006</v>
          </cell>
          <cell r="I649">
            <v>320.27152507200003</v>
          </cell>
          <cell r="K649">
            <v>48.0407287608</v>
          </cell>
          <cell r="L649">
            <v>368.31225383280002</v>
          </cell>
          <cell r="M649">
            <v>-24.025295400640005</v>
          </cell>
          <cell r="N649">
            <v>5.155642789836911E-2</v>
          </cell>
          <cell r="O649">
            <v>441.97470459936</v>
          </cell>
        </row>
        <row r="650">
          <cell r="A650">
            <v>60000498</v>
          </cell>
          <cell r="B650" t="str">
            <v xml:space="preserve">Определение мути, осадка в природной, сточной воде </v>
          </cell>
          <cell r="C650">
            <v>33</v>
          </cell>
          <cell r="D650">
            <v>0.33</v>
          </cell>
          <cell r="E650">
            <v>29.053609200000004</v>
          </cell>
          <cell r="F650">
            <v>0</v>
          </cell>
          <cell r="G650">
            <v>29.053609200000004</v>
          </cell>
          <cell r="H650">
            <v>9.8782271280000025</v>
          </cell>
          <cell r="I650">
            <v>38.931836328000003</v>
          </cell>
          <cell r="K650">
            <v>5.8397754492000002</v>
          </cell>
          <cell r="L650">
            <v>44.7716117772</v>
          </cell>
          <cell r="M650">
            <v>20.725934132639999</v>
          </cell>
          <cell r="N650">
            <v>-0.62805861007999997</v>
          </cell>
          <cell r="O650">
            <v>53.725934132639999</v>
          </cell>
        </row>
        <row r="651">
          <cell r="A651">
            <v>60000499</v>
          </cell>
          <cell r="B651" t="str">
            <v>Определение алюминия остаточного в природной, сточной воде</v>
          </cell>
          <cell r="C651">
            <v>527</v>
          </cell>
          <cell r="D651">
            <v>1.75</v>
          </cell>
          <cell r="E651">
            <v>154.07217000000003</v>
          </cell>
          <cell r="F651">
            <v>106.3044</v>
          </cell>
          <cell r="G651">
            <v>260.37657000000002</v>
          </cell>
          <cell r="H651">
            <v>88.528033800000017</v>
          </cell>
          <cell r="I651">
            <v>348.90460380000002</v>
          </cell>
          <cell r="K651">
            <v>52.335690570000004</v>
          </cell>
          <cell r="L651">
            <v>401.24029437000002</v>
          </cell>
          <cell r="M651">
            <v>-45.511646756000005</v>
          </cell>
          <cell r="N651">
            <v>8.6359861017077807E-2</v>
          </cell>
          <cell r="O651">
            <v>481.488353244</v>
          </cell>
        </row>
        <row r="652">
          <cell r="A652">
            <v>60000500</v>
          </cell>
          <cell r="B652" t="str">
            <v>Определение полифосфатов, фосфатов в природной, сточной воде</v>
          </cell>
          <cell r="C652">
            <v>517</v>
          </cell>
          <cell r="D652">
            <v>2</v>
          </cell>
          <cell r="E652">
            <v>176.08248000000003</v>
          </cell>
          <cell r="F652">
            <v>106.03919999999999</v>
          </cell>
          <cell r="G652">
            <v>282.12168000000003</v>
          </cell>
          <cell r="H652">
            <v>95.92137120000001</v>
          </cell>
          <cell r="I652">
            <v>378.04305120000004</v>
          </cell>
          <cell r="K652">
            <v>56.706457680000007</v>
          </cell>
          <cell r="L652">
            <v>434.74950888000006</v>
          </cell>
          <cell r="M652">
            <v>4.6994106560000546</v>
          </cell>
          <cell r="N652">
            <v>-9.0897691605416921E-3</v>
          </cell>
          <cell r="O652">
            <v>521.69941065600005</v>
          </cell>
        </row>
        <row r="653">
          <cell r="A653">
            <v>60000501</v>
          </cell>
          <cell r="B653" t="str">
            <v xml:space="preserve">Определение бора в природной, сточной воде </v>
          </cell>
          <cell r="C653">
            <v>417</v>
          </cell>
          <cell r="D653">
            <v>2.42</v>
          </cell>
          <cell r="E653">
            <v>213.0598008</v>
          </cell>
          <cell r="F653">
            <v>3.9575999999999998</v>
          </cell>
          <cell r="G653">
            <v>217.01740080000002</v>
          </cell>
          <cell r="H653">
            <v>73.785916272000009</v>
          </cell>
          <cell r="I653">
            <v>290.80331707200003</v>
          </cell>
          <cell r="K653">
            <v>43.620497560800004</v>
          </cell>
          <cell r="L653">
            <v>334.42381463280003</v>
          </cell>
          <cell r="M653">
            <v>-15.691422440639997</v>
          </cell>
          <cell r="N653">
            <v>3.7629310409208624E-2</v>
          </cell>
          <cell r="O653">
            <v>401.30857755936</v>
          </cell>
        </row>
        <row r="654">
          <cell r="A654">
            <v>60000502</v>
          </cell>
          <cell r="B654" t="str">
            <v>Определение стронция в природной, сточной воде</v>
          </cell>
          <cell r="C654">
            <v>417</v>
          </cell>
          <cell r="D654">
            <v>1.42</v>
          </cell>
          <cell r="E654">
            <v>125.0185608</v>
          </cell>
          <cell r="F654">
            <v>107.04900000000001</v>
          </cell>
          <cell r="G654">
            <v>232.06756080000002</v>
          </cell>
          <cell r="H654">
            <v>78.902970672000009</v>
          </cell>
          <cell r="I654">
            <v>310.97053147200006</v>
          </cell>
          <cell r="K654">
            <v>46.645579720800008</v>
          </cell>
          <cell r="L654">
            <v>357.61611119280008</v>
          </cell>
          <cell r="M654">
            <v>12.139333431360058</v>
          </cell>
          <cell r="N654">
            <v>-2.9111111346187189E-2</v>
          </cell>
          <cell r="O654">
            <v>429.13933343136006</v>
          </cell>
        </row>
        <row r="655">
          <cell r="A655">
            <v>60000483</v>
          </cell>
          <cell r="B655" t="str">
            <v>Определение цветности в природной, сточной воде</v>
          </cell>
          <cell r="C655">
            <v>139</v>
          </cell>
          <cell r="D655">
            <v>0.33</v>
          </cell>
          <cell r="E655">
            <v>29.053609200000004</v>
          </cell>
          <cell r="F655">
            <v>41.207999999999998</v>
          </cell>
          <cell r="G655">
            <v>70.261609200000009</v>
          </cell>
          <cell r="H655">
            <v>23.888947128000005</v>
          </cell>
          <cell r="I655">
            <v>94.150556328000022</v>
          </cell>
          <cell r="K655">
            <v>14.122583449200002</v>
          </cell>
          <cell r="L655">
            <v>108.27313977720003</v>
          </cell>
          <cell r="M655">
            <v>-9.0722322673599649</v>
          </cell>
          <cell r="N655">
            <v>6.5267858038560903E-2</v>
          </cell>
          <cell r="O655">
            <v>129.92776773264004</v>
          </cell>
        </row>
        <row r="656">
          <cell r="A656">
            <v>60000675</v>
          </cell>
          <cell r="B656" t="str">
            <v>Определение лития в водах (ААС методом)</v>
          </cell>
          <cell r="C656">
            <v>537</v>
          </cell>
          <cell r="D656">
            <v>2.5</v>
          </cell>
          <cell r="E656">
            <v>220.10310000000001</v>
          </cell>
          <cell r="F656">
            <v>61.863</v>
          </cell>
          <cell r="G656">
            <v>281.96609999999998</v>
          </cell>
          <cell r="H656">
            <v>95.868474000000006</v>
          </cell>
          <cell r="I656">
            <v>377.83457399999998</v>
          </cell>
          <cell r="K656">
            <v>56.675186099999998</v>
          </cell>
          <cell r="L656">
            <v>434.50976009999999</v>
          </cell>
          <cell r="M656">
            <v>-15.588287880000053</v>
          </cell>
          <cell r="N656">
            <v>2.9028469050279428E-2</v>
          </cell>
          <cell r="O656">
            <v>521.41171211999995</v>
          </cell>
        </row>
        <row r="657">
          <cell r="A657">
            <v>60000679</v>
          </cell>
          <cell r="B657" t="str">
            <v>Исследования воды природной на содержание гидрокарбонатов</v>
          </cell>
          <cell r="C657">
            <v>529</v>
          </cell>
          <cell r="D657">
            <v>2.4166666666666665</v>
          </cell>
          <cell r="E657">
            <v>212.76633000000001</v>
          </cell>
          <cell r="F657">
            <v>3.1313999999999997</v>
          </cell>
          <cell r="G657">
            <v>215.89773000000002</v>
          </cell>
          <cell r="H657">
            <v>73.40522820000001</v>
          </cell>
          <cell r="I657">
            <v>289.30295820000003</v>
          </cell>
          <cell r="K657">
            <v>43.395443730000004</v>
          </cell>
          <cell r="L657">
            <v>332.69840193000005</v>
          </cell>
          <cell r="M657">
            <v>-129.76191768399997</v>
          </cell>
          <cell r="N657">
            <v>0.24529663078260863</v>
          </cell>
          <cell r="O657">
            <v>399.23808231600003</v>
          </cell>
        </row>
        <row r="658">
          <cell r="A658">
            <v>60000680</v>
          </cell>
          <cell r="B658" t="str">
            <v>Исследования воды природной на содержание карбонатов</v>
          </cell>
          <cell r="C658">
            <v>329</v>
          </cell>
          <cell r="D658">
            <v>2.4166666666666665</v>
          </cell>
          <cell r="E658">
            <v>212.76633000000001</v>
          </cell>
          <cell r="F658">
            <v>3.1313999999999997</v>
          </cell>
          <cell r="G658">
            <v>215.89773000000002</v>
          </cell>
          <cell r="H658">
            <v>73.40522820000001</v>
          </cell>
          <cell r="I658">
            <v>289.30295820000003</v>
          </cell>
          <cell r="K658">
            <v>43.395443730000004</v>
          </cell>
          <cell r="L658">
            <v>332.69840193000005</v>
          </cell>
          <cell r="M658">
            <v>70.238082316000032</v>
          </cell>
          <cell r="N658">
            <v>-0.21348961190273566</v>
          </cell>
          <cell r="O658">
            <v>399.23808231600003</v>
          </cell>
        </row>
        <row r="659">
          <cell r="A659">
            <v>60000681</v>
          </cell>
          <cell r="B659" t="str">
            <v>Исследования воды природной на содержание плавающих примесей</v>
          </cell>
          <cell r="C659">
            <v>102</v>
          </cell>
          <cell r="D659">
            <v>0.2</v>
          </cell>
          <cell r="E659">
            <v>17.608248000000003</v>
          </cell>
          <cell r="F659">
            <v>37.383000000000003</v>
          </cell>
          <cell r="G659">
            <v>54.991248000000006</v>
          </cell>
          <cell r="H659">
            <v>18.697024320000004</v>
          </cell>
          <cell r="I659">
            <v>73.68827232000001</v>
          </cell>
          <cell r="K659">
            <v>11.053240848000002</v>
          </cell>
          <cell r="L659">
            <v>84.741513168000012</v>
          </cell>
          <cell r="M659">
            <v>-0.31018419839999467</v>
          </cell>
          <cell r="N659">
            <v>3.0410215529411244E-3</v>
          </cell>
          <cell r="O659">
            <v>101.68981580160001</v>
          </cell>
        </row>
        <row r="660">
          <cell r="A660" t="str">
            <v>ОПРЕДЕЛЕНИЕ ОРГАНОЛЕПТИЧЕСКИХ И ХИМИЧЕСКИХ ПОКАЗАТЕЛЕЙ ДИСТИЛЛИРОВАННОЙ ВОДЫ</v>
          </cell>
        </row>
        <row r="661">
          <cell r="A661">
            <v>60000661</v>
          </cell>
          <cell r="B661" t="str">
            <v>Определение рН в дистиллированной воде</v>
          </cell>
          <cell r="C661">
            <v>256</v>
          </cell>
          <cell r="D661">
            <v>1.2</v>
          </cell>
          <cell r="E661">
            <v>105.64948800000001</v>
          </cell>
          <cell r="F661">
            <v>21.583200000000001</v>
          </cell>
          <cell r="G661">
            <v>127.23268800000001</v>
          </cell>
          <cell r="H661">
            <v>43.259113920000004</v>
          </cell>
          <cell r="I661">
            <v>170.49180192</v>
          </cell>
          <cell r="K661">
            <v>25.573770287999999</v>
          </cell>
          <cell r="L661">
            <v>196.06557220799999</v>
          </cell>
          <cell r="M661">
            <v>-20.72131335040001</v>
          </cell>
          <cell r="N661">
            <v>8.0942630275000038E-2</v>
          </cell>
          <cell r="O661">
            <v>235.27868664959999</v>
          </cell>
        </row>
        <row r="662">
          <cell r="A662">
            <v>60000991</v>
          </cell>
          <cell r="B662" t="str">
            <v>Определение сухого остатка после выпаривания в дистиллированной воде</v>
          </cell>
          <cell r="C662">
            <v>417</v>
          </cell>
          <cell r="D662">
            <v>3</v>
          </cell>
          <cell r="E662">
            <v>264.12372000000005</v>
          </cell>
          <cell r="F662">
            <v>0</v>
          </cell>
          <cell r="G662">
            <v>264.12372000000005</v>
          </cell>
          <cell r="H662">
            <v>89.802064800000025</v>
          </cell>
          <cell r="I662">
            <v>353.92578480000009</v>
          </cell>
          <cell r="K662">
            <v>53.08886772000001</v>
          </cell>
          <cell r="L662">
            <v>407.01465252000008</v>
          </cell>
          <cell r="M662">
            <v>71.417583024000066</v>
          </cell>
          <cell r="N662">
            <v>-0.17126518710791383</v>
          </cell>
          <cell r="O662">
            <v>488.41758302400007</v>
          </cell>
        </row>
        <row r="663">
          <cell r="A663">
            <v>60000992</v>
          </cell>
          <cell r="B663" t="str">
            <v>Определение аммиака и солей аммония в дистиллированной воде</v>
          </cell>
          <cell r="C663">
            <v>133</v>
          </cell>
          <cell r="D663">
            <v>0.5</v>
          </cell>
          <cell r="E663">
            <v>44.020620000000008</v>
          </cell>
          <cell r="F663">
            <v>24.6432</v>
          </cell>
          <cell r="G663">
            <v>68.663820000000015</v>
          </cell>
          <cell r="H663">
            <v>23.345698800000008</v>
          </cell>
          <cell r="I663">
            <v>92.009518800000023</v>
          </cell>
          <cell r="K663">
            <v>13.801427820000002</v>
          </cell>
          <cell r="L663">
            <v>105.81094662000002</v>
          </cell>
          <cell r="M663">
            <v>-6.0268640559999795</v>
          </cell>
          <cell r="N663">
            <v>4.5314767338345711E-2</v>
          </cell>
          <cell r="O663">
            <v>126.97313594400002</v>
          </cell>
        </row>
        <row r="664">
          <cell r="A664">
            <v>60000993</v>
          </cell>
          <cell r="B664" t="str">
            <v>Определение нитратов в дистиллированной воде</v>
          </cell>
          <cell r="C664">
            <v>175</v>
          </cell>
          <cell r="D664">
            <v>0.67</v>
          </cell>
          <cell r="E664">
            <v>58.987630800000012</v>
          </cell>
          <cell r="F664">
            <v>34.231200000000001</v>
          </cell>
          <cell r="G664">
            <v>93.218830800000006</v>
          </cell>
          <cell r="H664">
            <v>31.694402472000004</v>
          </cell>
          <cell r="I664">
            <v>124.91323327200001</v>
          </cell>
          <cell r="K664">
            <v>18.7369849908</v>
          </cell>
          <cell r="L664">
            <v>143.65021826280002</v>
          </cell>
          <cell r="M664">
            <v>-2.6197380846399767</v>
          </cell>
          <cell r="N664">
            <v>1.4969931912228439E-2</v>
          </cell>
          <cell r="O664">
            <v>172.38026191536002</v>
          </cell>
        </row>
        <row r="665">
          <cell r="A665">
            <v>60000994</v>
          </cell>
          <cell r="B665" t="str">
            <v>Определение сульфатов в дистиллированной воде</v>
          </cell>
          <cell r="C665">
            <v>194</v>
          </cell>
          <cell r="D665">
            <v>0.67</v>
          </cell>
          <cell r="E665">
            <v>58.987630800000012</v>
          </cell>
          <cell r="F665">
            <v>45.369599999999998</v>
          </cell>
          <cell r="G665">
            <v>104.35723080000001</v>
          </cell>
          <cell r="H665">
            <v>35.481458472000007</v>
          </cell>
          <cell r="I665">
            <v>139.83868927200001</v>
          </cell>
          <cell r="K665">
            <v>20.975803390799999</v>
          </cell>
          <cell r="L665">
            <v>160.81449266280001</v>
          </cell>
          <cell r="M665">
            <v>-1.0226088046399866</v>
          </cell>
          <cell r="N665">
            <v>5.2711794053607553E-3</v>
          </cell>
          <cell r="O665">
            <v>192.97739119536001</v>
          </cell>
        </row>
        <row r="666">
          <cell r="A666">
            <v>60000995</v>
          </cell>
          <cell r="B666" t="str">
            <v>Определение хлоридов в дистиллированной воде</v>
          </cell>
          <cell r="C666">
            <v>175</v>
          </cell>
          <cell r="D666">
            <v>0.67</v>
          </cell>
          <cell r="E666">
            <v>58.987630800000012</v>
          </cell>
          <cell r="F666">
            <v>34.700400000000002</v>
          </cell>
          <cell r="G666">
            <v>93.688030800000007</v>
          </cell>
          <cell r="H666">
            <v>31.853930472000005</v>
          </cell>
          <cell r="I666">
            <v>125.54196127200001</v>
          </cell>
          <cell r="K666">
            <v>18.831294190800001</v>
          </cell>
          <cell r="L666">
            <v>144.37325546280002</v>
          </cell>
          <cell r="M666">
            <v>-1.7520934446399963</v>
          </cell>
          <cell r="N666">
            <v>1.0011962540799979E-2</v>
          </cell>
          <cell r="O666">
            <v>173.24790655536</v>
          </cell>
        </row>
        <row r="667">
          <cell r="A667">
            <v>60000996</v>
          </cell>
          <cell r="B667" t="str">
            <v>Определение алюминия в дистиллированной воде</v>
          </cell>
          <cell r="C667">
            <v>175</v>
          </cell>
          <cell r="D667">
            <v>0.67</v>
          </cell>
          <cell r="E667">
            <v>58.987630800000012</v>
          </cell>
          <cell r="F667">
            <v>34.527000000000001</v>
          </cell>
          <cell r="G667">
            <v>93.51463080000002</v>
          </cell>
          <cell r="H667">
            <v>31.79497447200001</v>
          </cell>
          <cell r="I667">
            <v>125.30960527200003</v>
          </cell>
          <cell r="K667">
            <v>18.796440790800002</v>
          </cell>
          <cell r="L667">
            <v>144.10604606280003</v>
          </cell>
          <cell r="M667">
            <v>-2.0727447246399606</v>
          </cell>
          <cell r="N667">
            <v>1.1844255569371204E-2</v>
          </cell>
          <cell r="O667">
            <v>172.92725527536004</v>
          </cell>
        </row>
        <row r="668">
          <cell r="A668">
            <v>60000997</v>
          </cell>
          <cell r="B668" t="str">
            <v>Определение железа в дистиллированной воде</v>
          </cell>
          <cell r="C668">
            <v>137</v>
          </cell>
          <cell r="D668">
            <v>0.5</v>
          </cell>
          <cell r="E668">
            <v>44.020620000000008</v>
          </cell>
          <cell r="F668">
            <v>27.723600000000001</v>
          </cell>
          <cell r="G668">
            <v>71.744220000000013</v>
          </cell>
          <cell r="H668">
            <v>24.393034800000006</v>
          </cell>
          <cell r="I668">
            <v>96.137254800000022</v>
          </cell>
          <cell r="K668">
            <v>14.420588220000003</v>
          </cell>
          <cell r="L668">
            <v>110.55784302000002</v>
          </cell>
          <cell r="M668">
            <v>-4.3305883759999801</v>
          </cell>
          <cell r="N668">
            <v>3.1610134131386719E-2</v>
          </cell>
          <cell r="O668">
            <v>132.66941162400002</v>
          </cell>
        </row>
        <row r="669">
          <cell r="A669">
            <v>60000998</v>
          </cell>
          <cell r="B669" t="str">
            <v>Определение кальция в дистиллированной воде</v>
          </cell>
          <cell r="C669">
            <v>133</v>
          </cell>
          <cell r="D669">
            <v>0.5</v>
          </cell>
          <cell r="E669">
            <v>44.020620000000008</v>
          </cell>
          <cell r="F669">
            <v>24.949200000000001</v>
          </cell>
          <cell r="G669">
            <v>68.969820000000013</v>
          </cell>
          <cell r="H669">
            <v>23.449738800000006</v>
          </cell>
          <cell r="I669">
            <v>92.419558800000019</v>
          </cell>
          <cell r="K669">
            <v>13.862933820000002</v>
          </cell>
          <cell r="L669">
            <v>106.28249262000003</v>
          </cell>
          <cell r="M669">
            <v>-5.4610088559999781</v>
          </cell>
          <cell r="N669">
            <v>4.1060216962405853E-2</v>
          </cell>
          <cell r="O669">
            <v>127.53899114400002</v>
          </cell>
        </row>
        <row r="670">
          <cell r="A670">
            <v>60000999</v>
          </cell>
          <cell r="B670" t="str">
            <v>Определение меди в дистиллированной воде</v>
          </cell>
          <cell r="C670">
            <v>157</v>
          </cell>
          <cell r="D670">
            <v>0.5</v>
          </cell>
          <cell r="E670">
            <v>44.020620000000008</v>
          </cell>
          <cell r="F670">
            <v>42.605400000000003</v>
          </cell>
          <cell r="G670">
            <v>86.626020000000011</v>
          </cell>
          <cell r="H670">
            <v>29.452846800000007</v>
          </cell>
          <cell r="I670">
            <v>116.07886680000001</v>
          </cell>
          <cell r="K670">
            <v>17.41183002</v>
          </cell>
          <cell r="L670">
            <v>133.49069682000001</v>
          </cell>
          <cell r="M670">
            <v>3.1888361839999959</v>
          </cell>
          <cell r="N670">
            <v>-2.0311058496815259E-2</v>
          </cell>
          <cell r="O670">
            <v>160.188836184</v>
          </cell>
        </row>
        <row r="671">
          <cell r="A671">
            <v>60001000</v>
          </cell>
          <cell r="B671" t="str">
            <v>Определение свинца в дистиллированной воде</v>
          </cell>
          <cell r="C671">
            <v>157</v>
          </cell>
          <cell r="D671">
            <v>0.5</v>
          </cell>
          <cell r="E671">
            <v>44.020620000000008</v>
          </cell>
          <cell r="F671">
            <v>34.802399999999999</v>
          </cell>
          <cell r="G671">
            <v>78.823020000000014</v>
          </cell>
          <cell r="H671">
            <v>26.799826800000005</v>
          </cell>
          <cell r="I671">
            <v>105.62284680000002</v>
          </cell>
          <cell r="K671">
            <v>15.843427020000002</v>
          </cell>
          <cell r="L671">
            <v>121.46627382000003</v>
          </cell>
          <cell r="M671">
            <v>-11.240471415999963</v>
          </cell>
          <cell r="N671">
            <v>7.1595359337579378E-2</v>
          </cell>
          <cell r="O671">
            <v>145.75952858400004</v>
          </cell>
        </row>
        <row r="672">
          <cell r="A672">
            <v>60001001</v>
          </cell>
          <cell r="B672" t="str">
            <v>Определение цинка в дистиллированной воде</v>
          </cell>
          <cell r="C672">
            <v>157</v>
          </cell>
          <cell r="D672">
            <v>0.5</v>
          </cell>
          <cell r="E672">
            <v>44.020620000000008</v>
          </cell>
          <cell r="F672">
            <v>34.455600000000004</v>
          </cell>
          <cell r="G672">
            <v>78.476220000000012</v>
          </cell>
          <cell r="H672">
            <v>26.681914800000005</v>
          </cell>
          <cell r="I672">
            <v>105.15813480000001</v>
          </cell>
          <cell r="K672">
            <v>15.773720220000001</v>
          </cell>
          <cell r="L672">
            <v>120.93185502000001</v>
          </cell>
          <cell r="M672">
            <v>-11.881773975999977</v>
          </cell>
          <cell r="N672">
            <v>7.5680089019108138E-2</v>
          </cell>
          <cell r="O672">
            <v>145.11822602400002</v>
          </cell>
        </row>
        <row r="673">
          <cell r="A673">
            <v>60000676</v>
          </cell>
          <cell r="B673" t="str">
            <v>Исследования воды питьевой на содержание суммы NO2 и NO3</v>
          </cell>
          <cell r="C673">
            <v>406</v>
          </cell>
          <cell r="D673">
            <v>4.333333333333333</v>
          </cell>
          <cell r="E673">
            <v>381.51204000000001</v>
          </cell>
          <cell r="F673">
            <v>23.398800000000001</v>
          </cell>
          <cell r="G673">
            <v>404.91084000000001</v>
          </cell>
          <cell r="H673">
            <v>137.66968560000001</v>
          </cell>
          <cell r="I673">
            <v>542.58052559999999</v>
          </cell>
          <cell r="K673">
            <v>81.387078840000001</v>
          </cell>
          <cell r="L673">
            <v>623.96760443999995</v>
          </cell>
          <cell r="M673">
            <v>342.76112532799993</v>
          </cell>
          <cell r="N673">
            <v>-0.84423922494581261</v>
          </cell>
          <cell r="O673">
            <v>748.76112532799993</v>
          </cell>
        </row>
        <row r="674">
          <cell r="A674">
            <v>60000677</v>
          </cell>
          <cell r="B674" t="str">
            <v>Исследования воды питьевой на содержание гидрокарбонатов</v>
          </cell>
          <cell r="C674">
            <v>453</v>
          </cell>
          <cell r="D674">
            <v>2.25</v>
          </cell>
          <cell r="E674">
            <v>198.09279000000001</v>
          </cell>
          <cell r="F674">
            <v>33.731400000000001</v>
          </cell>
          <cell r="G674">
            <v>231.82419000000002</v>
          </cell>
          <cell r="H674">
            <v>78.820224600000017</v>
          </cell>
          <cell r="I674">
            <v>310.6444146</v>
          </cell>
          <cell r="K674">
            <v>46.596662189999996</v>
          </cell>
          <cell r="L674">
            <v>357.24107679000002</v>
          </cell>
          <cell r="M674">
            <v>-24.310707852000007</v>
          </cell>
          <cell r="N674">
            <v>5.3666021748344388E-2</v>
          </cell>
          <cell r="O674">
            <v>428.68929214799999</v>
          </cell>
        </row>
        <row r="675">
          <cell r="A675">
            <v>60000678</v>
          </cell>
          <cell r="B675" t="str">
            <v>Исследования воды питьевой на содержание карбонатов</v>
          </cell>
          <cell r="C675">
            <v>411</v>
          </cell>
          <cell r="D675">
            <v>2.25</v>
          </cell>
          <cell r="E675">
            <v>198.09279000000001</v>
          </cell>
          <cell r="F675">
            <v>3.1313999999999997</v>
          </cell>
          <cell r="G675">
            <v>201.22419000000002</v>
          </cell>
          <cell r="H675">
            <v>68.416224600000007</v>
          </cell>
          <cell r="I675">
            <v>269.64041460000004</v>
          </cell>
          <cell r="K675">
            <v>40.446062190000006</v>
          </cell>
          <cell r="L675">
            <v>310.08647679000006</v>
          </cell>
          <cell r="M675">
            <v>-38.896227851999924</v>
          </cell>
          <cell r="N675">
            <v>9.4638023970802732E-2</v>
          </cell>
          <cell r="O675">
            <v>372.10377214800008</v>
          </cell>
        </row>
        <row r="676">
          <cell r="A676">
            <v>60000682</v>
          </cell>
          <cell r="B676" t="str">
            <v>Исследования воды питьевой на содержание озона</v>
          </cell>
          <cell r="C676">
            <v>405</v>
          </cell>
          <cell r="D676">
            <v>2.25</v>
          </cell>
          <cell r="E676">
            <v>198.09279000000001</v>
          </cell>
          <cell r="F676">
            <v>0</v>
          </cell>
          <cell r="G676">
            <v>198.09279000000001</v>
          </cell>
          <cell r="H676">
            <v>67.351548600000001</v>
          </cell>
          <cell r="I676">
            <v>265.44433860000004</v>
          </cell>
          <cell r="K676">
            <v>39.816650790000004</v>
          </cell>
          <cell r="L676">
            <v>305.26098939000002</v>
          </cell>
          <cell r="M676">
            <v>-38.686812731999964</v>
          </cell>
          <cell r="N676">
            <v>9.5522994399999908E-2</v>
          </cell>
          <cell r="O676">
            <v>366.31318726800004</v>
          </cell>
        </row>
        <row r="677">
          <cell r="A677">
            <v>60001002</v>
          </cell>
          <cell r="B677" t="str">
            <v>Определение веществ, восстанавливающих перманганат калия в дистиллированной воде</v>
          </cell>
          <cell r="C677">
            <v>149</v>
          </cell>
          <cell r="D677">
            <v>0.5</v>
          </cell>
          <cell r="E677">
            <v>44.020620000000008</v>
          </cell>
          <cell r="F677">
            <v>31.038599999999999</v>
          </cell>
          <cell r="G677">
            <v>75.05922000000001</v>
          </cell>
          <cell r="H677">
            <v>25.520134800000005</v>
          </cell>
          <cell r="I677">
            <v>100.57935480000002</v>
          </cell>
          <cell r="K677">
            <v>15.086903220000002</v>
          </cell>
          <cell r="L677">
            <v>115.66625802000001</v>
          </cell>
          <cell r="M677">
            <v>-10.200490375999976</v>
          </cell>
          <cell r="N677">
            <v>6.8459666953019971E-2</v>
          </cell>
          <cell r="O677">
            <v>138.79950962400002</v>
          </cell>
        </row>
        <row r="678">
          <cell r="A678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679">
          <cell r="A679">
            <v>60000503</v>
          </cell>
          <cell r="B679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79">
            <v>698</v>
          </cell>
          <cell r="D679">
            <v>5</v>
          </cell>
          <cell r="E679">
            <v>440.20620000000002</v>
          </cell>
          <cell r="F679">
            <v>164.58720000000002</v>
          </cell>
          <cell r="G679">
            <v>604.79340000000002</v>
          </cell>
          <cell r="H679">
            <v>205.62975600000001</v>
          </cell>
          <cell r="I679">
            <v>810.42315600000006</v>
          </cell>
          <cell r="K679">
            <v>121.56347340000001</v>
          </cell>
          <cell r="L679">
            <v>931.98662940000008</v>
          </cell>
          <cell r="M679">
            <v>420.38395528000001</v>
          </cell>
          <cell r="N679">
            <v>-0.60226927690544418</v>
          </cell>
          <cell r="O679">
            <v>1118.38395528</v>
          </cell>
        </row>
        <row r="680">
          <cell r="A680">
            <v>60000504</v>
          </cell>
          <cell r="B680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0">
            <v>698</v>
          </cell>
          <cell r="D680">
            <v>5</v>
          </cell>
          <cell r="E680">
            <v>440.20620000000002</v>
          </cell>
          <cell r="F680">
            <v>121.30860000000001</v>
          </cell>
          <cell r="G680">
            <v>561.51480000000004</v>
          </cell>
          <cell r="H680">
            <v>190.91503200000002</v>
          </cell>
          <cell r="I680">
            <v>752.42983200000003</v>
          </cell>
          <cell r="K680">
            <v>112.8644748</v>
          </cell>
          <cell r="L680">
            <v>865.29430680000007</v>
          </cell>
          <cell r="M680">
            <v>340.35316816</v>
          </cell>
          <cell r="N680">
            <v>-0.48761198876790829</v>
          </cell>
          <cell r="O680">
            <v>1038.35316816</v>
          </cell>
        </row>
        <row r="681">
          <cell r="A681">
            <v>60000505</v>
          </cell>
          <cell r="B681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1">
            <v>850</v>
          </cell>
          <cell r="D681">
            <v>6</v>
          </cell>
          <cell r="E681">
            <v>528.2474400000001</v>
          </cell>
          <cell r="F681">
            <v>124.746</v>
          </cell>
          <cell r="G681">
            <v>652.99344000000008</v>
          </cell>
          <cell r="H681">
            <v>222.01776960000004</v>
          </cell>
          <cell r="I681">
            <v>875.01120960000014</v>
          </cell>
          <cell r="K681">
            <v>131.25168144000003</v>
          </cell>
          <cell r="L681">
            <v>1006.2628910400001</v>
          </cell>
          <cell r="M681">
            <v>357.51546924800004</v>
          </cell>
          <cell r="N681">
            <v>-0.42060643440941181</v>
          </cell>
          <cell r="O681">
            <v>1207.515469248</v>
          </cell>
        </row>
        <row r="682">
          <cell r="A682">
            <v>60000507</v>
          </cell>
          <cell r="B682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82">
            <v>889</v>
          </cell>
          <cell r="D682">
            <v>6</v>
          </cell>
          <cell r="E682">
            <v>528.2474400000001</v>
          </cell>
          <cell r="F682">
            <v>56.028599999999997</v>
          </cell>
          <cell r="G682">
            <v>584.27604000000008</v>
          </cell>
          <cell r="H682">
            <v>198.65385360000005</v>
          </cell>
          <cell r="I682">
            <v>782.92989360000013</v>
          </cell>
          <cell r="K682">
            <v>117.43948404000001</v>
          </cell>
          <cell r="L682">
            <v>900.36937764000015</v>
          </cell>
          <cell r="M682">
            <v>191.44325316800018</v>
          </cell>
          <cell r="N682">
            <v>-0.2153467414713163</v>
          </cell>
          <cell r="O682">
            <v>1080.4432531680002</v>
          </cell>
        </row>
        <row r="683">
          <cell r="A683">
            <v>60000508</v>
          </cell>
          <cell r="B683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83">
            <v>1015</v>
          </cell>
          <cell r="D683">
            <v>7.2</v>
          </cell>
          <cell r="E683">
            <v>633.89692800000012</v>
          </cell>
          <cell r="F683">
            <v>107.9568</v>
          </cell>
          <cell r="G683">
            <v>741.85372800000016</v>
          </cell>
          <cell r="H683">
            <v>252.23026752000007</v>
          </cell>
          <cell r="I683">
            <v>994.08399552000026</v>
          </cell>
          <cell r="K683">
            <v>149.11259932800004</v>
          </cell>
          <cell r="L683">
            <v>1143.1965948480004</v>
          </cell>
          <cell r="M683">
            <v>356.83591381760039</v>
          </cell>
          <cell r="N683">
            <v>-0.35156247666758661</v>
          </cell>
          <cell r="O683">
            <v>1371.8359138176004</v>
          </cell>
        </row>
        <row r="684">
          <cell r="A684">
            <v>60000509</v>
          </cell>
          <cell r="B684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84">
            <v>863</v>
          </cell>
          <cell r="D684">
            <v>6</v>
          </cell>
          <cell r="E684">
            <v>528.2474400000001</v>
          </cell>
          <cell r="F684">
            <v>82.609799999999993</v>
          </cell>
          <cell r="G684">
            <v>610.85724000000005</v>
          </cell>
          <cell r="H684">
            <v>207.69146160000003</v>
          </cell>
          <cell r="I684">
            <v>818.54870160000007</v>
          </cell>
          <cell r="K684">
            <v>122.78230524</v>
          </cell>
          <cell r="L684">
            <v>941.3310068400001</v>
          </cell>
          <cell r="M684">
            <v>266.59720820799998</v>
          </cell>
          <cell r="N684">
            <v>-0.30891912886210893</v>
          </cell>
          <cell r="O684">
            <v>1129.597208208</v>
          </cell>
        </row>
        <row r="685">
          <cell r="A685">
            <v>60000510</v>
          </cell>
          <cell r="B685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85">
            <v>889</v>
          </cell>
          <cell r="D685">
            <v>6</v>
          </cell>
          <cell r="E685">
            <v>528.2474400000001</v>
          </cell>
          <cell r="F685">
            <v>107.79360000000001</v>
          </cell>
          <cell r="G685">
            <v>636.04104000000007</v>
          </cell>
          <cell r="H685">
            <v>216.25395360000005</v>
          </cell>
          <cell r="I685">
            <v>852.29499360000011</v>
          </cell>
          <cell r="K685">
            <v>127.84424904000001</v>
          </cell>
          <cell r="L685">
            <v>980.13924264000013</v>
          </cell>
          <cell r="M685">
            <v>287.16709116800007</v>
          </cell>
          <cell r="N685">
            <v>-0.32302259973903269</v>
          </cell>
          <cell r="O685">
            <v>1176.1670911680001</v>
          </cell>
        </row>
        <row r="686">
          <cell r="A686">
            <v>60000512</v>
          </cell>
          <cell r="B686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86">
            <v>1015</v>
          </cell>
          <cell r="D686">
            <v>7.2</v>
          </cell>
          <cell r="E686">
            <v>633.89692800000012</v>
          </cell>
          <cell r="F686">
            <v>187.21080000000001</v>
          </cell>
          <cell r="G686">
            <v>821.10772800000018</v>
          </cell>
          <cell r="H686">
            <v>279.17662752000007</v>
          </cell>
          <cell r="I686">
            <v>1100.2843555200002</v>
          </cell>
          <cell r="K686">
            <v>165.04265332800003</v>
          </cell>
          <cell r="L686">
            <v>1265.3270088480003</v>
          </cell>
          <cell r="M686">
            <v>503.39241061760026</v>
          </cell>
          <cell r="N686">
            <v>-0.49595311390896579</v>
          </cell>
          <cell r="O686">
            <v>1518.3924106176003</v>
          </cell>
        </row>
        <row r="687">
          <cell r="A687">
            <v>60000515</v>
          </cell>
          <cell r="B687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87">
            <v>765</v>
          </cell>
          <cell r="D687">
            <v>6</v>
          </cell>
          <cell r="E687">
            <v>528.2474400000001</v>
          </cell>
          <cell r="F687">
            <v>23.102999999999998</v>
          </cell>
          <cell r="G687">
            <v>551.35044000000005</v>
          </cell>
          <cell r="H687">
            <v>187.45914960000002</v>
          </cell>
          <cell r="I687">
            <v>738.80958960000009</v>
          </cell>
          <cell r="K687">
            <v>110.82143844000001</v>
          </cell>
          <cell r="L687">
            <v>849.63102804000005</v>
          </cell>
          <cell r="M687">
            <v>254.55723364799996</v>
          </cell>
          <cell r="N687">
            <v>-0.33275455378823526</v>
          </cell>
          <cell r="O687">
            <v>1019.557233648</v>
          </cell>
        </row>
        <row r="688">
          <cell r="A688">
            <v>60000517</v>
          </cell>
          <cell r="B688" t="str">
            <v>Определение действующего вещества  в дезинфекционных  средствах (концентрированные эмульсии)</v>
          </cell>
          <cell r="C688">
            <v>754</v>
          </cell>
          <cell r="D688">
            <v>3</v>
          </cell>
          <cell r="E688">
            <v>264.12372000000005</v>
          </cell>
          <cell r="F688">
            <v>130.87620000000001</v>
          </cell>
          <cell r="G688">
            <v>394.99992000000009</v>
          </cell>
          <cell r="H688">
            <v>134.29997280000003</v>
          </cell>
          <cell r="I688">
            <v>529.29989280000018</v>
          </cell>
          <cell r="K688">
            <v>79.39498392000003</v>
          </cell>
          <cell r="L688">
            <v>608.69487672000025</v>
          </cell>
          <cell r="M688">
            <v>-23.566147935999766</v>
          </cell>
          <cell r="N688">
            <v>3.1254838111405524E-2</v>
          </cell>
          <cell r="O688">
            <v>730.43385206400023</v>
          </cell>
        </row>
        <row r="689">
          <cell r="A689">
            <v>60000665</v>
          </cell>
          <cell r="B689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89">
            <v>1653</v>
          </cell>
          <cell r="D689">
            <v>7.2</v>
          </cell>
          <cell r="E689">
            <v>633.89692800000012</v>
          </cell>
          <cell r="F689">
            <v>577.60559999999998</v>
          </cell>
          <cell r="G689">
            <v>1211.502528</v>
          </cell>
          <cell r="H689">
            <v>411.91085952000003</v>
          </cell>
          <cell r="I689">
            <v>1623.41338752</v>
          </cell>
          <cell r="K689">
            <v>243.51200812799999</v>
          </cell>
          <cell r="L689">
            <v>1866.9253956479999</v>
          </cell>
          <cell r="M689">
            <v>587.31047477759967</v>
          </cell>
          <cell r="N689">
            <v>-0.35529974275716858</v>
          </cell>
          <cell r="O689">
            <v>2240.3104747775997</v>
          </cell>
        </row>
        <row r="690">
          <cell r="A690">
            <v>60000666</v>
          </cell>
          <cell r="B690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0">
            <v>1653</v>
          </cell>
          <cell r="D690">
            <v>7.2</v>
          </cell>
          <cell r="E690">
            <v>633.89692800000012</v>
          </cell>
          <cell r="F690">
            <v>577.60559999999998</v>
          </cell>
          <cell r="G690">
            <v>1211.502528</v>
          </cell>
          <cell r="H690">
            <v>411.91085952000003</v>
          </cell>
          <cell r="I690">
            <v>1623.41338752</v>
          </cell>
          <cell r="K690">
            <v>243.51200812799999</v>
          </cell>
          <cell r="L690">
            <v>1866.9253956479999</v>
          </cell>
          <cell r="M690">
            <v>587.31047477759967</v>
          </cell>
          <cell r="N690">
            <v>-0.35529974275716858</v>
          </cell>
          <cell r="O690">
            <v>2240.3104747775997</v>
          </cell>
        </row>
        <row r="691">
          <cell r="A691">
            <v>60000667</v>
          </cell>
          <cell r="B691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691">
            <v>1397</v>
          </cell>
          <cell r="D691">
            <v>6</v>
          </cell>
          <cell r="E691">
            <v>528.2474400000001</v>
          </cell>
          <cell r="F691">
            <v>462.51900000000001</v>
          </cell>
          <cell r="G691">
            <v>990.7664400000001</v>
          </cell>
          <cell r="H691">
            <v>336.86058960000008</v>
          </cell>
          <cell r="I691">
            <v>1327.6270296000002</v>
          </cell>
          <cell r="K691">
            <v>199.14405444000002</v>
          </cell>
          <cell r="L691">
            <v>1526.7710840400002</v>
          </cell>
          <cell r="M691">
            <v>435.12530084800028</v>
          </cell>
          <cell r="N691">
            <v>-0.31147122465855426</v>
          </cell>
          <cell r="O691">
            <v>1832.1253008480003</v>
          </cell>
        </row>
        <row r="692">
          <cell r="A692">
            <v>60000668</v>
          </cell>
          <cell r="B692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692">
            <v>1271</v>
          </cell>
          <cell r="D692">
            <v>6</v>
          </cell>
          <cell r="E692">
            <v>528.2474400000001</v>
          </cell>
          <cell r="F692">
            <v>462.96780000000001</v>
          </cell>
          <cell r="G692">
            <v>991.21524000000011</v>
          </cell>
          <cell r="H692">
            <v>337.01318160000005</v>
          </cell>
          <cell r="I692">
            <v>1328.2284216000003</v>
          </cell>
          <cell r="K692">
            <v>199.23426324000005</v>
          </cell>
          <cell r="L692">
            <v>1527.4626848400003</v>
          </cell>
          <cell r="M692">
            <v>561.95522180800026</v>
          </cell>
          <cell r="N692">
            <v>-0.44213628781117253</v>
          </cell>
          <cell r="O692">
            <v>1832.9552218080003</v>
          </cell>
        </row>
        <row r="693">
          <cell r="A693" t="str">
            <v xml:space="preserve">ИССЛЕДОВАНИЯ ПОЧВЫ АТОМНО-АБСОРБЦИОННЫМ МЕТОДОМ </v>
          </cell>
        </row>
        <row r="694">
          <cell r="A694">
            <v>60000518</v>
          </cell>
          <cell r="B694" t="str">
            <v>Исследование почвы  на содержание меди</v>
          </cell>
          <cell r="C694">
            <v>826</v>
          </cell>
          <cell r="D694">
            <v>5</v>
          </cell>
          <cell r="E694">
            <v>440.20620000000002</v>
          </cell>
          <cell r="F694">
            <v>9.9245999999999999</v>
          </cell>
          <cell r="G694">
            <v>450.13080000000002</v>
          </cell>
          <cell r="H694">
            <v>153.04447200000001</v>
          </cell>
          <cell r="I694">
            <v>603.17527200000006</v>
          </cell>
          <cell r="K694">
            <v>90.476290800000001</v>
          </cell>
          <cell r="L694">
            <v>693.65156280000008</v>
          </cell>
          <cell r="M694">
            <v>6.3818753600000946</v>
          </cell>
          <cell r="N694">
            <v>-7.7262413559323175E-3</v>
          </cell>
          <cell r="O694">
            <v>832.38187536000009</v>
          </cell>
        </row>
        <row r="695">
          <cell r="A695">
            <v>60000519</v>
          </cell>
          <cell r="B695" t="str">
            <v>Исследование почвы  на содержание свинца</v>
          </cell>
          <cell r="C695">
            <v>826</v>
          </cell>
          <cell r="D695">
            <v>5</v>
          </cell>
          <cell r="E695">
            <v>440.20620000000002</v>
          </cell>
          <cell r="F695">
            <v>9.9245999999999999</v>
          </cell>
          <cell r="G695">
            <v>450.13080000000002</v>
          </cell>
          <cell r="H695">
            <v>153.04447200000001</v>
          </cell>
          <cell r="I695">
            <v>603.17527200000006</v>
          </cell>
          <cell r="K695">
            <v>90.476290800000001</v>
          </cell>
          <cell r="L695">
            <v>693.65156280000008</v>
          </cell>
          <cell r="M695">
            <v>6.3818753600000946</v>
          </cell>
          <cell r="N695">
            <v>-7.7262413559323175E-3</v>
          </cell>
          <cell r="O695">
            <v>832.38187536000009</v>
          </cell>
        </row>
        <row r="696">
          <cell r="A696">
            <v>60000520</v>
          </cell>
          <cell r="B696" t="str">
            <v>Исследование почвы  на содержание никеля</v>
          </cell>
          <cell r="C696">
            <v>826</v>
          </cell>
          <cell r="D696">
            <v>5</v>
          </cell>
          <cell r="E696">
            <v>440.20620000000002</v>
          </cell>
          <cell r="F696">
            <v>9.9245999999999999</v>
          </cell>
          <cell r="G696">
            <v>450.13080000000002</v>
          </cell>
          <cell r="H696">
            <v>153.04447200000001</v>
          </cell>
          <cell r="I696">
            <v>603.17527200000006</v>
          </cell>
          <cell r="K696">
            <v>90.476290800000001</v>
          </cell>
          <cell r="L696">
            <v>693.65156280000008</v>
          </cell>
          <cell r="M696">
            <v>6.3818753600000946</v>
          </cell>
          <cell r="N696">
            <v>-7.7262413559323175E-3</v>
          </cell>
          <cell r="O696">
            <v>832.38187536000009</v>
          </cell>
        </row>
        <row r="697">
          <cell r="A697">
            <v>60000521</v>
          </cell>
          <cell r="B697" t="str">
            <v>Исследование почвы на содержание кадмия</v>
          </cell>
          <cell r="C697">
            <v>826</v>
          </cell>
          <cell r="D697">
            <v>5</v>
          </cell>
          <cell r="E697">
            <v>440.20620000000002</v>
          </cell>
          <cell r="F697">
            <v>9.9245999999999999</v>
          </cell>
          <cell r="G697">
            <v>450.13080000000002</v>
          </cell>
          <cell r="H697">
            <v>153.04447200000001</v>
          </cell>
          <cell r="I697">
            <v>603.17527200000006</v>
          </cell>
          <cell r="K697">
            <v>90.476290800000001</v>
          </cell>
          <cell r="L697">
            <v>693.65156280000008</v>
          </cell>
          <cell r="M697">
            <v>6.3818753600000946</v>
          </cell>
          <cell r="N697">
            <v>-7.7262413559323175E-3</v>
          </cell>
          <cell r="O697">
            <v>832.38187536000009</v>
          </cell>
        </row>
        <row r="698">
          <cell r="A698">
            <v>60000522</v>
          </cell>
          <cell r="B698" t="str">
            <v>Исследование почвы  на содержание цинка</v>
          </cell>
          <cell r="C698">
            <v>826</v>
          </cell>
          <cell r="D698">
            <v>5</v>
          </cell>
          <cell r="E698">
            <v>440.20620000000002</v>
          </cell>
          <cell r="F698">
            <v>9.9245999999999999</v>
          </cell>
          <cell r="G698">
            <v>450.13080000000002</v>
          </cell>
          <cell r="H698">
            <v>153.04447200000001</v>
          </cell>
          <cell r="I698">
            <v>603.17527200000006</v>
          </cell>
          <cell r="K698">
            <v>90.476290800000001</v>
          </cell>
          <cell r="L698">
            <v>693.65156280000008</v>
          </cell>
          <cell r="M698">
            <v>6.3818753600000946</v>
          </cell>
          <cell r="N698">
            <v>-7.7262413559323175E-3</v>
          </cell>
          <cell r="O698">
            <v>832.38187536000009</v>
          </cell>
        </row>
        <row r="699">
          <cell r="A699">
            <v>60000523</v>
          </cell>
          <cell r="B699" t="str">
            <v>Исследование почвы атомно-абсорционным методом на содержание хрома</v>
          </cell>
          <cell r="C699">
            <v>1005</v>
          </cell>
          <cell r="D699">
            <v>5</v>
          </cell>
          <cell r="E699">
            <v>440.20620000000002</v>
          </cell>
          <cell r="F699">
            <v>48.358199999999997</v>
          </cell>
          <cell r="G699">
            <v>488.56440000000003</v>
          </cell>
          <cell r="H699">
            <v>166.11189600000003</v>
          </cell>
          <cell r="I699">
            <v>654.67629600000009</v>
          </cell>
          <cell r="K699">
            <v>98.201444400000014</v>
          </cell>
          <cell r="L699">
            <v>752.87774040000011</v>
          </cell>
          <cell r="M699">
            <v>-101.54671151999992</v>
          </cell>
          <cell r="N699">
            <v>0.10104150399999992</v>
          </cell>
          <cell r="O699">
            <v>903.45328848000008</v>
          </cell>
        </row>
        <row r="700">
          <cell r="A700">
            <v>60000524</v>
          </cell>
          <cell r="B700" t="str">
            <v>Исследование почвы атомно-абсорционным методом на содержание кобальта</v>
          </cell>
          <cell r="C700">
            <v>588</v>
          </cell>
          <cell r="D700">
            <v>2.2999999999999998</v>
          </cell>
          <cell r="E700">
            <v>202.49485200000001</v>
          </cell>
          <cell r="F700">
            <v>81.324600000000004</v>
          </cell>
          <cell r="G700">
            <v>283.81945200000001</v>
          </cell>
          <cell r="H700">
            <v>96.498613680000005</v>
          </cell>
          <cell r="I700">
            <v>380.31806568000002</v>
          </cell>
          <cell r="K700">
            <v>57.047709852000004</v>
          </cell>
          <cell r="L700">
            <v>437.36577553200004</v>
          </cell>
          <cell r="M700">
            <v>-63.161069361599971</v>
          </cell>
          <cell r="N700">
            <v>0.10741678462857138</v>
          </cell>
          <cell r="O700">
            <v>524.83893063840003</v>
          </cell>
        </row>
        <row r="701">
          <cell r="A701">
            <v>60000525</v>
          </cell>
          <cell r="B701" t="str">
            <v>Исследование почвы флюриметрическим методом на содержание нефтепродуктов</v>
          </cell>
          <cell r="C701">
            <v>939</v>
          </cell>
          <cell r="D701">
            <v>5</v>
          </cell>
          <cell r="E701">
            <v>440.20620000000002</v>
          </cell>
          <cell r="F701">
            <v>55.722600000000007</v>
          </cell>
          <cell r="G701">
            <v>495.92880000000002</v>
          </cell>
          <cell r="H701">
            <v>168.61579200000003</v>
          </cell>
          <cell r="I701">
            <v>664.54459200000008</v>
          </cell>
          <cell r="K701">
            <v>99.681688800000003</v>
          </cell>
          <cell r="L701">
            <v>764.22628080000004</v>
          </cell>
          <cell r="M701">
            <v>-21.928463039999997</v>
          </cell>
          <cell r="N701">
            <v>2.3352995782747601E-2</v>
          </cell>
          <cell r="O701">
            <v>917.07153696</v>
          </cell>
        </row>
        <row r="702">
          <cell r="A702">
            <v>60000527</v>
          </cell>
          <cell r="B702" t="str">
            <v>Определение массовой концентрации ртути в почве</v>
          </cell>
          <cell r="C702">
            <v>958</v>
          </cell>
          <cell r="D702">
            <v>5</v>
          </cell>
          <cell r="E702">
            <v>440.20620000000002</v>
          </cell>
          <cell r="F702">
            <v>41.799599999999998</v>
          </cell>
          <cell r="G702">
            <v>482.00580000000002</v>
          </cell>
          <cell r="H702">
            <v>163.88197200000002</v>
          </cell>
          <cell r="I702">
            <v>645.88777200000004</v>
          </cell>
          <cell r="K702">
            <v>96.8831658</v>
          </cell>
          <cell r="L702">
            <v>742.77093780000007</v>
          </cell>
          <cell r="M702">
            <v>-66.674874639999985</v>
          </cell>
          <cell r="N702">
            <v>6.9597990229645079E-2</v>
          </cell>
          <cell r="O702">
            <v>891.32512536000002</v>
          </cell>
        </row>
        <row r="703">
          <cell r="A703">
            <v>60000664</v>
          </cell>
          <cell r="B703" t="str">
            <v>Исследование в почве рН</v>
          </cell>
          <cell r="C703">
            <v>268</v>
          </cell>
          <cell r="D703">
            <v>0.75</v>
          </cell>
          <cell r="E703">
            <v>66.030930000000012</v>
          </cell>
          <cell r="F703">
            <v>82.150800000000004</v>
          </cell>
          <cell r="G703">
            <v>148.18173000000002</v>
          </cell>
          <cell r="H703">
            <v>50.38178820000001</v>
          </cell>
          <cell r="I703">
            <v>198.56351820000003</v>
          </cell>
          <cell r="K703">
            <v>29.784527730000004</v>
          </cell>
          <cell r="L703">
            <v>228.34804593000004</v>
          </cell>
          <cell r="M703">
            <v>6.0176551160000145</v>
          </cell>
          <cell r="N703">
            <v>-2.2453937000000052E-2</v>
          </cell>
          <cell r="O703">
            <v>274.01765511600001</v>
          </cell>
        </row>
        <row r="704">
          <cell r="A704">
            <v>60000116</v>
          </cell>
          <cell r="B704" t="str">
            <v>Определение марганца в почве</v>
          </cell>
          <cell r="C704">
            <v>1371</v>
          </cell>
          <cell r="D704">
            <v>5</v>
          </cell>
          <cell r="E704">
            <v>440.20620000000002</v>
          </cell>
          <cell r="F704">
            <v>258.95760000000001</v>
          </cell>
          <cell r="G704">
            <v>699.16380000000004</v>
          </cell>
          <cell r="H704">
            <v>237.71569200000002</v>
          </cell>
          <cell r="I704">
            <v>936.87949200000003</v>
          </cell>
          <cell r="K704">
            <v>140.53192379999999</v>
          </cell>
          <cell r="L704">
            <v>1077.4114158</v>
          </cell>
          <cell r="M704">
            <v>-78.106301040000062</v>
          </cell>
          <cell r="N704">
            <v>5.6970314398249497E-2</v>
          </cell>
          <cell r="O704">
            <v>1292.8936989599999</v>
          </cell>
        </row>
        <row r="705">
          <cell r="A705">
            <v>60000117</v>
          </cell>
          <cell r="B705" t="str">
            <v>Определение сурьмы в почве</v>
          </cell>
          <cell r="C705">
            <v>1376</v>
          </cell>
          <cell r="D705">
            <v>5</v>
          </cell>
          <cell r="E705">
            <v>440.20620000000002</v>
          </cell>
          <cell r="F705">
            <v>253.06200000000001</v>
          </cell>
          <cell r="G705">
            <v>693.26819999999998</v>
          </cell>
          <cell r="H705">
            <v>235.71118800000002</v>
          </cell>
          <cell r="I705">
            <v>928.97938799999997</v>
          </cell>
          <cell r="K705">
            <v>139.3469082</v>
          </cell>
          <cell r="L705">
            <v>1068.3262961999999</v>
          </cell>
          <cell r="M705">
            <v>-94.008444560000271</v>
          </cell>
          <cell r="N705">
            <v>6.8320090523256008E-2</v>
          </cell>
          <cell r="O705">
            <v>1281.9915554399997</v>
          </cell>
        </row>
        <row r="706">
          <cell r="A706">
            <v>60000118</v>
          </cell>
          <cell r="B706" t="str">
            <v>Определение олова в почве</v>
          </cell>
          <cell r="C706">
            <v>1376</v>
          </cell>
          <cell r="D706">
            <v>5</v>
          </cell>
          <cell r="E706">
            <v>440.20620000000002</v>
          </cell>
          <cell r="F706">
            <v>253.04160000000002</v>
          </cell>
          <cell r="G706">
            <v>693.2478000000001</v>
          </cell>
          <cell r="H706">
            <v>235.70425200000005</v>
          </cell>
          <cell r="I706">
            <v>928.95205200000009</v>
          </cell>
          <cell r="K706">
            <v>139.3428078</v>
          </cell>
          <cell r="L706">
            <v>1068.2948598</v>
          </cell>
          <cell r="M706">
            <v>-94.046168240000043</v>
          </cell>
          <cell r="N706">
            <v>6.8347505988372123E-2</v>
          </cell>
          <cell r="O706">
            <v>1281.95383176</v>
          </cell>
        </row>
        <row r="707">
          <cell r="A707">
            <v>60000119</v>
          </cell>
          <cell r="B707" t="str">
            <v>Определение железа в почве</v>
          </cell>
          <cell r="C707">
            <v>1371</v>
          </cell>
          <cell r="D707">
            <v>5</v>
          </cell>
          <cell r="E707">
            <v>440.20620000000002</v>
          </cell>
          <cell r="F707">
            <v>223.5942</v>
          </cell>
          <cell r="G707">
            <v>663.80040000000008</v>
          </cell>
          <cell r="H707">
            <v>225.69213600000003</v>
          </cell>
          <cell r="I707">
            <v>889.49253600000009</v>
          </cell>
          <cell r="K707">
            <v>133.4238804</v>
          </cell>
          <cell r="L707">
            <v>1022.9164164000001</v>
          </cell>
          <cell r="M707">
            <v>-143.50030031999995</v>
          </cell>
          <cell r="N707">
            <v>0.10466834450765861</v>
          </cell>
          <cell r="O707">
            <v>1227.49969968</v>
          </cell>
        </row>
        <row r="708">
          <cell r="A708">
            <v>60000120</v>
          </cell>
          <cell r="B708" t="str">
            <v>Определение селена в почве</v>
          </cell>
          <cell r="C708">
            <v>1371</v>
          </cell>
          <cell r="D708">
            <v>5</v>
          </cell>
          <cell r="E708">
            <v>440.20620000000002</v>
          </cell>
          <cell r="F708">
            <v>222.84959999999998</v>
          </cell>
          <cell r="G708">
            <v>663.05579999999998</v>
          </cell>
          <cell r="H708">
            <v>225.43897200000001</v>
          </cell>
          <cell r="I708">
            <v>888.49477200000001</v>
          </cell>
          <cell r="K708">
            <v>133.27421580000001</v>
          </cell>
          <cell r="L708">
            <v>1021.7689878</v>
          </cell>
          <cell r="M708">
            <v>-144.87721464000015</v>
          </cell>
          <cell r="N708">
            <v>0.10567265838074409</v>
          </cell>
          <cell r="O708">
            <v>1226.1227853599999</v>
          </cell>
        </row>
        <row r="709">
          <cell r="A709">
            <v>60000121</v>
          </cell>
          <cell r="B709" t="str">
            <v>Определение мышьяка в почве</v>
          </cell>
          <cell r="C709">
            <v>1371</v>
          </cell>
          <cell r="D709">
            <v>5</v>
          </cell>
          <cell r="E709">
            <v>440.20620000000002</v>
          </cell>
          <cell r="F709">
            <v>250.57320000000001</v>
          </cell>
          <cell r="G709">
            <v>690.77940000000001</v>
          </cell>
          <cell r="H709">
            <v>234.86499600000002</v>
          </cell>
          <cell r="I709">
            <v>925.64439600000003</v>
          </cell>
          <cell r="K709">
            <v>138.84665939999999</v>
          </cell>
          <cell r="L709">
            <v>1064.4910554000001</v>
          </cell>
          <cell r="M709">
            <v>-93.61073351999994</v>
          </cell>
          <cell r="N709">
            <v>6.8279163763676098E-2</v>
          </cell>
          <cell r="O709">
            <v>1277.3892664800001</v>
          </cell>
        </row>
        <row r="710">
          <cell r="A710">
            <v>60000051</v>
          </cell>
          <cell r="B710" t="str">
            <v>Исследование почвы на содержание меди, цинка, свинца, кадмия методом ИВА</v>
          </cell>
          <cell r="C710">
            <v>1091</v>
          </cell>
          <cell r="D710">
            <v>5.4</v>
          </cell>
          <cell r="E710">
            <v>475.42269600000003</v>
          </cell>
          <cell r="F710">
            <v>9.9551999999999996</v>
          </cell>
          <cell r="G710">
            <v>485.37789600000002</v>
          </cell>
          <cell r="H710">
            <v>165.02848464000002</v>
          </cell>
          <cell r="I710">
            <v>650.40638064000007</v>
          </cell>
          <cell r="K710">
            <v>97.56095709600001</v>
          </cell>
          <cell r="L710">
            <v>747.9673377360001</v>
          </cell>
          <cell r="M710">
            <v>-193.43919471679988</v>
          </cell>
          <cell r="N710">
            <v>0</v>
          </cell>
          <cell r="O710">
            <v>897.56080528320012</v>
          </cell>
        </row>
        <row r="711">
          <cell r="A711">
            <v>60000057</v>
          </cell>
          <cell r="B711" t="str">
            <v>Определение марганца в почве методом ИВА</v>
          </cell>
          <cell r="C711">
            <v>631</v>
          </cell>
          <cell r="D711">
            <v>4.5</v>
          </cell>
          <cell r="E711">
            <v>396.18558000000002</v>
          </cell>
          <cell r="F711">
            <v>6.33</v>
          </cell>
          <cell r="G711">
            <v>402.51558</v>
          </cell>
          <cell r="H711">
            <v>136.85529720000002</v>
          </cell>
          <cell r="I711">
            <v>539.3708772</v>
          </cell>
          <cell r="K711">
            <v>80.905631579999991</v>
          </cell>
          <cell r="L711">
            <v>620.27650877999997</v>
          </cell>
          <cell r="M711">
            <v>113.33181053599992</v>
          </cell>
          <cell r="N711">
            <v>1</v>
          </cell>
          <cell r="O711">
            <v>744.33181053599992</v>
          </cell>
        </row>
        <row r="712">
          <cell r="A712">
            <v>60000058</v>
          </cell>
          <cell r="B712" t="str">
            <v>Определение кобальта в почве методом ИВА</v>
          </cell>
          <cell r="C712">
            <v>488</v>
          </cell>
          <cell r="D712">
            <v>3.5</v>
          </cell>
          <cell r="E712">
            <v>308.14434000000006</v>
          </cell>
          <cell r="F712">
            <v>4.0199999999999996</v>
          </cell>
          <cell r="G712">
            <v>312.16434000000004</v>
          </cell>
          <cell r="H712">
            <v>106.13587560000002</v>
          </cell>
          <cell r="I712">
            <v>418.30021560000006</v>
          </cell>
          <cell r="K712">
            <v>62.745032340000009</v>
          </cell>
          <cell r="L712">
            <v>481.04524794000008</v>
          </cell>
          <cell r="M712">
            <v>89.254297528000052</v>
          </cell>
          <cell r="N712">
            <v>2</v>
          </cell>
          <cell r="O712">
            <v>577.25429752800005</v>
          </cell>
        </row>
        <row r="713">
          <cell r="A713">
            <v>60000059</v>
          </cell>
          <cell r="B713" t="str">
            <v>Определение никеля в почве методом ИВА</v>
          </cell>
          <cell r="C713">
            <v>488</v>
          </cell>
          <cell r="D713">
            <v>3.5</v>
          </cell>
          <cell r="E713">
            <v>308.14434000000006</v>
          </cell>
          <cell r="F713">
            <v>4.0199999999999996</v>
          </cell>
          <cell r="G713">
            <v>312.16434000000004</v>
          </cell>
          <cell r="H713">
            <v>106.13587560000002</v>
          </cell>
          <cell r="I713">
            <v>418.30021560000006</v>
          </cell>
          <cell r="K713">
            <v>62.745032340000009</v>
          </cell>
          <cell r="L713">
            <v>481.04524794000008</v>
          </cell>
          <cell r="M713">
            <v>89.254297528000052</v>
          </cell>
          <cell r="N713">
            <v>3</v>
          </cell>
          <cell r="O713">
            <v>577.25429752800005</v>
          </cell>
        </row>
        <row r="714">
          <cell r="A714">
            <v>60000060</v>
          </cell>
          <cell r="B714" t="str">
            <v>Определение железа в почве методом ИВА</v>
          </cell>
          <cell r="C714">
            <v>631</v>
          </cell>
          <cell r="D714">
            <v>4.5</v>
          </cell>
          <cell r="E714">
            <v>396.18558000000002</v>
          </cell>
          <cell r="F714">
            <v>6.23</v>
          </cell>
          <cell r="G714">
            <v>402.41558000000003</v>
          </cell>
          <cell r="H714">
            <v>136.82129720000003</v>
          </cell>
          <cell r="I714">
            <v>539.23687720000009</v>
          </cell>
          <cell r="K714">
            <v>80.885531580000006</v>
          </cell>
          <cell r="L714">
            <v>620.12240878000011</v>
          </cell>
          <cell r="M714">
            <v>113.14689053600011</v>
          </cell>
          <cell r="N714">
            <v>4</v>
          </cell>
          <cell r="O714">
            <v>744.14689053600011</v>
          </cell>
        </row>
        <row r="715">
          <cell r="A715">
            <v>60000055</v>
          </cell>
          <cell r="B715" t="str">
            <v>Определение мышьяка в почве методом ИВА</v>
          </cell>
          <cell r="C715">
            <v>904</v>
          </cell>
          <cell r="D715">
            <v>6.5</v>
          </cell>
          <cell r="E715">
            <v>572.2680600000001</v>
          </cell>
          <cell r="F715">
            <v>5.98</v>
          </cell>
          <cell r="G715">
            <v>578.24806000000012</v>
          </cell>
          <cell r="H715">
            <v>196.60434040000007</v>
          </cell>
          <cell r="I715">
            <v>774.85240040000019</v>
          </cell>
          <cell r="K715">
            <v>116.22786006000003</v>
          </cell>
          <cell r="L715">
            <v>891.0802604600002</v>
          </cell>
          <cell r="M715">
            <v>165.29631255200024</v>
          </cell>
          <cell r="O715">
            <v>1069.2963125520002</v>
          </cell>
        </row>
        <row r="716">
          <cell r="A716">
            <v>60000056</v>
          </cell>
          <cell r="B716" t="str">
            <v>Определение ртути в почве методом ИВА</v>
          </cell>
          <cell r="C716">
            <v>900</v>
          </cell>
          <cell r="D716">
            <v>6.5</v>
          </cell>
          <cell r="E716">
            <v>572.2680600000001</v>
          </cell>
          <cell r="F716">
            <v>4.1100000000000003</v>
          </cell>
          <cell r="G716">
            <v>576.37806000000012</v>
          </cell>
          <cell r="H716">
            <v>195.96854040000005</v>
          </cell>
          <cell r="I716">
            <v>772.34660040000017</v>
          </cell>
          <cell r="K716">
            <v>115.85199006000002</v>
          </cell>
          <cell r="L716">
            <v>888.19859046000022</v>
          </cell>
          <cell r="M716">
            <v>165.83830855200017</v>
          </cell>
          <cell r="O716">
            <v>1065.8383085520002</v>
          </cell>
        </row>
        <row r="717">
          <cell r="A717" t="str">
            <v>ДЕЗИНФИЦИРУЮЩИЕ СРЕДСТВА</v>
          </cell>
        </row>
        <row r="718">
          <cell r="A718">
            <v>60000228</v>
          </cell>
          <cell r="B718" t="str">
            <v>Исследование дез. средства на основе перекиси водорода</v>
          </cell>
          <cell r="C718">
            <v>257</v>
          </cell>
          <cell r="D718">
            <v>0.95</v>
          </cell>
          <cell r="E718">
            <v>83.639178000000015</v>
          </cell>
          <cell r="F718">
            <v>52.468800000000002</v>
          </cell>
          <cell r="G718">
            <v>136.107978</v>
          </cell>
          <cell r="H718">
            <v>46.276712520000004</v>
          </cell>
          <cell r="I718">
            <v>182.38469051999999</v>
          </cell>
          <cell r="K718">
            <v>27.357703577999999</v>
          </cell>
          <cell r="L718">
            <v>209.74239409799998</v>
          </cell>
          <cell r="M718">
            <v>-5.3091270824000389</v>
          </cell>
          <cell r="N718">
            <v>2.0658082032684977E-2</v>
          </cell>
          <cell r="O718">
            <v>251.69087291759996</v>
          </cell>
        </row>
        <row r="719">
          <cell r="A719">
            <v>60000230</v>
          </cell>
          <cell r="B719" t="str">
            <v>Исследование дез. средств на основе ЧАС (алкил диметил бензинаммония хлорида)</v>
          </cell>
          <cell r="C719">
            <v>1116</v>
          </cell>
          <cell r="D719">
            <v>0.95</v>
          </cell>
          <cell r="E719">
            <v>83.639178000000015</v>
          </cell>
          <cell r="F719">
            <v>472.74960000000004</v>
          </cell>
          <cell r="G719">
            <v>556.388778</v>
          </cell>
          <cell r="H719">
            <v>189.17218452</v>
          </cell>
          <cell r="I719">
            <v>745.56096251999998</v>
          </cell>
          <cell r="K719">
            <v>111.83414437799999</v>
          </cell>
          <cell r="L719">
            <v>857.39510689799999</v>
          </cell>
          <cell r="M719">
            <v>-87.125871722400007</v>
          </cell>
          <cell r="N719">
            <v>7.8069777529032269E-2</v>
          </cell>
          <cell r="O719">
            <v>1028.8741282776</v>
          </cell>
        </row>
        <row r="720">
          <cell r="A720">
            <v>60000419</v>
          </cell>
          <cell r="B720" t="str">
            <v>Исследование дез. средств на основе хлора, кислорода</v>
          </cell>
          <cell r="C720">
            <v>278</v>
          </cell>
          <cell r="D720">
            <v>1.08</v>
          </cell>
          <cell r="E720">
            <v>95.084539200000023</v>
          </cell>
          <cell r="F720">
            <v>54.202800000000003</v>
          </cell>
          <cell r="G720">
            <v>149.28733920000002</v>
          </cell>
          <cell r="H720">
            <v>50.757695328000011</v>
          </cell>
          <cell r="I720">
            <v>200.04503452800003</v>
          </cell>
          <cell r="K720">
            <v>30.006755179200002</v>
          </cell>
          <cell r="L720">
            <v>230.05178970720004</v>
          </cell>
          <cell r="M720">
            <v>-1.9378523513599362</v>
          </cell>
          <cell r="N720">
            <v>6.9706919113666768E-3</v>
          </cell>
          <cell r="O720">
            <v>276.06214764864006</v>
          </cell>
        </row>
        <row r="721">
          <cell r="A721">
            <v>60000420</v>
          </cell>
          <cell r="B721" t="str">
            <v>Исследование дез.средства N,N-бис (3-аминопропил) додециламина</v>
          </cell>
          <cell r="C721">
            <v>230</v>
          </cell>
          <cell r="D721">
            <v>0.95</v>
          </cell>
          <cell r="E721">
            <v>83.639178000000015</v>
          </cell>
          <cell r="F721">
            <v>41.105999999999995</v>
          </cell>
          <cell r="G721">
            <v>124.74517800000001</v>
          </cell>
          <cell r="H721">
            <v>42.413360520000005</v>
          </cell>
          <cell r="I721">
            <v>167.15853852000001</v>
          </cell>
          <cell r="K721">
            <v>25.073780778</v>
          </cell>
          <cell r="L721">
            <v>192.23231929799999</v>
          </cell>
          <cell r="M721">
            <v>0.67878315759998031</v>
          </cell>
          <cell r="N721">
            <v>-2.9512311199999144E-3</v>
          </cell>
          <cell r="O721">
            <v>230.67878315759998</v>
          </cell>
        </row>
        <row r="722">
          <cell r="A722">
            <v>60000422</v>
          </cell>
          <cell r="B722" t="str">
            <v>Исследование дезинфицирующих средств на щелочные компоненты</v>
          </cell>
          <cell r="C722">
            <v>346</v>
          </cell>
          <cell r="D722">
            <v>0.95</v>
          </cell>
          <cell r="E722">
            <v>83.639178000000015</v>
          </cell>
          <cell r="F722">
            <v>102.21419999999999</v>
          </cell>
          <cell r="G722">
            <v>185.85337800000002</v>
          </cell>
          <cell r="H722">
            <v>63.190148520000008</v>
          </cell>
          <cell r="I722">
            <v>249.04352652000003</v>
          </cell>
          <cell r="K722">
            <v>37.356528978</v>
          </cell>
          <cell r="L722">
            <v>286.40005549800003</v>
          </cell>
          <cell r="M722">
            <v>-2.319933402399954</v>
          </cell>
          <cell r="N722">
            <v>6.705009833525879E-3</v>
          </cell>
          <cell r="O722">
            <v>343.68006659760005</v>
          </cell>
        </row>
        <row r="723">
          <cell r="A723" t="str">
            <v>ХИМИЧЕСКОЕ ИССЛЕДОВАНИЕ АТМОСФЕРНОГО   ВОЗДУХА И ВОЗДУХА НЕПРОИЗВОДСТВЕННЫХ ПОМЕЩЕНИЙ</v>
          </cell>
        </row>
        <row r="724">
          <cell r="A724">
            <v>60000001</v>
          </cell>
          <cell r="B72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24">
            <v>350</v>
          </cell>
          <cell r="D724">
            <v>1.83</v>
          </cell>
          <cell r="E724">
            <v>161.11546920000004</v>
          </cell>
          <cell r="F724">
            <v>62.087399999999995</v>
          </cell>
          <cell r="G724">
            <v>223.20286920000004</v>
          </cell>
          <cell r="H724">
            <v>75.888975528000017</v>
          </cell>
          <cell r="I724">
            <v>299.09184472800007</v>
          </cell>
          <cell r="K724">
            <v>44.86377670920001</v>
          </cell>
          <cell r="L724">
            <v>343.95562143720008</v>
          </cell>
          <cell r="M724">
            <v>62.746745724640107</v>
          </cell>
          <cell r="N724">
            <v>-0.1792764163561146</v>
          </cell>
          <cell r="O724">
            <v>412.74674572464011</v>
          </cell>
        </row>
        <row r="725">
          <cell r="A725">
            <v>60000002</v>
          </cell>
          <cell r="B72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5">
            <v>374</v>
          </cell>
          <cell r="D725">
            <v>1.83</v>
          </cell>
          <cell r="E725">
            <v>161.11546920000004</v>
          </cell>
          <cell r="F725">
            <v>48.572399999999995</v>
          </cell>
          <cell r="G725">
            <v>209.68786920000002</v>
          </cell>
          <cell r="H725">
            <v>71.293875528000015</v>
          </cell>
          <cell r="I725">
            <v>280.98174472800002</v>
          </cell>
          <cell r="K725">
            <v>42.147261709200002</v>
          </cell>
          <cell r="L725">
            <v>323.12900643720002</v>
          </cell>
          <cell r="M725">
            <v>13.754807724639988</v>
          </cell>
          <cell r="N725">
            <v>-3.6777560761069486E-2</v>
          </cell>
          <cell r="O725">
            <v>387.75480772463999</v>
          </cell>
        </row>
        <row r="726">
          <cell r="A726">
            <v>60000004</v>
          </cell>
          <cell r="B726" t="str">
            <v>Определение массовой концентрации суммы предельных углеводородов С12-С19 в атмосферном воздухе</v>
          </cell>
          <cell r="C726">
            <v>1070</v>
          </cell>
          <cell r="D726">
            <v>3.5</v>
          </cell>
          <cell r="E726">
            <v>308.14434000000006</v>
          </cell>
          <cell r="F726">
            <v>262.62960000000004</v>
          </cell>
          <cell r="G726">
            <v>570.77394000000004</v>
          </cell>
          <cell r="H726">
            <v>194.06313960000003</v>
          </cell>
          <cell r="I726">
            <v>764.83707960000004</v>
          </cell>
          <cell r="K726">
            <v>114.72556194000001</v>
          </cell>
          <cell r="L726">
            <v>879.56264154000007</v>
          </cell>
          <cell r="M726">
            <v>-14.52483015200005</v>
          </cell>
          <cell r="N726">
            <v>1.3574607618691635E-2</v>
          </cell>
          <cell r="O726">
            <v>1055.475169848</v>
          </cell>
        </row>
        <row r="727">
          <cell r="A727">
            <v>60000528</v>
          </cell>
          <cell r="B72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7">
            <v>325</v>
          </cell>
          <cell r="D727">
            <v>2.5</v>
          </cell>
          <cell r="E727">
            <v>220.10310000000001</v>
          </cell>
          <cell r="F727">
            <v>4.0187999999999997</v>
          </cell>
          <cell r="G727">
            <v>224.12190000000001</v>
          </cell>
          <cell r="H727">
            <v>76.201446000000004</v>
          </cell>
          <cell r="I727">
            <v>300.32334600000002</v>
          </cell>
          <cell r="K727">
            <v>45.048501899999998</v>
          </cell>
          <cell r="L727">
            <v>345.37184790000003</v>
          </cell>
          <cell r="M727">
            <v>89.44621748000003</v>
          </cell>
          <cell r="N727">
            <v>-0.27521913070769238</v>
          </cell>
          <cell r="O727">
            <v>414.44621748000003</v>
          </cell>
        </row>
        <row r="728">
          <cell r="A728">
            <v>60000529</v>
          </cell>
          <cell r="B728" t="str">
            <v>Определение концентрации  диоксида  азота в атмосферном воздухе и воздухе непроизводственных помещений *</v>
          </cell>
          <cell r="C728">
            <v>258</v>
          </cell>
          <cell r="D728">
            <v>1.2</v>
          </cell>
          <cell r="E728">
            <v>105.64948800000001</v>
          </cell>
          <cell r="F728">
            <v>185.589</v>
          </cell>
          <cell r="G728">
            <v>291.23848800000002</v>
          </cell>
          <cell r="H728">
            <v>99.021085920000019</v>
          </cell>
          <cell r="I728">
            <v>390.25957392000004</v>
          </cell>
          <cell r="K728">
            <v>58.538936088</v>
          </cell>
          <cell r="L728">
            <v>448.79851000800005</v>
          </cell>
          <cell r="M728">
            <v>280.55821200960008</v>
          </cell>
          <cell r="N728">
            <v>-1.0874349302697677</v>
          </cell>
          <cell r="O728">
            <v>538.55821200960008</v>
          </cell>
        </row>
        <row r="729">
          <cell r="A729">
            <v>60000530</v>
          </cell>
          <cell r="B729" t="str">
            <v>Определение концентрации  фенола в атмосферном воздухе и воздухе непроизводственных помещений*</v>
          </cell>
          <cell r="C729">
            <v>220</v>
          </cell>
          <cell r="D729">
            <v>1.1000000000000001</v>
          </cell>
          <cell r="E729">
            <v>96.845364000000004</v>
          </cell>
          <cell r="F729">
            <v>21.5322</v>
          </cell>
          <cell r="G729">
            <v>118.37756400000001</v>
          </cell>
          <cell r="H729">
            <v>40.248371760000005</v>
          </cell>
          <cell r="I729">
            <v>158.62593576</v>
          </cell>
          <cell r="K729">
            <v>23.793890363999999</v>
          </cell>
          <cell r="L729">
            <v>182.419826124</v>
          </cell>
          <cell r="M729">
            <v>-1.0962086512000155</v>
          </cell>
          <cell r="N729">
            <v>4.9827665963637071E-3</v>
          </cell>
          <cell r="O729">
            <v>218.90379134879998</v>
          </cell>
        </row>
        <row r="730">
          <cell r="A730">
            <v>60000531</v>
          </cell>
          <cell r="B730" t="str">
            <v>Определение концентрации  формальдегида в атмосферном воздухе и воздухе непроизводственных помещений*</v>
          </cell>
          <cell r="C730">
            <v>246</v>
          </cell>
          <cell r="D730">
            <v>1.83</v>
          </cell>
          <cell r="E730">
            <v>161.11546920000004</v>
          </cell>
          <cell r="F730">
            <v>1.5912000000000002</v>
          </cell>
          <cell r="G730">
            <v>162.70666920000002</v>
          </cell>
          <cell r="H730">
            <v>55.320267528000009</v>
          </cell>
          <cell r="I730">
            <v>218.02693672800004</v>
          </cell>
          <cell r="K730">
            <v>32.704040509200006</v>
          </cell>
          <cell r="L730">
            <v>250.73097723720005</v>
          </cell>
          <cell r="M730">
            <v>54.877172684640072</v>
          </cell>
          <cell r="N730">
            <v>-0.22307793774243931</v>
          </cell>
          <cell r="O730">
            <v>300.87717268464007</v>
          </cell>
        </row>
        <row r="731">
          <cell r="A731">
            <v>60000532</v>
          </cell>
          <cell r="B731" t="str">
            <v>Определение концентрации  серной кислоты в атмосферном воздухе и воздухе непроизводственных помещений*</v>
          </cell>
          <cell r="C731">
            <v>234</v>
          </cell>
          <cell r="D731">
            <v>1</v>
          </cell>
          <cell r="E731">
            <v>88.041240000000016</v>
          </cell>
          <cell r="F731">
            <v>31.854600000000001</v>
          </cell>
          <cell r="G731">
            <v>119.89584000000002</v>
          </cell>
          <cell r="H731">
            <v>40.764585600000011</v>
          </cell>
          <cell r="I731">
            <v>160.66042560000002</v>
          </cell>
          <cell r="K731">
            <v>24.099063840000003</v>
          </cell>
          <cell r="L731">
            <v>184.75948944000004</v>
          </cell>
          <cell r="M731">
            <v>-12.288612671999971</v>
          </cell>
          <cell r="N731">
            <v>5.2515438769230642E-2</v>
          </cell>
          <cell r="O731">
            <v>221.71138732800003</v>
          </cell>
        </row>
        <row r="732">
          <cell r="A732">
            <v>60000533</v>
          </cell>
          <cell r="B732" t="str">
            <v>Определение концентрации  сероводорода в атмосферном воздухе и воздухе непроизводственных помещений*</v>
          </cell>
          <cell r="C732">
            <v>258</v>
          </cell>
          <cell r="D732">
            <v>1.2</v>
          </cell>
          <cell r="E732">
            <v>105.64948800000001</v>
          </cell>
          <cell r="F732">
            <v>22.0932</v>
          </cell>
          <cell r="G732">
            <v>127.742688</v>
          </cell>
          <cell r="H732">
            <v>43.432513920000005</v>
          </cell>
          <cell r="I732">
            <v>171.17520192000001</v>
          </cell>
          <cell r="K732">
            <v>25.676280288000001</v>
          </cell>
          <cell r="L732">
            <v>196.85148220799999</v>
          </cell>
          <cell r="M732">
            <v>-21.778221350400031</v>
          </cell>
          <cell r="N732">
            <v>8.4411710660465239E-2</v>
          </cell>
          <cell r="O732">
            <v>236.22177864959997</v>
          </cell>
        </row>
        <row r="733">
          <cell r="A733">
            <v>60000534</v>
          </cell>
          <cell r="B733" t="str">
            <v>Определение концентрации  двуокиси марганца в атмосферном воздухе и воздухе производственных помещений*</v>
          </cell>
          <cell r="C733">
            <v>393</v>
          </cell>
          <cell r="D733">
            <v>3</v>
          </cell>
          <cell r="E733">
            <v>264.12372000000005</v>
          </cell>
          <cell r="F733">
            <v>20.328600000000002</v>
          </cell>
          <cell r="G733">
            <v>284.45232000000004</v>
          </cell>
          <cell r="H733">
            <v>96.713788800000017</v>
          </cell>
          <cell r="I733">
            <v>381.16610880000007</v>
          </cell>
          <cell r="K733">
            <v>57.174916320000008</v>
          </cell>
          <cell r="L733">
            <v>438.3410251200001</v>
          </cell>
          <cell r="M733">
            <v>133.00923014400007</v>
          </cell>
          <cell r="N733">
            <v>-0.33844587822900779</v>
          </cell>
          <cell r="O733">
            <v>526.00923014400007</v>
          </cell>
        </row>
        <row r="734">
          <cell r="A734">
            <v>60000535</v>
          </cell>
          <cell r="B734" t="str">
            <v>Определение концентрации  ванадия в атмосферном воздухе*</v>
          </cell>
          <cell r="C734">
            <v>393</v>
          </cell>
          <cell r="D734">
            <v>3</v>
          </cell>
          <cell r="E734">
            <v>264.12372000000005</v>
          </cell>
          <cell r="F734">
            <v>19.808400000000002</v>
          </cell>
          <cell r="G734">
            <v>283.93212000000005</v>
          </cell>
          <cell r="H734">
            <v>96.536920800000019</v>
          </cell>
          <cell r="I734">
            <v>380.46904080000007</v>
          </cell>
          <cell r="K734">
            <v>57.070356120000007</v>
          </cell>
          <cell r="L734">
            <v>437.53939692000006</v>
          </cell>
          <cell r="M734">
            <v>132.04727630400009</v>
          </cell>
          <cell r="N734">
            <v>-0.33599815853435139</v>
          </cell>
          <cell r="O734">
            <v>525.04727630400009</v>
          </cell>
        </row>
        <row r="735">
          <cell r="A735">
            <v>60000035</v>
          </cell>
          <cell r="B735" t="str">
            <v>Определение концентрации углесодержащего аэрозоля (сажи) в атмосферном воздухе и воздухе непроизводственных помещений</v>
          </cell>
          <cell r="C735">
            <v>450</v>
          </cell>
          <cell r="D735">
            <v>2.17</v>
          </cell>
          <cell r="E735">
            <v>191.0494908</v>
          </cell>
          <cell r="F735">
            <v>49.47</v>
          </cell>
          <cell r="G735">
            <v>240.5194908</v>
          </cell>
          <cell r="H735">
            <v>81.776626872000008</v>
          </cell>
          <cell r="I735">
            <v>322.29611767200004</v>
          </cell>
          <cell r="K735">
            <v>48.344417650800004</v>
          </cell>
          <cell r="L735">
            <v>370.64053532280002</v>
          </cell>
          <cell r="M735">
            <v>-5.2313576126400108</v>
          </cell>
          <cell r="N735">
            <v>1.1625239139200024E-2</v>
          </cell>
          <cell r="O735">
            <v>444.76864238735999</v>
          </cell>
        </row>
        <row r="736">
          <cell r="A736">
            <v>60000036</v>
          </cell>
          <cell r="B736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736">
            <v>1439</v>
          </cell>
          <cell r="D736">
            <v>8</v>
          </cell>
          <cell r="E736">
            <v>704.32992000000013</v>
          </cell>
          <cell r="F736">
            <v>0</v>
          </cell>
          <cell r="G736">
            <v>704.32992000000013</v>
          </cell>
          <cell r="H736">
            <v>239.47217280000007</v>
          </cell>
          <cell r="I736">
            <v>943.8020928000002</v>
          </cell>
          <cell r="K736">
            <v>141.57031392000002</v>
          </cell>
          <cell r="L736">
            <v>1085.3724067200003</v>
          </cell>
          <cell r="M736">
            <v>-136.5531119359996</v>
          </cell>
          <cell r="N736">
            <v>9.4894448878387494E-2</v>
          </cell>
          <cell r="O736">
            <v>1302.4468880640004</v>
          </cell>
        </row>
        <row r="737">
          <cell r="A737">
            <v>60000537</v>
          </cell>
          <cell r="B7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7">
            <v>208</v>
          </cell>
          <cell r="D737">
            <v>1</v>
          </cell>
          <cell r="E737">
            <v>88.041240000000016</v>
          </cell>
          <cell r="F737">
            <v>16.462800000000001</v>
          </cell>
          <cell r="G737">
            <v>104.50404000000002</v>
          </cell>
          <cell r="H737">
            <v>35.531373600000009</v>
          </cell>
          <cell r="I737">
            <v>140.03541360000003</v>
          </cell>
          <cell r="K737">
            <v>21.005312040000003</v>
          </cell>
          <cell r="L737">
            <v>161.04072564000003</v>
          </cell>
          <cell r="M737">
            <v>-14.751129231999954</v>
          </cell>
          <cell r="N737">
            <v>7.0918890538461316E-2</v>
          </cell>
          <cell r="O737">
            <v>193.24887076800005</v>
          </cell>
        </row>
        <row r="738">
          <cell r="A738">
            <v>60000538</v>
          </cell>
          <cell r="B738" t="str">
            <v>Определение концентрации  хлора в атмосферном воздухе и воздухе непроизводственных помещений*</v>
          </cell>
          <cell r="C738">
            <v>250</v>
          </cell>
          <cell r="D738">
            <v>1.17</v>
          </cell>
          <cell r="E738">
            <v>103.0082508</v>
          </cell>
          <cell r="F738">
            <v>21.6342</v>
          </cell>
          <cell r="G738">
            <v>124.64245080000001</v>
          </cell>
          <cell r="H738">
            <v>42.378433272000002</v>
          </cell>
          <cell r="I738">
            <v>167.020884072</v>
          </cell>
          <cell r="K738">
            <v>25.053132610799999</v>
          </cell>
          <cell r="L738">
            <v>192.07401668279999</v>
          </cell>
          <cell r="M738">
            <v>-19.511179980640009</v>
          </cell>
          <cell r="N738">
            <v>7.8044719922560041E-2</v>
          </cell>
          <cell r="O738">
            <v>230.48882001935999</v>
          </cell>
        </row>
        <row r="739">
          <cell r="A739">
            <v>60000539</v>
          </cell>
          <cell r="B739" t="str">
            <v>Определение концентрации окиси углерода в атмосферном воздухе и воздухе непроизводственных помещений*</v>
          </cell>
          <cell r="C739">
            <v>339</v>
          </cell>
          <cell r="D739">
            <v>1.2</v>
          </cell>
          <cell r="E739">
            <v>105.64948800000001</v>
          </cell>
          <cell r="F739">
            <v>54.988199999999999</v>
          </cell>
          <cell r="G739">
            <v>160.637688</v>
          </cell>
          <cell r="H739">
            <v>54.616813920000006</v>
          </cell>
          <cell r="I739">
            <v>215.25450192</v>
          </cell>
          <cell r="K739">
            <v>32.288175287999998</v>
          </cell>
          <cell r="L739">
            <v>247.54267720799999</v>
          </cell>
          <cell r="M739">
            <v>-41.948787350400039</v>
          </cell>
          <cell r="N739">
            <v>0.12374273554690277</v>
          </cell>
          <cell r="O739">
            <v>297.05121264959996</v>
          </cell>
        </row>
        <row r="740">
          <cell r="A740">
            <v>60000540</v>
          </cell>
          <cell r="B740" t="str">
            <v>Определение концентрации  свинца в атмосферном воздухе и в воздухе закрытых непроизводственных помещений*</v>
          </cell>
          <cell r="C740">
            <v>593</v>
          </cell>
          <cell r="D740">
            <v>3</v>
          </cell>
          <cell r="E740">
            <v>264.12372000000005</v>
          </cell>
          <cell r="F740">
            <v>24.734999999999999</v>
          </cell>
          <cell r="G740">
            <v>288.85872000000006</v>
          </cell>
          <cell r="H740">
            <v>98.211964800000032</v>
          </cell>
          <cell r="I740">
            <v>387.07068480000009</v>
          </cell>
          <cell r="K740">
            <v>58.060602720000013</v>
          </cell>
          <cell r="L740">
            <v>445.13128752000011</v>
          </cell>
          <cell r="M740">
            <v>-58.842454975999885</v>
          </cell>
          <cell r="N740">
            <v>9.922842323102847E-2</v>
          </cell>
          <cell r="O740">
            <v>534.15754502400011</v>
          </cell>
        </row>
        <row r="741">
          <cell r="A741">
            <v>60000541</v>
          </cell>
          <cell r="B7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41">
            <v>492</v>
          </cell>
          <cell r="D741">
            <v>1.8</v>
          </cell>
          <cell r="E741">
            <v>158.47423200000003</v>
          </cell>
          <cell r="F741">
            <v>206.20320000000001</v>
          </cell>
          <cell r="G741">
            <v>364.67743200000007</v>
          </cell>
          <cell r="H741">
            <v>123.99032688000003</v>
          </cell>
          <cell r="I741">
            <v>488.66775888000006</v>
          </cell>
          <cell r="K741">
            <v>73.30016383200001</v>
          </cell>
          <cell r="L741">
            <v>561.96792271200002</v>
          </cell>
          <cell r="M741">
            <v>182.36150725439995</v>
          </cell>
          <cell r="N741">
            <v>-0.37065347002926818</v>
          </cell>
          <cell r="O741">
            <v>674.36150725439995</v>
          </cell>
        </row>
        <row r="742">
          <cell r="A742">
            <v>60000542</v>
          </cell>
          <cell r="B742" t="str">
            <v>Определение концентрации  аммиака в атмосферном воздухе и воздухе непроизводственных помещений*</v>
          </cell>
          <cell r="C742">
            <v>430</v>
          </cell>
          <cell r="D742">
            <v>2.42</v>
          </cell>
          <cell r="E742">
            <v>213.0598008</v>
          </cell>
          <cell r="F742">
            <v>205.3056</v>
          </cell>
          <cell r="G742">
            <v>418.36540079999997</v>
          </cell>
          <cell r="H742">
            <v>142.24423627199999</v>
          </cell>
          <cell r="I742">
            <v>560.60963707199994</v>
          </cell>
          <cell r="K742">
            <v>84.091445560799983</v>
          </cell>
          <cell r="L742">
            <v>644.70108263279997</v>
          </cell>
          <cell r="M742">
            <v>343.64129915935996</v>
          </cell>
          <cell r="N742">
            <v>-0.79916581199851155</v>
          </cell>
          <cell r="O742">
            <v>773.64129915935996</v>
          </cell>
        </row>
        <row r="743">
          <cell r="A743">
            <v>60000543</v>
          </cell>
          <cell r="B743" t="str">
            <v>Определение концентрации  ртути в атмосферном воздухе*</v>
          </cell>
          <cell r="C743">
            <v>430</v>
          </cell>
          <cell r="D743">
            <v>0.5</v>
          </cell>
          <cell r="E743">
            <v>44.020620000000008</v>
          </cell>
          <cell r="F743">
            <v>188.70000000000002</v>
          </cell>
          <cell r="G743">
            <v>232.72062000000003</v>
          </cell>
          <cell r="H743">
            <v>79.125010800000013</v>
          </cell>
          <cell r="I743">
            <v>311.84563080000004</v>
          </cell>
          <cell r="K743">
            <v>46.776844620000006</v>
          </cell>
          <cell r="L743">
            <v>358.62247542000006</v>
          </cell>
          <cell r="M743">
            <v>0.34697050400006901</v>
          </cell>
          <cell r="N743">
            <v>-8.0690814883736979E-4</v>
          </cell>
          <cell r="O743">
            <v>430.34697050400007</v>
          </cell>
        </row>
        <row r="744">
          <cell r="A744">
            <v>60000544</v>
          </cell>
          <cell r="B744" t="str">
            <v>Хромато-масс-спектрометрическое определение полициклических ароматических углеводородов в воздухе</v>
          </cell>
          <cell r="C744">
            <v>1500</v>
          </cell>
          <cell r="D744">
            <v>7</v>
          </cell>
          <cell r="E744">
            <v>616.28868000000011</v>
          </cell>
          <cell r="F744">
            <v>173.1858</v>
          </cell>
          <cell r="G744">
            <v>789.47448000000009</v>
          </cell>
          <cell r="H744">
            <v>268.42132320000007</v>
          </cell>
          <cell r="I744">
            <v>1057.8958032</v>
          </cell>
          <cell r="K744">
            <v>158.68437048000001</v>
          </cell>
          <cell r="L744">
            <v>1216.5801736800001</v>
          </cell>
          <cell r="M744">
            <v>-40.103791583999964</v>
          </cell>
          <cell r="N744">
            <v>2.6735861055999975E-2</v>
          </cell>
          <cell r="O744">
            <v>1459.896208416</v>
          </cell>
        </row>
        <row r="745">
          <cell r="A745">
            <v>60000545</v>
          </cell>
          <cell r="B745" t="str">
            <v>Определение оксида азота в атмосферном воздухе и воздухе непроизводственных помещений*</v>
          </cell>
          <cell r="C745">
            <v>321</v>
          </cell>
          <cell r="D745">
            <v>1.33</v>
          </cell>
          <cell r="E745">
            <v>117.09484920000003</v>
          </cell>
          <cell r="F745">
            <v>262.90500000000003</v>
          </cell>
          <cell r="G745">
            <v>379.99984920000009</v>
          </cell>
          <cell r="H745">
            <v>129.19994872800004</v>
          </cell>
          <cell r="I745">
            <v>509.19979792800012</v>
          </cell>
          <cell r="K745">
            <v>76.37996968920001</v>
          </cell>
          <cell r="L745">
            <v>585.5797676172001</v>
          </cell>
          <cell r="M745">
            <v>381.6957211406401</v>
          </cell>
          <cell r="N745">
            <v>-1.1890832434287855</v>
          </cell>
          <cell r="O745">
            <v>702.6957211406401</v>
          </cell>
        </row>
        <row r="746">
          <cell r="A746">
            <v>60000546</v>
          </cell>
          <cell r="B746" t="str">
            <v>Выезд на отбор проб</v>
          </cell>
          <cell r="C746">
            <v>400</v>
          </cell>
          <cell r="D746">
            <v>2</v>
          </cell>
          <cell r="E746">
            <v>176.08248000000003</v>
          </cell>
          <cell r="F746">
            <v>32.64</v>
          </cell>
          <cell r="G746">
            <v>208.72248000000002</v>
          </cell>
          <cell r="H746">
            <v>70.965643200000017</v>
          </cell>
          <cell r="I746">
            <v>279.68812320000006</v>
          </cell>
          <cell r="K746">
            <v>41.953218480000011</v>
          </cell>
          <cell r="L746">
            <v>321.6413416800001</v>
          </cell>
          <cell r="M746">
            <v>-14.030389983999896</v>
          </cell>
          <cell r="N746">
            <v>3.5075974959999742E-2</v>
          </cell>
          <cell r="O746">
            <v>385.9696100160001</v>
          </cell>
        </row>
        <row r="747">
          <cell r="A747">
            <v>60001003</v>
          </cell>
          <cell r="B747" t="str">
            <v>Определение концентрации фенола в воздухе непроизводственных помещений*</v>
          </cell>
          <cell r="C747">
            <v>402</v>
          </cell>
          <cell r="D747">
            <v>2</v>
          </cell>
          <cell r="E747">
            <v>176.08248000000003</v>
          </cell>
          <cell r="F747">
            <v>41.697600000000001</v>
          </cell>
          <cell r="G747">
            <v>217.78008000000003</v>
          </cell>
          <cell r="H747">
            <v>74.045227200000014</v>
          </cell>
          <cell r="I747">
            <v>291.82530720000005</v>
          </cell>
          <cell r="K747">
            <v>43.773796080000004</v>
          </cell>
          <cell r="L747">
            <v>335.59910328000007</v>
          </cell>
          <cell r="M747">
            <v>0.71892393600006699</v>
          </cell>
          <cell r="N747">
            <v>-1.7883680000001666E-3</v>
          </cell>
          <cell r="O747">
            <v>402.71892393600007</v>
          </cell>
        </row>
        <row r="748">
          <cell r="A748">
            <v>60001004</v>
          </cell>
          <cell r="B748" t="str">
            <v>Определение концентрации хрома ( VI ) оксида в атмосферном воздухе и воздухе непроизводственных помещений*</v>
          </cell>
          <cell r="C748">
            <v>297</v>
          </cell>
          <cell r="D748">
            <v>1.33</v>
          </cell>
          <cell r="E748">
            <v>117.09484920000003</v>
          </cell>
          <cell r="F748">
            <v>43.400999999999996</v>
          </cell>
          <cell r="G748">
            <v>160.49584920000001</v>
          </cell>
          <cell r="H748">
            <v>54.568588728000009</v>
          </cell>
          <cell r="I748">
            <v>215.06443792800002</v>
          </cell>
          <cell r="K748">
            <v>32.259665689199998</v>
          </cell>
          <cell r="L748">
            <v>247.32410361720002</v>
          </cell>
          <cell r="M748">
            <v>-0.21107565936000583</v>
          </cell>
          <cell r="N748">
            <v>7.1069245575759536E-4</v>
          </cell>
          <cell r="O748">
            <v>296.78892434063999</v>
          </cell>
        </row>
        <row r="749">
          <cell r="A749">
            <v>60000670</v>
          </cell>
          <cell r="B749" t="str">
            <v>Определение концентрации акролеина в атмосферном воздухе и воздухе замкнутых непроизводственных помещений</v>
          </cell>
          <cell r="C749">
            <v>395</v>
          </cell>
          <cell r="D749">
            <v>1.75</v>
          </cell>
          <cell r="E749">
            <v>154.07217000000003</v>
          </cell>
          <cell r="F749">
            <v>42.595199999999998</v>
          </cell>
          <cell r="G749">
            <v>196.66737000000003</v>
          </cell>
          <cell r="H749">
            <v>66.866905800000012</v>
          </cell>
          <cell r="I749">
            <v>263.53427580000005</v>
          </cell>
          <cell r="K749">
            <v>39.530141370000003</v>
          </cell>
          <cell r="L749">
            <v>303.06441717000007</v>
          </cell>
          <cell r="M749">
            <v>-31.322699395999905</v>
          </cell>
          <cell r="N749">
            <v>7.9297973154430143E-2</v>
          </cell>
          <cell r="O749">
            <v>363.6773006040001</v>
          </cell>
        </row>
        <row r="750">
          <cell r="A750">
            <v>60000671</v>
          </cell>
          <cell r="B750" t="str">
            <v>Определение концентрации цинка в атмосферном воздухе и воздухе замкнутых непроизводственных помещений</v>
          </cell>
          <cell r="C750">
            <v>716</v>
          </cell>
          <cell r="D750">
            <v>3.42</v>
          </cell>
          <cell r="E750">
            <v>301.10104080000002</v>
          </cell>
          <cell r="F750">
            <v>52.315800000000003</v>
          </cell>
          <cell r="G750">
            <v>353.41684080000005</v>
          </cell>
          <cell r="H750">
            <v>120.16172587200002</v>
          </cell>
          <cell r="I750">
            <v>473.57856667200008</v>
          </cell>
          <cell r="K750">
            <v>71.036785000800009</v>
          </cell>
          <cell r="L750">
            <v>544.6153516728001</v>
          </cell>
          <cell r="M750">
            <v>-62.461577992639945</v>
          </cell>
          <cell r="N750">
            <v>8.7236840771843502E-2</v>
          </cell>
          <cell r="O750">
            <v>653.53842200736005</v>
          </cell>
        </row>
        <row r="751">
          <cell r="A751">
            <v>60000672</v>
          </cell>
          <cell r="B751" t="str">
            <v>Определение концентрации кадмия в атмосферном воздухе и воздухе замкнутых непроизводственных помещений</v>
          </cell>
          <cell r="C751">
            <v>716</v>
          </cell>
          <cell r="D751">
            <v>3.42</v>
          </cell>
          <cell r="E751">
            <v>301.10104080000002</v>
          </cell>
          <cell r="F751">
            <v>52.315800000000003</v>
          </cell>
          <cell r="G751">
            <v>353.41684080000005</v>
          </cell>
          <cell r="H751">
            <v>120.16172587200002</v>
          </cell>
          <cell r="I751">
            <v>473.57856667200008</v>
          </cell>
          <cell r="K751">
            <v>71.036785000800009</v>
          </cell>
          <cell r="L751">
            <v>544.6153516728001</v>
          </cell>
          <cell r="M751">
            <v>-62.461577992639945</v>
          </cell>
          <cell r="N751">
            <v>8.7236840771843502E-2</v>
          </cell>
          <cell r="O751">
            <v>653.53842200736005</v>
          </cell>
        </row>
        <row r="752">
          <cell r="A752">
            <v>60000673</v>
          </cell>
          <cell r="B752" t="str">
            <v>Определение концентрации меди в атмосферном воздухе и воздухе замкнутых непроизводственных помещений</v>
          </cell>
          <cell r="C752">
            <v>716</v>
          </cell>
          <cell r="D752">
            <v>3.42</v>
          </cell>
          <cell r="E752">
            <v>301.10104080000002</v>
          </cell>
          <cell r="F752">
            <v>52.315800000000003</v>
          </cell>
          <cell r="G752">
            <v>353.41684080000005</v>
          </cell>
          <cell r="H752">
            <v>120.16172587200002</v>
          </cell>
          <cell r="I752">
            <v>473.57856667200008</v>
          </cell>
          <cell r="K752">
            <v>71.036785000800009</v>
          </cell>
          <cell r="L752">
            <v>544.6153516728001</v>
          </cell>
          <cell r="M752">
            <v>-62.461577992639945</v>
          </cell>
          <cell r="N752">
            <v>8.7236840771843502E-2</v>
          </cell>
          <cell r="O752">
            <v>653.53842200736005</v>
          </cell>
        </row>
        <row r="753">
          <cell r="A753">
            <v>60000674</v>
          </cell>
          <cell r="B753" t="str">
            <v>Определение концентрации никеля в атмосферном воздухе и воздухе замкнутых непроизводственных помещений</v>
          </cell>
          <cell r="C753">
            <v>716</v>
          </cell>
          <cell r="D753">
            <v>3.42</v>
          </cell>
          <cell r="E753">
            <v>301.10104080000002</v>
          </cell>
          <cell r="F753">
            <v>52.315800000000003</v>
          </cell>
          <cell r="G753">
            <v>353.41684080000005</v>
          </cell>
          <cell r="H753">
            <v>120.16172587200002</v>
          </cell>
          <cell r="I753">
            <v>473.57856667200008</v>
          </cell>
          <cell r="K753">
            <v>71.036785000800009</v>
          </cell>
          <cell r="L753">
            <v>544.6153516728001</v>
          </cell>
          <cell r="M753">
            <v>-62.461577992639945</v>
          </cell>
          <cell r="N753">
            <v>8.7236840771843502E-2</v>
          </cell>
          <cell r="O753">
            <v>653.53842200736005</v>
          </cell>
        </row>
        <row r="754">
          <cell r="A754">
            <v>60000691</v>
          </cell>
          <cell r="B7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54">
            <v>332</v>
          </cell>
          <cell r="D754">
            <v>1.5</v>
          </cell>
          <cell r="E754">
            <v>132.06186000000002</v>
          </cell>
          <cell r="F754">
            <v>0</v>
          </cell>
          <cell r="G754">
            <v>132.06186000000002</v>
          </cell>
          <cell r="H754">
            <v>44.901032400000013</v>
          </cell>
          <cell r="I754">
            <v>176.96289240000004</v>
          </cell>
          <cell r="K754">
            <v>26.544433860000005</v>
          </cell>
          <cell r="L754">
            <v>203.50732626000004</v>
          </cell>
          <cell r="M754">
            <v>-87.791208487999967</v>
          </cell>
          <cell r="N754">
            <v>0.26443135086746977</v>
          </cell>
          <cell r="O754">
            <v>244.20879151200003</v>
          </cell>
        </row>
        <row r="755">
          <cell r="A755">
            <v>60000693</v>
          </cell>
          <cell r="B755" t="str">
            <v>Определение железа в атмосферном воздухе и воздухе непроизводственных помещений</v>
          </cell>
          <cell r="C755">
            <v>807</v>
          </cell>
          <cell r="D755">
            <v>3.42</v>
          </cell>
          <cell r="E755">
            <v>301.10104080000002</v>
          </cell>
          <cell r="F755">
            <v>105.9984</v>
          </cell>
          <cell r="G755">
            <v>407.09944080000002</v>
          </cell>
          <cell r="H755">
            <v>138.41380987200003</v>
          </cell>
          <cell r="I755">
            <v>545.51325067200003</v>
          </cell>
          <cell r="K755">
            <v>81.826987600799995</v>
          </cell>
          <cell r="L755">
            <v>627.34023827279998</v>
          </cell>
          <cell r="M755">
            <v>-54.191714072640025</v>
          </cell>
          <cell r="N755">
            <v>6.7152062047881073E-2</v>
          </cell>
          <cell r="O755">
            <v>752.80828592735998</v>
          </cell>
        </row>
        <row r="756">
          <cell r="A756">
            <v>60000694</v>
          </cell>
          <cell r="B756" t="str">
            <v>Определение никотина в атмосферном воздухе и воздухе непроизводственных помещений</v>
          </cell>
          <cell r="C756">
            <v>1612</v>
          </cell>
          <cell r="D756">
            <v>5</v>
          </cell>
          <cell r="E756">
            <v>440.20620000000002</v>
          </cell>
          <cell r="F756">
            <v>325.70639999999997</v>
          </cell>
          <cell r="G756">
            <v>765.9126</v>
          </cell>
          <cell r="H756">
            <v>260.41028399999999</v>
          </cell>
          <cell r="I756">
            <v>1026.3228839999999</v>
          </cell>
          <cell r="K756">
            <v>153.94843259999999</v>
          </cell>
          <cell r="L756">
            <v>1180.2713165999999</v>
          </cell>
          <cell r="M756">
            <v>-195.67442008000012</v>
          </cell>
          <cell r="N756">
            <v>0.12138611667493804</v>
          </cell>
          <cell r="O756">
            <v>1416.3255799199999</v>
          </cell>
        </row>
        <row r="757">
          <cell r="A757">
            <v>60000695</v>
          </cell>
          <cell r="B7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57">
            <v>478</v>
          </cell>
          <cell r="D757">
            <v>2.5</v>
          </cell>
          <cell r="E757">
            <v>220.10310000000001</v>
          </cell>
          <cell r="F757">
            <v>380.50080000000003</v>
          </cell>
          <cell r="G757">
            <v>600.60390000000007</v>
          </cell>
          <cell r="H757">
            <v>204.20532600000004</v>
          </cell>
          <cell r="I757">
            <v>804.80922600000008</v>
          </cell>
          <cell r="K757">
            <v>120.72138390000001</v>
          </cell>
          <cell r="L757">
            <v>925.53060990000006</v>
          </cell>
          <cell r="M757">
            <v>632.63673188000007</v>
          </cell>
          <cell r="N757">
            <v>-1.3235078072803348</v>
          </cell>
          <cell r="O757">
            <v>1110.6367318800001</v>
          </cell>
        </row>
        <row r="758">
          <cell r="A758" t="str">
            <v>ХИМИЧЕСКОЕ ИССЛЕДОВАНИЕ ВОЗДУХА РАБОЧЕЙ ЗОНЫ ЭКСПРЕСС-МЕТОДОМ</v>
          </cell>
        </row>
        <row r="759">
          <cell r="A759">
            <v>60000610</v>
          </cell>
          <cell r="B759" t="str">
            <v>Определение концентрации окислов азота экспресс методом в воздухе рабочей зоны</v>
          </cell>
          <cell r="C759">
            <v>737</v>
          </cell>
          <cell r="D759">
            <v>3</v>
          </cell>
          <cell r="E759">
            <v>264.12372000000005</v>
          </cell>
          <cell r="F759">
            <v>382.5</v>
          </cell>
          <cell r="G759">
            <v>646.62372000000005</v>
          </cell>
          <cell r="H759">
            <v>219.85206480000002</v>
          </cell>
          <cell r="I759">
            <v>866.47578480000004</v>
          </cell>
          <cell r="K759">
            <v>129.97136771999999</v>
          </cell>
          <cell r="L759">
            <v>996.44715252000003</v>
          </cell>
          <cell r="M759">
            <v>458.73658302400008</v>
          </cell>
          <cell r="N759">
            <v>-0.62243769745454558</v>
          </cell>
          <cell r="O759">
            <v>1195.7365830240001</v>
          </cell>
        </row>
        <row r="760">
          <cell r="A760">
            <v>60000611</v>
          </cell>
          <cell r="B760" t="str">
            <v>Определение концентрации  аммиака экспресс методом в воздухе рабочей зоны</v>
          </cell>
          <cell r="C760">
            <v>737</v>
          </cell>
          <cell r="D760">
            <v>3</v>
          </cell>
          <cell r="E760">
            <v>264.12372000000005</v>
          </cell>
          <cell r="F760">
            <v>382.5</v>
          </cell>
          <cell r="G760">
            <v>646.62372000000005</v>
          </cell>
          <cell r="H760">
            <v>219.85206480000002</v>
          </cell>
          <cell r="I760">
            <v>866.47578480000004</v>
          </cell>
          <cell r="K760">
            <v>129.97136771999999</v>
          </cell>
          <cell r="L760">
            <v>996.44715252000003</v>
          </cell>
          <cell r="M760">
            <v>458.73658302400008</v>
          </cell>
          <cell r="N760">
            <v>-0.62243769745454558</v>
          </cell>
          <cell r="O760">
            <v>1195.7365830240001</v>
          </cell>
        </row>
        <row r="761">
          <cell r="A761">
            <v>60000612</v>
          </cell>
          <cell r="B761" t="str">
            <v>Определение концентрации  акролеина экспресс методом в воздухе рабочей зоны</v>
          </cell>
          <cell r="C761">
            <v>737</v>
          </cell>
          <cell r="D761">
            <v>3</v>
          </cell>
          <cell r="E761">
            <v>264.12372000000005</v>
          </cell>
          <cell r="F761">
            <v>382.5</v>
          </cell>
          <cell r="G761">
            <v>646.62372000000005</v>
          </cell>
          <cell r="H761">
            <v>219.85206480000002</v>
          </cell>
          <cell r="I761">
            <v>866.47578480000004</v>
          </cell>
          <cell r="K761">
            <v>129.97136771999999</v>
          </cell>
          <cell r="L761">
            <v>996.44715252000003</v>
          </cell>
          <cell r="M761">
            <v>458.73658302400008</v>
          </cell>
          <cell r="N761">
            <v>-0.62243769745454558</v>
          </cell>
          <cell r="O761">
            <v>1195.7365830240001</v>
          </cell>
        </row>
        <row r="762">
          <cell r="A762">
            <v>60000613</v>
          </cell>
          <cell r="B762" t="str">
            <v>Определение концентрации ацетона экспресс методом в воздухе рабочей зоны</v>
          </cell>
          <cell r="C762">
            <v>737</v>
          </cell>
          <cell r="D762">
            <v>3</v>
          </cell>
          <cell r="E762">
            <v>264.12372000000005</v>
          </cell>
          <cell r="F762">
            <v>382.5</v>
          </cell>
          <cell r="G762">
            <v>646.62372000000005</v>
          </cell>
          <cell r="H762">
            <v>219.85206480000002</v>
          </cell>
          <cell r="I762">
            <v>866.47578480000004</v>
          </cell>
          <cell r="K762">
            <v>129.97136771999999</v>
          </cell>
          <cell r="L762">
            <v>996.44715252000003</v>
          </cell>
          <cell r="M762">
            <v>458.73658302400008</v>
          </cell>
          <cell r="N762">
            <v>-0.62243769745454558</v>
          </cell>
          <cell r="O762">
            <v>1195.7365830240001</v>
          </cell>
        </row>
        <row r="763">
          <cell r="A763">
            <v>60000614</v>
          </cell>
          <cell r="B763" t="str">
            <v>Определение концентрации бензола экспресс методом в воздухе рабочей зоны</v>
          </cell>
          <cell r="C763">
            <v>737</v>
          </cell>
          <cell r="D763">
            <v>3</v>
          </cell>
          <cell r="E763">
            <v>264.12372000000005</v>
          </cell>
          <cell r="F763">
            <v>382.5</v>
          </cell>
          <cell r="G763">
            <v>646.62372000000005</v>
          </cell>
          <cell r="H763">
            <v>219.85206480000002</v>
          </cell>
          <cell r="I763">
            <v>866.47578480000004</v>
          </cell>
          <cell r="K763">
            <v>129.97136771999999</v>
          </cell>
          <cell r="L763">
            <v>996.44715252000003</v>
          </cell>
          <cell r="M763">
            <v>458.73658302400008</v>
          </cell>
          <cell r="N763">
            <v>-0.62243769745454558</v>
          </cell>
          <cell r="O763">
            <v>1195.7365830240001</v>
          </cell>
        </row>
        <row r="764">
          <cell r="A764">
            <v>60000615</v>
          </cell>
          <cell r="B764" t="str">
            <v>Определение концентрации бензина экспресс методом в воздухе рабочей зоны</v>
          </cell>
          <cell r="C764">
            <v>737</v>
          </cell>
          <cell r="D764">
            <v>3</v>
          </cell>
          <cell r="E764">
            <v>264.12372000000005</v>
          </cell>
          <cell r="F764">
            <v>382.5</v>
          </cell>
          <cell r="G764">
            <v>646.62372000000005</v>
          </cell>
          <cell r="H764">
            <v>219.85206480000002</v>
          </cell>
          <cell r="I764">
            <v>866.47578480000004</v>
          </cell>
          <cell r="K764">
            <v>129.97136771999999</v>
          </cell>
          <cell r="L764">
            <v>996.44715252000003</v>
          </cell>
          <cell r="M764">
            <v>458.73658302400008</v>
          </cell>
          <cell r="N764">
            <v>-0.62243769745454558</v>
          </cell>
          <cell r="O764">
            <v>1195.7365830240001</v>
          </cell>
        </row>
        <row r="765">
          <cell r="A765">
            <v>60000616</v>
          </cell>
          <cell r="B765" t="str">
            <v>Определение концентрации гексана экспресс методом в воздухе рабочей зоны</v>
          </cell>
          <cell r="C765">
            <v>737</v>
          </cell>
          <cell r="D765">
            <v>3</v>
          </cell>
          <cell r="E765">
            <v>264.12372000000005</v>
          </cell>
          <cell r="F765">
            <v>382.5</v>
          </cell>
          <cell r="G765">
            <v>646.62372000000005</v>
          </cell>
          <cell r="H765">
            <v>219.85206480000002</v>
          </cell>
          <cell r="I765">
            <v>866.47578480000004</v>
          </cell>
          <cell r="K765">
            <v>129.97136771999999</v>
          </cell>
          <cell r="L765">
            <v>996.44715252000003</v>
          </cell>
          <cell r="M765">
            <v>458.73658302400008</v>
          </cell>
          <cell r="N765">
            <v>-0.62243769745454558</v>
          </cell>
          <cell r="O765">
            <v>1195.7365830240001</v>
          </cell>
        </row>
        <row r="766">
          <cell r="A766">
            <v>60000617</v>
          </cell>
          <cell r="B766" t="str">
            <v>Определение концентрации спирта (изо)пропилового экспресс методом в воздухе рабочей зоны</v>
          </cell>
          <cell r="C766">
            <v>737</v>
          </cell>
          <cell r="D766">
            <v>3</v>
          </cell>
          <cell r="E766">
            <v>264.12372000000005</v>
          </cell>
          <cell r="F766">
            <v>382.5</v>
          </cell>
          <cell r="G766">
            <v>646.62372000000005</v>
          </cell>
          <cell r="H766">
            <v>219.85206480000002</v>
          </cell>
          <cell r="I766">
            <v>866.47578480000004</v>
          </cell>
          <cell r="K766">
            <v>129.97136771999999</v>
          </cell>
          <cell r="L766">
            <v>996.44715252000003</v>
          </cell>
          <cell r="M766">
            <v>458.73658302400008</v>
          </cell>
          <cell r="N766">
            <v>-0.62243769745454558</v>
          </cell>
          <cell r="O766">
            <v>1195.7365830240001</v>
          </cell>
        </row>
        <row r="767">
          <cell r="A767">
            <v>60000618</v>
          </cell>
          <cell r="B767" t="str">
            <v>Определение концентрации ксилола экспресс методом в воздухе рабочей зоны</v>
          </cell>
          <cell r="C767">
            <v>737</v>
          </cell>
          <cell r="D767">
            <v>3</v>
          </cell>
          <cell r="E767">
            <v>264.12372000000005</v>
          </cell>
          <cell r="F767">
            <v>382.5</v>
          </cell>
          <cell r="G767">
            <v>646.62372000000005</v>
          </cell>
          <cell r="H767">
            <v>219.85206480000002</v>
          </cell>
          <cell r="I767">
            <v>866.47578480000004</v>
          </cell>
          <cell r="K767">
            <v>129.97136771999999</v>
          </cell>
          <cell r="L767">
            <v>996.44715252000003</v>
          </cell>
          <cell r="M767">
            <v>458.73658302400008</v>
          </cell>
          <cell r="N767">
            <v>-0.62243769745454558</v>
          </cell>
          <cell r="O767">
            <v>1195.7365830240001</v>
          </cell>
        </row>
        <row r="768">
          <cell r="A768">
            <v>60000619</v>
          </cell>
          <cell r="B768" t="str">
            <v>Определение концентрации озона экспресс методом в воздухе рабочей зоны</v>
          </cell>
          <cell r="C768">
            <v>737</v>
          </cell>
          <cell r="D768">
            <v>3</v>
          </cell>
          <cell r="E768">
            <v>264.12372000000005</v>
          </cell>
          <cell r="F768">
            <v>382.5</v>
          </cell>
          <cell r="G768">
            <v>646.62372000000005</v>
          </cell>
          <cell r="H768">
            <v>219.85206480000002</v>
          </cell>
          <cell r="I768">
            <v>866.47578480000004</v>
          </cell>
          <cell r="K768">
            <v>129.97136771999999</v>
          </cell>
          <cell r="L768">
            <v>996.44715252000003</v>
          </cell>
          <cell r="M768">
            <v>458.73658302400008</v>
          </cell>
          <cell r="N768">
            <v>-0.62243769745454558</v>
          </cell>
          <cell r="O768">
            <v>1195.7365830240001</v>
          </cell>
        </row>
        <row r="769">
          <cell r="A769">
            <v>60000620</v>
          </cell>
          <cell r="B769" t="str">
            <v>Определение концентрации толуола экспресс методом в воздухе рабочей зоны</v>
          </cell>
          <cell r="C769">
            <v>737</v>
          </cell>
          <cell r="D769">
            <v>3</v>
          </cell>
          <cell r="E769">
            <v>264.12372000000005</v>
          </cell>
          <cell r="F769">
            <v>382.5</v>
          </cell>
          <cell r="G769">
            <v>646.62372000000005</v>
          </cell>
          <cell r="H769">
            <v>219.85206480000002</v>
          </cell>
          <cell r="I769">
            <v>866.47578480000004</v>
          </cell>
          <cell r="K769">
            <v>129.97136771999999</v>
          </cell>
          <cell r="L769">
            <v>996.44715252000003</v>
          </cell>
          <cell r="M769">
            <v>458.73658302400008</v>
          </cell>
          <cell r="N769">
            <v>-0.62243769745454558</v>
          </cell>
          <cell r="O769">
            <v>1195.7365830240001</v>
          </cell>
        </row>
        <row r="770">
          <cell r="A770">
            <v>60000621</v>
          </cell>
          <cell r="B770" t="str">
            <v>Определение концентрации уайт-спирита экспресс методом в воздухе рабочей зоны</v>
          </cell>
          <cell r="C770">
            <v>737</v>
          </cell>
          <cell r="D770">
            <v>3</v>
          </cell>
          <cell r="E770">
            <v>264.12372000000005</v>
          </cell>
          <cell r="F770">
            <v>382.5</v>
          </cell>
          <cell r="G770">
            <v>646.62372000000005</v>
          </cell>
          <cell r="H770">
            <v>219.85206480000002</v>
          </cell>
          <cell r="I770">
            <v>866.47578480000004</v>
          </cell>
          <cell r="K770">
            <v>129.97136771999999</v>
          </cell>
          <cell r="L770">
            <v>996.44715252000003</v>
          </cell>
          <cell r="M770">
            <v>458.73658302400008</v>
          </cell>
          <cell r="N770">
            <v>-0.62243769745454558</v>
          </cell>
          <cell r="O770">
            <v>1195.7365830240001</v>
          </cell>
        </row>
        <row r="771">
          <cell r="A771">
            <v>60000622</v>
          </cell>
          <cell r="B771" t="str">
            <v>Определение концентрации оксида углерода (угарного газа) экспресс методом в воздухе рабочей зоны</v>
          </cell>
          <cell r="C771">
            <v>737</v>
          </cell>
          <cell r="D771">
            <v>3</v>
          </cell>
          <cell r="E771">
            <v>264.12372000000005</v>
          </cell>
          <cell r="F771">
            <v>382.5</v>
          </cell>
          <cell r="G771">
            <v>646.62372000000005</v>
          </cell>
          <cell r="H771">
            <v>219.85206480000002</v>
          </cell>
          <cell r="I771">
            <v>866.47578480000004</v>
          </cell>
          <cell r="K771">
            <v>129.97136771999999</v>
          </cell>
          <cell r="L771">
            <v>996.44715252000003</v>
          </cell>
          <cell r="M771">
            <v>458.73658302400008</v>
          </cell>
          <cell r="N771">
            <v>-0.62243769745454558</v>
          </cell>
          <cell r="O771">
            <v>1195.7365830240001</v>
          </cell>
        </row>
        <row r="772">
          <cell r="A772">
            <v>60000623</v>
          </cell>
          <cell r="B772" t="str">
            <v>Определение концентрации диоксида углерода экспресс методом в воздухе рабочей зоны</v>
          </cell>
          <cell r="C772">
            <v>737</v>
          </cell>
          <cell r="D772">
            <v>3</v>
          </cell>
          <cell r="E772">
            <v>264.12372000000005</v>
          </cell>
          <cell r="F772">
            <v>382.5</v>
          </cell>
          <cell r="G772">
            <v>646.62372000000005</v>
          </cell>
          <cell r="H772">
            <v>219.85206480000002</v>
          </cell>
          <cell r="I772">
            <v>866.47578480000004</v>
          </cell>
          <cell r="K772">
            <v>129.97136771999999</v>
          </cell>
          <cell r="L772">
            <v>996.44715252000003</v>
          </cell>
          <cell r="M772">
            <v>458.73658302400008</v>
          </cell>
          <cell r="N772">
            <v>-0.62243769745454558</v>
          </cell>
          <cell r="O772">
            <v>1195.7365830240001</v>
          </cell>
        </row>
        <row r="773">
          <cell r="A773">
            <v>60000624</v>
          </cell>
          <cell r="B773" t="str">
            <v>Определение концентрации углерода четыреххлористого экспресс методом в воздухе рабочей зоны</v>
          </cell>
          <cell r="C773">
            <v>737</v>
          </cell>
          <cell r="D773">
            <v>3</v>
          </cell>
          <cell r="E773">
            <v>264.12372000000005</v>
          </cell>
          <cell r="F773">
            <v>382.5</v>
          </cell>
          <cell r="G773">
            <v>646.62372000000005</v>
          </cell>
          <cell r="H773">
            <v>219.85206480000002</v>
          </cell>
          <cell r="I773">
            <v>866.47578480000004</v>
          </cell>
          <cell r="K773">
            <v>129.97136771999999</v>
          </cell>
          <cell r="L773">
            <v>996.44715252000003</v>
          </cell>
          <cell r="M773">
            <v>458.73658302400008</v>
          </cell>
          <cell r="N773">
            <v>-0.62243769745454558</v>
          </cell>
          <cell r="O773">
            <v>1195.7365830240001</v>
          </cell>
        </row>
        <row r="774">
          <cell r="A774">
            <v>60000625</v>
          </cell>
          <cell r="B774" t="str">
            <v>Определение концентрации уксусной кислоты  экспресс методом в воздухе рабочей зоны</v>
          </cell>
          <cell r="C774">
            <v>737</v>
          </cell>
          <cell r="D774">
            <v>3</v>
          </cell>
          <cell r="E774">
            <v>264.12372000000005</v>
          </cell>
          <cell r="F774">
            <v>382.5</v>
          </cell>
          <cell r="G774">
            <v>646.62372000000005</v>
          </cell>
          <cell r="H774">
            <v>219.85206480000002</v>
          </cell>
          <cell r="I774">
            <v>866.47578480000004</v>
          </cell>
          <cell r="K774">
            <v>129.97136771999999</v>
          </cell>
          <cell r="L774">
            <v>996.44715252000003</v>
          </cell>
          <cell r="M774">
            <v>458.73658302400008</v>
          </cell>
          <cell r="N774">
            <v>-0.62243769745454558</v>
          </cell>
          <cell r="O774">
            <v>1195.7365830240001</v>
          </cell>
        </row>
        <row r="775">
          <cell r="A775">
            <v>60000626</v>
          </cell>
          <cell r="B775" t="str">
            <v>Определение концентрации углеводородов нефти экспресс методом в воздухе рабочей зоны</v>
          </cell>
          <cell r="C775">
            <v>737</v>
          </cell>
          <cell r="D775">
            <v>3</v>
          </cell>
          <cell r="E775">
            <v>264.12372000000005</v>
          </cell>
          <cell r="F775">
            <v>382.5</v>
          </cell>
          <cell r="G775">
            <v>646.62372000000005</v>
          </cell>
          <cell r="H775">
            <v>219.85206480000002</v>
          </cell>
          <cell r="I775">
            <v>866.47578480000004</v>
          </cell>
          <cell r="K775">
            <v>129.97136771999999</v>
          </cell>
          <cell r="L775">
            <v>996.44715252000003</v>
          </cell>
          <cell r="M775">
            <v>458.73658302400008</v>
          </cell>
          <cell r="N775">
            <v>-0.62243769745454558</v>
          </cell>
          <cell r="O775">
            <v>1195.7365830240001</v>
          </cell>
        </row>
        <row r="776">
          <cell r="A776">
            <v>60000627</v>
          </cell>
          <cell r="B776" t="str">
            <v>Определение концентрации формальдегида экспресс методом в воздухе рабочей зоны</v>
          </cell>
          <cell r="C776">
            <v>737</v>
          </cell>
          <cell r="D776">
            <v>3</v>
          </cell>
          <cell r="E776">
            <v>264.12372000000005</v>
          </cell>
          <cell r="F776">
            <v>382.5</v>
          </cell>
          <cell r="G776">
            <v>646.62372000000005</v>
          </cell>
          <cell r="H776">
            <v>219.85206480000002</v>
          </cell>
          <cell r="I776">
            <v>866.47578480000004</v>
          </cell>
          <cell r="K776">
            <v>129.97136771999999</v>
          </cell>
          <cell r="L776">
            <v>996.44715252000003</v>
          </cell>
          <cell r="M776">
            <v>458.73658302400008</v>
          </cell>
          <cell r="N776">
            <v>-0.62243769745454558</v>
          </cell>
          <cell r="O776">
            <v>1195.7365830240001</v>
          </cell>
        </row>
        <row r="777">
          <cell r="A777">
            <v>60000628</v>
          </cell>
          <cell r="B777" t="str">
            <v>Определение концентрации хлора экспресс методом в воздухе рабочей зоны</v>
          </cell>
          <cell r="C777">
            <v>737</v>
          </cell>
          <cell r="D777">
            <v>3</v>
          </cell>
          <cell r="E777">
            <v>264.12372000000005</v>
          </cell>
          <cell r="F777">
            <v>382.5</v>
          </cell>
          <cell r="G777">
            <v>646.62372000000005</v>
          </cell>
          <cell r="H777">
            <v>219.85206480000002</v>
          </cell>
          <cell r="I777">
            <v>866.47578480000004</v>
          </cell>
          <cell r="K777">
            <v>129.97136771999999</v>
          </cell>
          <cell r="L777">
            <v>996.44715252000003</v>
          </cell>
          <cell r="M777">
            <v>458.73658302400008</v>
          </cell>
          <cell r="N777">
            <v>-0.62243769745454558</v>
          </cell>
          <cell r="O777">
            <v>1195.7365830240001</v>
          </cell>
        </row>
        <row r="778">
          <cell r="A778">
            <v>60000629</v>
          </cell>
          <cell r="B778" t="str">
            <v>Определение концентрации соляной кислоты (хлороводорода) экспресс методом в воздухе рабочей зоны</v>
          </cell>
          <cell r="C778">
            <v>737</v>
          </cell>
          <cell r="D778">
            <v>3</v>
          </cell>
          <cell r="E778">
            <v>264.12372000000005</v>
          </cell>
          <cell r="F778">
            <v>382.5</v>
          </cell>
          <cell r="G778">
            <v>646.62372000000005</v>
          </cell>
          <cell r="H778">
            <v>219.85206480000002</v>
          </cell>
          <cell r="I778">
            <v>866.47578480000004</v>
          </cell>
          <cell r="K778">
            <v>129.97136771999999</v>
          </cell>
          <cell r="L778">
            <v>996.44715252000003</v>
          </cell>
          <cell r="M778">
            <v>458.73658302400008</v>
          </cell>
          <cell r="N778">
            <v>-0.62243769745454558</v>
          </cell>
          <cell r="O778">
            <v>1195.7365830240001</v>
          </cell>
        </row>
        <row r="779">
          <cell r="A779">
            <v>60000630</v>
          </cell>
          <cell r="B779" t="str">
            <v>Определение концентрации этанола экспресс методом в воздухе рабочей зоны</v>
          </cell>
          <cell r="C779">
            <v>737</v>
          </cell>
          <cell r="D779">
            <v>3</v>
          </cell>
          <cell r="E779">
            <v>264.12372000000005</v>
          </cell>
          <cell r="F779">
            <v>382.5</v>
          </cell>
          <cell r="G779">
            <v>646.62372000000005</v>
          </cell>
          <cell r="H779">
            <v>219.85206480000002</v>
          </cell>
          <cell r="I779">
            <v>866.47578480000004</v>
          </cell>
          <cell r="K779">
            <v>129.97136771999999</v>
          </cell>
          <cell r="L779">
            <v>996.44715252000003</v>
          </cell>
          <cell r="M779">
            <v>458.73658302400008</v>
          </cell>
          <cell r="N779">
            <v>-0.62243769745454558</v>
          </cell>
          <cell r="O779">
            <v>1195.7365830240001</v>
          </cell>
        </row>
        <row r="780">
          <cell r="A780">
            <v>60000631</v>
          </cell>
          <cell r="B780" t="str">
            <v>Определение концентрации диэтилового эфира экспресс методом в воздухе рабочей зоны</v>
          </cell>
          <cell r="C780">
            <v>737</v>
          </cell>
          <cell r="D780">
            <v>3</v>
          </cell>
          <cell r="E780">
            <v>264.12372000000005</v>
          </cell>
          <cell r="F780">
            <v>382.5</v>
          </cell>
          <cell r="G780">
            <v>646.62372000000005</v>
          </cell>
          <cell r="H780">
            <v>219.85206480000002</v>
          </cell>
          <cell r="I780">
            <v>866.47578480000004</v>
          </cell>
          <cell r="K780">
            <v>129.97136771999999</v>
          </cell>
          <cell r="L780">
            <v>996.44715252000003</v>
          </cell>
          <cell r="M780">
            <v>458.73658302400008</v>
          </cell>
          <cell r="N780">
            <v>-0.62243769745454558</v>
          </cell>
          <cell r="O780">
            <v>1195.7365830240001</v>
          </cell>
        </row>
        <row r="781">
          <cell r="A781">
            <v>60000632</v>
          </cell>
          <cell r="B781" t="str">
            <v>Определение концентрации хлороформа экспресс методом в воздухе рабочей зоны</v>
          </cell>
          <cell r="C781">
            <v>737</v>
          </cell>
          <cell r="D781">
            <v>3</v>
          </cell>
          <cell r="E781">
            <v>264.12372000000005</v>
          </cell>
          <cell r="F781">
            <v>382.5</v>
          </cell>
          <cell r="G781">
            <v>646.62372000000005</v>
          </cell>
          <cell r="H781">
            <v>219.85206480000002</v>
          </cell>
          <cell r="I781">
            <v>866.47578480000004</v>
          </cell>
          <cell r="K781">
            <v>129.97136771999999</v>
          </cell>
          <cell r="L781">
            <v>996.44715252000003</v>
          </cell>
          <cell r="M781">
            <v>458.73658302400008</v>
          </cell>
          <cell r="N781">
            <v>-0.62243769745454558</v>
          </cell>
          <cell r="O781">
            <v>1195.7365830240001</v>
          </cell>
        </row>
        <row r="782">
          <cell r="A782">
            <v>60000633</v>
          </cell>
          <cell r="B782" t="str">
            <v>Определение концентрации сернистого ангидрида ( диоксида серы) экспресс методом в воздухе рабочей зоны</v>
          </cell>
          <cell r="C782">
            <v>737</v>
          </cell>
          <cell r="D782">
            <v>3</v>
          </cell>
          <cell r="E782">
            <v>264.12372000000005</v>
          </cell>
          <cell r="F782">
            <v>382.5</v>
          </cell>
          <cell r="G782">
            <v>646.62372000000005</v>
          </cell>
          <cell r="H782">
            <v>219.85206480000002</v>
          </cell>
          <cell r="I782">
            <v>866.47578480000004</v>
          </cell>
          <cell r="K782">
            <v>129.97136771999999</v>
          </cell>
          <cell r="L782">
            <v>996.44715252000003</v>
          </cell>
          <cell r="M782">
            <v>458.73658302400008</v>
          </cell>
          <cell r="N782">
            <v>-0.62243769745454558</v>
          </cell>
          <cell r="O782">
            <v>1195.7365830240001</v>
          </cell>
        </row>
        <row r="783">
          <cell r="A783">
            <v>60000634</v>
          </cell>
          <cell r="B783" t="str">
            <v>Определение концентрации винилхлорида экспресс методом в воздухе рабочей зоны</v>
          </cell>
          <cell r="C783">
            <v>737</v>
          </cell>
          <cell r="D783">
            <v>3</v>
          </cell>
          <cell r="E783">
            <v>264.12372000000005</v>
          </cell>
          <cell r="F783">
            <v>382.5</v>
          </cell>
          <cell r="G783">
            <v>646.62372000000005</v>
          </cell>
          <cell r="H783">
            <v>219.85206480000002</v>
          </cell>
          <cell r="I783">
            <v>866.47578480000004</v>
          </cell>
          <cell r="K783">
            <v>129.97136771999999</v>
          </cell>
          <cell r="L783">
            <v>996.44715252000003</v>
          </cell>
          <cell r="M783">
            <v>458.73658302400008</v>
          </cell>
          <cell r="N783">
            <v>-0.62243769745454558</v>
          </cell>
          <cell r="O783">
            <v>1195.7365830240001</v>
          </cell>
        </row>
        <row r="784">
          <cell r="A784">
            <v>60000635</v>
          </cell>
          <cell r="B784" t="str">
            <v>Определение концентрации керосина экспресс методом в воздухе рабочей зоны</v>
          </cell>
          <cell r="C784">
            <v>737</v>
          </cell>
          <cell r="D784">
            <v>3</v>
          </cell>
          <cell r="E784">
            <v>264.12372000000005</v>
          </cell>
          <cell r="F784">
            <v>382.5</v>
          </cell>
          <cell r="G784">
            <v>646.62372000000005</v>
          </cell>
          <cell r="H784">
            <v>219.85206480000002</v>
          </cell>
          <cell r="I784">
            <v>866.47578480000004</v>
          </cell>
          <cell r="K784">
            <v>129.97136771999999</v>
          </cell>
          <cell r="L784">
            <v>996.44715252000003</v>
          </cell>
          <cell r="M784">
            <v>458.73658302400008</v>
          </cell>
          <cell r="N784">
            <v>-0.62243769745454558</v>
          </cell>
          <cell r="O784">
            <v>1195.7365830240001</v>
          </cell>
        </row>
        <row r="785">
          <cell r="A785">
            <v>60000638</v>
          </cell>
          <cell r="B785" t="str">
            <v>Определение концентрации стирола экспресс методом в воздухе рабочей зоны</v>
          </cell>
          <cell r="C785">
            <v>737</v>
          </cell>
          <cell r="D785">
            <v>3</v>
          </cell>
          <cell r="E785">
            <v>264.12372000000005</v>
          </cell>
          <cell r="F785">
            <v>382.5</v>
          </cell>
          <cell r="G785">
            <v>646.62372000000005</v>
          </cell>
          <cell r="H785">
            <v>219.85206480000002</v>
          </cell>
          <cell r="I785">
            <v>866.47578480000004</v>
          </cell>
          <cell r="K785">
            <v>129.97136771999999</v>
          </cell>
          <cell r="L785">
            <v>996.44715252000003</v>
          </cell>
          <cell r="M785">
            <v>458.73658302400008</v>
          </cell>
          <cell r="N785">
            <v>-0.62243769745454558</v>
          </cell>
          <cell r="O785">
            <v>1195.7365830240001</v>
          </cell>
        </row>
        <row r="786">
          <cell r="A786">
            <v>60000639</v>
          </cell>
          <cell r="B786" t="str">
            <v>Определение концентрации азотной кислоты (диоксида азота) экспресс методом в воздухе рабочей зоны</v>
          </cell>
          <cell r="C786">
            <v>737</v>
          </cell>
          <cell r="D786">
            <v>3</v>
          </cell>
          <cell r="E786">
            <v>264.12372000000005</v>
          </cell>
          <cell r="F786">
            <v>382.5</v>
          </cell>
          <cell r="G786">
            <v>646.62372000000005</v>
          </cell>
          <cell r="H786">
            <v>219.85206480000002</v>
          </cell>
          <cell r="I786">
            <v>866.47578480000004</v>
          </cell>
          <cell r="K786">
            <v>129.97136771999999</v>
          </cell>
          <cell r="L786">
            <v>996.44715252000003</v>
          </cell>
          <cell r="M786">
            <v>458.73658302400008</v>
          </cell>
          <cell r="N786">
            <v>-0.62243769745454558</v>
          </cell>
          <cell r="O786">
            <v>1195.7365830240001</v>
          </cell>
        </row>
        <row r="787">
          <cell r="A787">
            <v>60000641</v>
          </cell>
          <cell r="B787" t="str">
            <v>Определение концентрации фтористого водорода экспресс методом в воздухе рабочей зоны</v>
          </cell>
          <cell r="C787">
            <v>737</v>
          </cell>
          <cell r="D787">
            <v>3</v>
          </cell>
          <cell r="E787">
            <v>264.12372000000005</v>
          </cell>
          <cell r="F787">
            <v>382.5</v>
          </cell>
          <cell r="G787">
            <v>646.62372000000005</v>
          </cell>
          <cell r="H787">
            <v>219.85206480000002</v>
          </cell>
          <cell r="I787">
            <v>866.47578480000004</v>
          </cell>
          <cell r="K787">
            <v>129.97136771999999</v>
          </cell>
          <cell r="L787">
            <v>996.44715252000003</v>
          </cell>
          <cell r="M787">
            <v>458.73658302400008</v>
          </cell>
          <cell r="N787">
            <v>-0.62243769745454558</v>
          </cell>
          <cell r="O787">
            <v>1195.7365830240001</v>
          </cell>
        </row>
        <row r="788">
          <cell r="A788">
            <v>60000643</v>
          </cell>
          <cell r="B788" t="str">
            <v>Определение концентрации трихлорэтилена экспресс методом в воздухе рабочей зоны</v>
          </cell>
          <cell r="C788">
            <v>737</v>
          </cell>
          <cell r="D788">
            <v>3</v>
          </cell>
          <cell r="E788">
            <v>264.12372000000005</v>
          </cell>
          <cell r="F788">
            <v>382.5</v>
          </cell>
          <cell r="G788">
            <v>646.62372000000005</v>
          </cell>
          <cell r="H788">
            <v>219.85206480000002</v>
          </cell>
          <cell r="I788">
            <v>866.47578480000004</v>
          </cell>
          <cell r="K788">
            <v>129.97136771999999</v>
          </cell>
          <cell r="L788">
            <v>996.44715252000003</v>
          </cell>
          <cell r="M788">
            <v>458.73658302400008</v>
          </cell>
          <cell r="N788">
            <v>-0.62243769745454558</v>
          </cell>
          <cell r="O788">
            <v>1195.7365830240001</v>
          </cell>
        </row>
        <row r="789">
          <cell r="A789">
            <v>60000644</v>
          </cell>
          <cell r="B789" t="str">
            <v>Определение концентрации сероводорода экспресс методом в воздухе рабочей зоны</v>
          </cell>
          <cell r="C789">
            <v>737</v>
          </cell>
          <cell r="D789">
            <v>3</v>
          </cell>
          <cell r="E789">
            <v>264.12372000000005</v>
          </cell>
          <cell r="F789">
            <v>382.5</v>
          </cell>
          <cell r="G789">
            <v>646.62372000000005</v>
          </cell>
          <cell r="H789">
            <v>219.85206480000002</v>
          </cell>
          <cell r="I789">
            <v>866.47578480000004</v>
          </cell>
          <cell r="K789">
            <v>129.97136771999999</v>
          </cell>
          <cell r="L789">
            <v>996.44715252000003</v>
          </cell>
          <cell r="M789">
            <v>458.73658302400008</v>
          </cell>
          <cell r="N789">
            <v>-0.62243769745454558</v>
          </cell>
          <cell r="O789">
            <v>1195.7365830240001</v>
          </cell>
        </row>
        <row r="790">
          <cell r="A790">
            <v>60001320</v>
          </cell>
          <cell r="B790" t="str">
            <v>Определение концентрации фенола экспресс методом в воздухе рабочей зоны</v>
          </cell>
          <cell r="C790">
            <v>737</v>
          </cell>
          <cell r="D790">
            <v>1</v>
          </cell>
          <cell r="E790">
            <v>88.041240000000016</v>
          </cell>
          <cell r="F790">
            <v>382.5</v>
          </cell>
          <cell r="G790">
            <v>470.54124000000002</v>
          </cell>
          <cell r="H790">
            <v>159.98402160000001</v>
          </cell>
          <cell r="I790">
            <v>630.52526160000002</v>
          </cell>
          <cell r="K790">
            <v>94.578789240000006</v>
          </cell>
          <cell r="L790">
            <v>725.10405084000001</v>
          </cell>
          <cell r="M790">
            <v>133.12486100800004</v>
          </cell>
          <cell r="N790">
            <v>-0.18063074763636369</v>
          </cell>
          <cell r="O790">
            <v>870.12486100800004</v>
          </cell>
        </row>
        <row r="791">
          <cell r="A791">
            <v>60001321</v>
          </cell>
          <cell r="B791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1">
            <v>7532</v>
          </cell>
          <cell r="D791">
            <v>78</v>
          </cell>
          <cell r="E791">
            <v>6867.2167200000013</v>
          </cell>
          <cell r="F791">
            <v>0</v>
          </cell>
          <cell r="G791">
            <v>6867.2167200000013</v>
          </cell>
          <cell r="H791">
            <v>2334.8536848000008</v>
          </cell>
          <cell r="I791">
            <v>9202.0704048000025</v>
          </cell>
          <cell r="K791">
            <v>1380.3105607200002</v>
          </cell>
          <cell r="L791">
            <v>10582.380965520002</v>
          </cell>
          <cell r="M791">
            <v>5166.8571586240014</v>
          </cell>
          <cell r="N791">
            <v>-0.68598740820817861</v>
          </cell>
          <cell r="O791">
            <v>12698.857158624001</v>
          </cell>
        </row>
        <row r="792">
          <cell r="A792">
            <v>60001322</v>
          </cell>
          <cell r="B792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792">
            <v>7532</v>
          </cell>
          <cell r="D792">
            <v>78</v>
          </cell>
          <cell r="E792">
            <v>6867.2167200000013</v>
          </cell>
          <cell r="F792">
            <v>0</v>
          </cell>
          <cell r="G792">
            <v>6867.2167200000013</v>
          </cell>
          <cell r="H792">
            <v>2334.8536848000008</v>
          </cell>
          <cell r="I792">
            <v>9202.0704048000025</v>
          </cell>
          <cell r="K792">
            <v>1380.3105607200002</v>
          </cell>
          <cell r="L792">
            <v>10582.380965520002</v>
          </cell>
          <cell r="M792">
            <v>5166.8571586240014</v>
          </cell>
          <cell r="N792">
            <v>-0.68598740820817861</v>
          </cell>
          <cell r="O792">
            <v>12698.857158624001</v>
          </cell>
        </row>
        <row r="793">
          <cell r="A793" t="str">
            <v>ХИМИЧЕСКОЕ ИССЛЕДОВАНИЕ ВОЗДУХА РАБОЧЕЙ ЗОНЫ</v>
          </cell>
        </row>
        <row r="794">
          <cell r="A794">
            <v>60000547</v>
          </cell>
          <cell r="B794" t="str">
            <v>Определение концентрации азота диоксида (азотная кислота) в воздухе рабочей зоны</v>
          </cell>
          <cell r="C794">
            <v>293</v>
          </cell>
          <cell r="D794">
            <v>3.33</v>
          </cell>
          <cell r="E794">
            <v>293.17732920000003</v>
          </cell>
          <cell r="F794">
            <v>9.2921999999999993</v>
          </cell>
          <cell r="G794">
            <v>302.46952920000001</v>
          </cell>
          <cell r="H794">
            <v>102.83963992800001</v>
          </cell>
          <cell r="I794">
            <v>405.30916912800001</v>
          </cell>
          <cell r="K794">
            <v>60.7963753692</v>
          </cell>
          <cell r="L794">
            <v>466.10554449720001</v>
          </cell>
          <cell r="M794">
            <v>266.32665339664004</v>
          </cell>
          <cell r="N794">
            <v>-0.90896468736054625</v>
          </cell>
          <cell r="O794">
            <v>559.32665339664004</v>
          </cell>
        </row>
        <row r="795">
          <cell r="A795">
            <v>60000548</v>
          </cell>
          <cell r="B795" t="str">
            <v>Определение концентрации железа оксида в воздухе рабочей зоны</v>
          </cell>
          <cell r="C795">
            <v>457</v>
          </cell>
          <cell r="D795">
            <v>3.67</v>
          </cell>
          <cell r="E795">
            <v>323.11135080000003</v>
          </cell>
          <cell r="F795">
            <v>1.3566</v>
          </cell>
          <cell r="G795">
            <v>324.46795080000004</v>
          </cell>
          <cell r="H795">
            <v>110.31910327200002</v>
          </cell>
          <cell r="I795">
            <v>434.78705407200005</v>
          </cell>
          <cell r="K795">
            <v>65.218058110800001</v>
          </cell>
          <cell r="L795">
            <v>500.00511218280008</v>
          </cell>
          <cell r="M795">
            <v>143.00613461936007</v>
          </cell>
          <cell r="N795">
            <v>-0.31292370813864345</v>
          </cell>
          <cell r="O795">
            <v>600.00613461936007</v>
          </cell>
        </row>
        <row r="796">
          <cell r="A796">
            <v>60000549</v>
          </cell>
          <cell r="B796" t="str">
            <v>Определение концентрации хлористого водорода  (соляная кислота) в воздухе рабочей зоны</v>
          </cell>
          <cell r="C796">
            <v>342</v>
          </cell>
          <cell r="D796">
            <v>2.83</v>
          </cell>
          <cell r="E796">
            <v>249.15670920000005</v>
          </cell>
          <cell r="F796">
            <v>4.9674000000000005</v>
          </cell>
          <cell r="G796">
            <v>254.12410920000005</v>
          </cell>
          <cell r="H796">
            <v>86.402197128000026</v>
          </cell>
          <cell r="I796">
            <v>340.52630632800009</v>
          </cell>
          <cell r="K796">
            <v>51.078945949200012</v>
          </cell>
          <cell r="L796">
            <v>391.60525227720012</v>
          </cell>
          <cell r="M796">
            <v>127.92630273264012</v>
          </cell>
          <cell r="N796">
            <v>-0.37405351676210563</v>
          </cell>
          <cell r="O796">
            <v>469.92630273264012</v>
          </cell>
        </row>
        <row r="797">
          <cell r="A797">
            <v>60000550</v>
          </cell>
          <cell r="B797" t="str">
            <v>Определение концентрации серной кислоты в воздухе рабочей зоны</v>
          </cell>
          <cell r="C797">
            <v>268</v>
          </cell>
          <cell r="D797">
            <v>3</v>
          </cell>
          <cell r="E797">
            <v>264.12372000000005</v>
          </cell>
          <cell r="F797">
            <v>1.3668</v>
          </cell>
          <cell r="G797">
            <v>265.49052000000006</v>
          </cell>
          <cell r="H797">
            <v>90.266776800000031</v>
          </cell>
          <cell r="I797">
            <v>355.75729680000006</v>
          </cell>
          <cell r="K797">
            <v>53.363594520000007</v>
          </cell>
          <cell r="L797">
            <v>409.12089132000006</v>
          </cell>
          <cell r="M797">
            <v>222.94506958400007</v>
          </cell>
          <cell r="N797">
            <v>-0.8318845880000002</v>
          </cell>
          <cell r="O797">
            <v>490.94506958400007</v>
          </cell>
        </row>
        <row r="798">
          <cell r="A798">
            <v>60000551</v>
          </cell>
          <cell r="B798" t="str">
            <v>Определение концентрации уксусной кислоты в воздухе рабочей зоны</v>
          </cell>
          <cell r="C798">
            <v>133</v>
          </cell>
          <cell r="D798">
            <v>2.33</v>
          </cell>
          <cell r="E798">
            <v>205.13608920000004</v>
          </cell>
          <cell r="F798">
            <v>2.0196000000000001</v>
          </cell>
          <cell r="G798">
            <v>207.15568920000004</v>
          </cell>
          <cell r="H798">
            <v>70.432934328000016</v>
          </cell>
          <cell r="I798">
            <v>277.58862352800008</v>
          </cell>
          <cell r="K798">
            <v>41.638293529200013</v>
          </cell>
          <cell r="L798">
            <v>319.22691705720013</v>
          </cell>
          <cell r="M798">
            <v>250.07230046864015</v>
          </cell>
          <cell r="N798">
            <v>-1.8802428606664674</v>
          </cell>
          <cell r="O798">
            <v>383.07230046864015</v>
          </cell>
        </row>
        <row r="799">
          <cell r="A799">
            <v>60000552</v>
          </cell>
          <cell r="B799" t="str">
            <v>Определение концентрации кремния в воздухе рабочей зоны</v>
          </cell>
          <cell r="C799">
            <v>695</v>
          </cell>
          <cell r="D799">
            <v>7.67</v>
          </cell>
          <cell r="E799">
            <v>675.27631080000003</v>
          </cell>
          <cell r="F799">
            <v>4.5491999999999999</v>
          </cell>
          <cell r="G799">
            <v>679.82551080000007</v>
          </cell>
          <cell r="H799">
            <v>231.14067367200005</v>
          </cell>
          <cell r="I799">
            <v>910.96618447200012</v>
          </cell>
          <cell r="K799">
            <v>136.6449276708</v>
          </cell>
          <cell r="L799">
            <v>1047.6111121428</v>
          </cell>
          <cell r="M799">
            <v>562.13333457135991</v>
          </cell>
          <cell r="N799">
            <v>-0.80882494182929487</v>
          </cell>
          <cell r="O799">
            <v>1257.1333345713599</v>
          </cell>
        </row>
        <row r="800">
          <cell r="A800">
            <v>60000553</v>
          </cell>
          <cell r="B800" t="str">
            <v>Определение концентрации марганца в воздухе рабочей зоны</v>
          </cell>
          <cell r="C800">
            <v>457</v>
          </cell>
          <cell r="D800">
            <v>4</v>
          </cell>
          <cell r="E800">
            <v>352.16496000000006</v>
          </cell>
          <cell r="F800">
            <v>2.8763999999999998</v>
          </cell>
          <cell r="G800">
            <v>355.04136000000005</v>
          </cell>
          <cell r="H800">
            <v>120.71406240000003</v>
          </cell>
          <cell r="I800">
            <v>475.7554224000001</v>
          </cell>
          <cell r="K800">
            <v>71.363313360000006</v>
          </cell>
          <cell r="L800">
            <v>547.11873576000016</v>
          </cell>
          <cell r="M800">
            <v>199.5424829120002</v>
          </cell>
          <cell r="N800">
            <v>-0.43663563000437677</v>
          </cell>
          <cell r="O800">
            <v>656.5424829120002</v>
          </cell>
        </row>
        <row r="801">
          <cell r="A801">
            <v>60000554</v>
          </cell>
          <cell r="B801" t="str">
            <v>Определение концентрации масла минерального в воздухе рабочей зоны</v>
          </cell>
          <cell r="C801">
            <v>181</v>
          </cell>
          <cell r="D801">
            <v>2.33</v>
          </cell>
          <cell r="E801">
            <v>205.13608920000004</v>
          </cell>
          <cell r="F801">
            <v>6.2627999999999995</v>
          </cell>
          <cell r="G801">
            <v>211.39888920000004</v>
          </cell>
          <cell r="H801">
            <v>71.87562232800002</v>
          </cell>
          <cell r="I801">
            <v>283.27451152800006</v>
          </cell>
          <cell r="K801">
            <v>42.491176729200006</v>
          </cell>
          <cell r="L801">
            <v>325.76568825720005</v>
          </cell>
          <cell r="M801">
            <v>209.91882590864003</v>
          </cell>
          <cell r="N801">
            <v>-1.1597725188322654</v>
          </cell>
          <cell r="O801">
            <v>390.91882590864003</v>
          </cell>
        </row>
        <row r="802">
          <cell r="A802">
            <v>60000555</v>
          </cell>
          <cell r="B802" t="str">
            <v>Определение концентрации меди атомно-абсорбционным методом в воздухе рабочей зоны</v>
          </cell>
          <cell r="C802">
            <v>312</v>
          </cell>
          <cell r="D802">
            <v>4</v>
          </cell>
          <cell r="E802">
            <v>352.16496000000006</v>
          </cell>
          <cell r="F802">
            <v>2.8050000000000002</v>
          </cell>
          <cell r="G802">
            <v>354.96996000000007</v>
          </cell>
          <cell r="H802">
            <v>120.68978640000003</v>
          </cell>
          <cell r="I802">
            <v>475.65974640000013</v>
          </cell>
          <cell r="K802">
            <v>71.348961960000011</v>
          </cell>
          <cell r="L802">
            <v>547.00870836000013</v>
          </cell>
          <cell r="M802">
            <v>344.41045003200009</v>
          </cell>
          <cell r="N802">
            <v>-1.1038796475384618</v>
          </cell>
          <cell r="O802">
            <v>656.41045003200009</v>
          </cell>
        </row>
        <row r="803">
          <cell r="A803">
            <v>60000557</v>
          </cell>
          <cell r="B803" t="str">
            <v>Определение концентрации пыли в воздухе рабочей зоны</v>
          </cell>
          <cell r="C803">
            <v>181</v>
          </cell>
          <cell r="D803">
            <v>1.33</v>
          </cell>
          <cell r="E803">
            <v>117.09484920000003</v>
          </cell>
          <cell r="F803">
            <v>6.2627999999999995</v>
          </cell>
          <cell r="G803">
            <v>123.35764920000003</v>
          </cell>
          <cell r="H803">
            <v>41.941600728000012</v>
          </cell>
          <cell r="I803">
            <v>165.29924992800005</v>
          </cell>
          <cell r="K803">
            <v>24.794887489200008</v>
          </cell>
          <cell r="L803">
            <v>190.09413741720005</v>
          </cell>
          <cell r="M803">
            <v>47.112964900640037</v>
          </cell>
          <cell r="N803">
            <v>-0.26029262376044221</v>
          </cell>
          <cell r="O803">
            <v>228.11296490064004</v>
          </cell>
        </row>
        <row r="804">
          <cell r="A804">
            <v>60000558</v>
          </cell>
          <cell r="B804" t="str">
            <v>Определение концентрации свинца в воздухе рабочей зоны</v>
          </cell>
          <cell r="C804">
            <v>457</v>
          </cell>
          <cell r="D804">
            <v>4.17</v>
          </cell>
          <cell r="E804">
            <v>367.13197080000003</v>
          </cell>
          <cell r="F804">
            <v>12.903</v>
          </cell>
          <cell r="G804">
            <v>380.03497080000005</v>
          </cell>
          <cell r="H804">
            <v>129.21189007200002</v>
          </cell>
          <cell r="I804">
            <v>509.24686087200007</v>
          </cell>
          <cell r="K804">
            <v>76.387029130800002</v>
          </cell>
          <cell r="L804">
            <v>585.63389000280006</v>
          </cell>
          <cell r="M804">
            <v>245.76066800336002</v>
          </cell>
          <cell r="N804">
            <v>-0.53776951423054709</v>
          </cell>
          <cell r="O804">
            <v>702.76066800336002</v>
          </cell>
        </row>
        <row r="805">
          <cell r="A805">
            <v>60000559</v>
          </cell>
          <cell r="B805" t="str">
            <v>Определение концентрации фенола в воздухе рабочей зоны</v>
          </cell>
          <cell r="C805">
            <v>457</v>
          </cell>
          <cell r="D805">
            <v>3</v>
          </cell>
          <cell r="E805">
            <v>264.12372000000005</v>
          </cell>
          <cell r="F805">
            <v>1.3566</v>
          </cell>
          <cell r="G805">
            <v>265.48032000000006</v>
          </cell>
          <cell r="H805">
            <v>90.263308800000033</v>
          </cell>
          <cell r="I805">
            <v>355.74362880000012</v>
          </cell>
          <cell r="K805">
            <v>53.361544320000014</v>
          </cell>
          <cell r="L805">
            <v>409.10517312000013</v>
          </cell>
          <cell r="M805">
            <v>33.926207744000124</v>
          </cell>
          <cell r="N805">
            <v>-7.4236778433260667E-2</v>
          </cell>
          <cell r="O805">
            <v>490.92620774400012</v>
          </cell>
        </row>
        <row r="806">
          <cell r="A806">
            <v>60000560</v>
          </cell>
          <cell r="B806" t="str">
            <v>Определение концентрации формальдегида в воздухе рабочей зоны</v>
          </cell>
          <cell r="C806">
            <v>472</v>
          </cell>
          <cell r="D806">
            <v>3</v>
          </cell>
          <cell r="E806">
            <v>264.12372000000005</v>
          </cell>
          <cell r="F806">
            <v>1.1016000000000001</v>
          </cell>
          <cell r="G806">
            <v>265.22532000000007</v>
          </cell>
          <cell r="H806">
            <v>90.176608800000025</v>
          </cell>
          <cell r="I806">
            <v>355.40192880000006</v>
          </cell>
          <cell r="K806">
            <v>53.31028932000001</v>
          </cell>
          <cell r="L806">
            <v>408.7122181200001</v>
          </cell>
          <cell r="M806">
            <v>18.454661744000077</v>
          </cell>
          <cell r="N806">
            <v>-3.9098859627118808E-2</v>
          </cell>
          <cell r="O806">
            <v>490.45466174400008</v>
          </cell>
        </row>
        <row r="807">
          <cell r="A807">
            <v>60000561</v>
          </cell>
          <cell r="B807" t="str">
            <v>Определение концентрации щелочи в воздухе рабочей зоны</v>
          </cell>
          <cell r="C807">
            <v>302</v>
          </cell>
          <cell r="D807">
            <v>3</v>
          </cell>
          <cell r="E807">
            <v>264.12372000000005</v>
          </cell>
          <cell r="F807">
            <v>6.7728000000000002</v>
          </cell>
          <cell r="G807">
            <v>270.89652000000007</v>
          </cell>
          <cell r="H807">
            <v>92.104816800000023</v>
          </cell>
          <cell r="I807">
            <v>363.0013368000001</v>
          </cell>
          <cell r="K807">
            <v>54.450200520000017</v>
          </cell>
          <cell r="L807">
            <v>417.45153732000011</v>
          </cell>
          <cell r="M807">
            <v>198.94184478400012</v>
          </cell>
          <cell r="N807">
            <v>-0.65874783041059648</v>
          </cell>
          <cell r="O807">
            <v>500.94184478400012</v>
          </cell>
        </row>
        <row r="808">
          <cell r="A808">
            <v>60000562</v>
          </cell>
          <cell r="B808" t="str">
            <v>Определение концентрации фосфорного ангидрида в воздухе рабочей зоны</v>
          </cell>
          <cell r="C808">
            <v>278</v>
          </cell>
          <cell r="D808">
            <v>4</v>
          </cell>
          <cell r="E808">
            <v>352.16496000000006</v>
          </cell>
          <cell r="F808">
            <v>8.8230000000000004</v>
          </cell>
          <cell r="G808">
            <v>360.98796000000004</v>
          </cell>
          <cell r="H808">
            <v>122.73590640000002</v>
          </cell>
          <cell r="I808">
            <v>483.72386640000008</v>
          </cell>
          <cell r="K808">
            <v>72.558579960000003</v>
          </cell>
          <cell r="L808">
            <v>556.28244636000011</v>
          </cell>
          <cell r="M808">
            <v>389.53893563200006</v>
          </cell>
          <cell r="N808">
            <v>-1.4012191929208635</v>
          </cell>
          <cell r="O808">
            <v>667.53893563200006</v>
          </cell>
        </row>
        <row r="809">
          <cell r="A809">
            <v>60000564</v>
          </cell>
          <cell r="B809" t="str">
            <v>Определение концентрации скипидара в воздухе рабочей зоны</v>
          </cell>
          <cell r="C809">
            <v>411</v>
          </cell>
          <cell r="D809">
            <v>3</v>
          </cell>
          <cell r="E809">
            <v>264.12372000000005</v>
          </cell>
          <cell r="F809">
            <v>3.3762000000000003</v>
          </cell>
          <cell r="G809">
            <v>267.49992000000003</v>
          </cell>
          <cell r="H809">
            <v>90.949972800000012</v>
          </cell>
          <cell r="I809">
            <v>358.44989280000004</v>
          </cell>
          <cell r="K809">
            <v>53.767483920000004</v>
          </cell>
          <cell r="L809">
            <v>412.21737672000006</v>
          </cell>
          <cell r="M809">
            <v>83.660852064000039</v>
          </cell>
          <cell r="N809">
            <v>0</v>
          </cell>
          <cell r="O809">
            <v>494.66085206400004</v>
          </cell>
        </row>
        <row r="810">
          <cell r="A810">
            <v>60000565</v>
          </cell>
          <cell r="B810" t="str">
            <v>Определение концентрации ртути в воздухе рабочей зоны</v>
          </cell>
          <cell r="C810">
            <v>391</v>
          </cell>
          <cell r="D810">
            <v>1.17</v>
          </cell>
          <cell r="E810">
            <v>103.0082508</v>
          </cell>
          <cell r="F810">
            <v>0</v>
          </cell>
          <cell r="G810">
            <v>103.0082508</v>
          </cell>
          <cell r="H810">
            <v>35.022805271999999</v>
          </cell>
          <cell r="I810">
            <v>138.03105607200001</v>
          </cell>
          <cell r="K810">
            <v>20.7046584108</v>
          </cell>
          <cell r="L810">
            <v>158.73571448280001</v>
          </cell>
          <cell r="M810">
            <v>-200.51714262063999</v>
          </cell>
          <cell r="N810">
            <v>0.51283156680470587</v>
          </cell>
          <cell r="O810">
            <v>190.48285737936001</v>
          </cell>
        </row>
        <row r="811">
          <cell r="A811">
            <v>60000566</v>
          </cell>
          <cell r="B811" t="str">
            <v>Определение концентрации аминосоединений (ароматические) в воздухе рабочей зоны</v>
          </cell>
          <cell r="C811">
            <v>262</v>
          </cell>
          <cell r="D811">
            <v>1.83</v>
          </cell>
          <cell r="E811">
            <v>161.11546920000004</v>
          </cell>
          <cell r="F811">
            <v>8.7414000000000005</v>
          </cell>
          <cell r="G811">
            <v>169.85686920000003</v>
          </cell>
          <cell r="H811">
            <v>57.751335528000013</v>
          </cell>
          <cell r="I811">
            <v>227.60820472800003</v>
          </cell>
          <cell r="K811">
            <v>34.141230709200002</v>
          </cell>
          <cell r="L811">
            <v>261.74943543720002</v>
          </cell>
          <cell r="M811">
            <v>52.099322524640002</v>
          </cell>
          <cell r="N811">
            <v>-0.19885237604824427</v>
          </cell>
          <cell r="O811">
            <v>314.09932252464</v>
          </cell>
        </row>
        <row r="812">
          <cell r="A812">
            <v>60000567</v>
          </cell>
          <cell r="B812" t="str">
            <v>Определение концентрации свинца в смывах</v>
          </cell>
          <cell r="C812">
            <v>377</v>
          </cell>
          <cell r="D812">
            <v>3</v>
          </cell>
          <cell r="E812">
            <v>264.12372000000005</v>
          </cell>
          <cell r="F812">
            <v>1.5912000000000002</v>
          </cell>
          <cell r="G812">
            <v>265.71492000000006</v>
          </cell>
          <cell r="H812">
            <v>90.34307280000003</v>
          </cell>
          <cell r="I812">
            <v>356.05799280000008</v>
          </cell>
          <cell r="K812">
            <v>53.408698920000013</v>
          </cell>
          <cell r="L812">
            <v>409.46669172000009</v>
          </cell>
          <cell r="M812">
            <v>114.36003006400006</v>
          </cell>
          <cell r="N812">
            <v>-0.30334225481167126</v>
          </cell>
          <cell r="O812">
            <v>491.36003006400006</v>
          </cell>
        </row>
        <row r="813">
          <cell r="A813">
            <v>60000569</v>
          </cell>
          <cell r="B813" t="str">
            <v>Определение концентрации хрома, хромового ангидрида в воздухе рабочей зоны</v>
          </cell>
          <cell r="C813">
            <v>392</v>
          </cell>
          <cell r="D813">
            <v>2.83</v>
          </cell>
          <cell r="E813">
            <v>249.15670920000005</v>
          </cell>
          <cell r="F813">
            <v>1.4585999999999999</v>
          </cell>
          <cell r="G813">
            <v>250.61530920000004</v>
          </cell>
          <cell r="H813">
            <v>85.209205128000022</v>
          </cell>
          <cell r="I813">
            <v>335.82451432800008</v>
          </cell>
          <cell r="K813">
            <v>50.373677149200013</v>
          </cell>
          <cell r="L813">
            <v>386.19819147720011</v>
          </cell>
          <cell r="M813">
            <v>71.4378297726401</v>
          </cell>
          <cell r="N813">
            <v>-0.18223936166489821</v>
          </cell>
          <cell r="O813">
            <v>463.4378297726401</v>
          </cell>
        </row>
        <row r="814">
          <cell r="A814">
            <v>60000570</v>
          </cell>
          <cell r="B814" t="str">
            <v>Определение концентрации стирола в воздухе рабочей зоны</v>
          </cell>
          <cell r="C814">
            <v>398</v>
          </cell>
          <cell r="D814">
            <v>2.33</v>
          </cell>
          <cell r="E814">
            <v>205.13608920000004</v>
          </cell>
          <cell r="F814">
            <v>8.9964000000000013</v>
          </cell>
          <cell r="G814">
            <v>214.13248920000004</v>
          </cell>
          <cell r="H814">
            <v>72.805046328000017</v>
          </cell>
          <cell r="I814">
            <v>286.93753552800007</v>
          </cell>
          <cell r="K814">
            <v>43.040630329200006</v>
          </cell>
          <cell r="L814">
            <v>329.97816585720005</v>
          </cell>
          <cell r="M814">
            <v>-2.0262009713599696</v>
          </cell>
          <cell r="N814">
            <v>5.0909572144722855E-3</v>
          </cell>
          <cell r="O814">
            <v>395.97379902864003</v>
          </cell>
        </row>
        <row r="815">
          <cell r="A815">
            <v>60000571</v>
          </cell>
          <cell r="B815" t="str">
            <v>Определение эпихлоргидрина в воздухе рабочей зоны</v>
          </cell>
          <cell r="C815">
            <v>847</v>
          </cell>
          <cell r="D815">
            <v>4</v>
          </cell>
          <cell r="E815">
            <v>352.16496000000006</v>
          </cell>
          <cell r="F815">
            <v>40.825499999999998</v>
          </cell>
          <cell r="G815">
            <v>392.99046000000004</v>
          </cell>
          <cell r="H815">
            <v>133.61675640000001</v>
          </cell>
          <cell r="I815">
            <v>526.60721640000008</v>
          </cell>
          <cell r="K815">
            <v>78.991082460000015</v>
          </cell>
          <cell r="L815">
            <v>605.59829886000011</v>
          </cell>
          <cell r="M815">
            <v>-120.28204136799991</v>
          </cell>
          <cell r="N815">
            <v>0.14200949394096801</v>
          </cell>
          <cell r="O815">
            <v>726.71795863200009</v>
          </cell>
        </row>
        <row r="816">
          <cell r="A816">
            <v>60000572</v>
          </cell>
          <cell r="B816" t="str">
            <v>Определение концентрации мышьяковистого ангидрида в воздухе рабочей зоны</v>
          </cell>
          <cell r="C816">
            <v>365</v>
          </cell>
          <cell r="D816">
            <v>4</v>
          </cell>
          <cell r="E816">
            <v>352.16496000000006</v>
          </cell>
          <cell r="F816">
            <v>2.5295999999999998</v>
          </cell>
          <cell r="G816">
            <v>354.69456000000008</v>
          </cell>
          <cell r="H816">
            <v>120.59615040000004</v>
          </cell>
          <cell r="I816">
            <v>475.29071040000014</v>
          </cell>
          <cell r="K816">
            <v>71.293606560000015</v>
          </cell>
          <cell r="L816">
            <v>546.58431696000014</v>
          </cell>
          <cell r="M816">
            <v>290.9011803520001</v>
          </cell>
          <cell r="N816">
            <v>-0.79698953521095917</v>
          </cell>
          <cell r="O816">
            <v>655.9011803520001</v>
          </cell>
        </row>
        <row r="817">
          <cell r="A817">
            <v>60000573</v>
          </cell>
          <cell r="B817" t="str">
            <v>Определение концентрации канифоли в воздухе рабочей зоны</v>
          </cell>
          <cell r="C817">
            <v>828</v>
          </cell>
          <cell r="D817">
            <v>4.68</v>
          </cell>
          <cell r="E817">
            <v>412.0330032</v>
          </cell>
          <cell r="F817">
            <v>33.364200000000004</v>
          </cell>
          <cell r="G817">
            <v>445.39720319999998</v>
          </cell>
          <cell r="H817">
            <v>151.435049088</v>
          </cell>
          <cell r="I817">
            <v>596.83225228799995</v>
          </cell>
          <cell r="K817">
            <v>89.52483784319999</v>
          </cell>
          <cell r="L817">
            <v>686.35709013119993</v>
          </cell>
          <cell r="M817">
            <v>-4.3714918425600899</v>
          </cell>
          <cell r="N817">
            <v>5.2795795200001085E-3</v>
          </cell>
          <cell r="O817">
            <v>823.62850815743991</v>
          </cell>
        </row>
        <row r="818">
          <cell r="A818">
            <v>60000576</v>
          </cell>
          <cell r="B818" t="str">
            <v>Определение концентрации озона в воздухе рабочей зоны</v>
          </cell>
          <cell r="C818">
            <v>773</v>
          </cell>
          <cell r="D818">
            <v>3</v>
          </cell>
          <cell r="E818">
            <v>264.12372000000005</v>
          </cell>
          <cell r="F818">
            <v>103.57080000000001</v>
          </cell>
          <cell r="G818">
            <v>367.69452000000007</v>
          </cell>
          <cell r="H818">
            <v>125.01613680000003</v>
          </cell>
          <cell r="I818">
            <v>492.71065680000009</v>
          </cell>
          <cell r="K818">
            <v>73.906598520000017</v>
          </cell>
          <cell r="L818">
            <v>566.61725532000014</v>
          </cell>
          <cell r="M818">
            <v>-93.059293615999877</v>
          </cell>
          <cell r="N818">
            <v>0.12038718449676569</v>
          </cell>
          <cell r="O818">
            <v>679.94070638400012</v>
          </cell>
        </row>
        <row r="819">
          <cell r="A819">
            <v>60000577</v>
          </cell>
          <cell r="B819" t="str">
            <v>Определение концентрации хлороформа в воздухе рабочей зоны</v>
          </cell>
          <cell r="C819">
            <v>315</v>
          </cell>
          <cell r="D819">
            <v>1.7</v>
          </cell>
          <cell r="E819">
            <v>149.67010800000003</v>
          </cell>
          <cell r="F819">
            <v>8.9964000000000013</v>
          </cell>
          <cell r="G819">
            <v>158.66650800000002</v>
          </cell>
          <cell r="H819">
            <v>53.946612720000012</v>
          </cell>
          <cell r="I819">
            <v>212.61312072000004</v>
          </cell>
          <cell r="K819">
            <v>31.891968108000004</v>
          </cell>
          <cell r="L819">
            <v>244.50508882800005</v>
          </cell>
          <cell r="M819">
            <v>-21.593893406399957</v>
          </cell>
          <cell r="N819">
            <v>6.855204255999986E-2</v>
          </cell>
          <cell r="O819">
            <v>293.40610659360004</v>
          </cell>
        </row>
        <row r="820">
          <cell r="A820">
            <v>60000582</v>
          </cell>
          <cell r="B820" t="str">
            <v>Определение концентрации капролактама газохроматографическим методом  в воздухе рабочей зоны</v>
          </cell>
          <cell r="C820">
            <v>374</v>
          </cell>
          <cell r="D820">
            <v>5.5</v>
          </cell>
          <cell r="E820">
            <v>484.22682000000003</v>
          </cell>
          <cell r="F820">
            <v>31.915800000000001</v>
          </cell>
          <cell r="G820">
            <v>516.14262000000008</v>
          </cell>
          <cell r="H820">
            <v>175.48849080000005</v>
          </cell>
          <cell r="I820">
            <v>691.6311108000001</v>
          </cell>
          <cell r="K820">
            <v>103.74466662000002</v>
          </cell>
          <cell r="L820">
            <v>795.37577742000008</v>
          </cell>
          <cell r="M820">
            <v>580.45093290400007</v>
          </cell>
          <cell r="N820">
            <v>-1.5520078419893051</v>
          </cell>
          <cell r="O820">
            <v>954.45093290400007</v>
          </cell>
        </row>
        <row r="821">
          <cell r="A821">
            <v>60000583</v>
          </cell>
          <cell r="B821" t="str">
            <v>Определение концентрации углерода-4 хлористого газохроматографическим методом  в воздухе рабочей зоны</v>
          </cell>
          <cell r="C821">
            <v>329</v>
          </cell>
          <cell r="D821">
            <v>1.5</v>
          </cell>
          <cell r="E821">
            <v>132.06186000000002</v>
          </cell>
          <cell r="F821">
            <v>18.043800000000001</v>
          </cell>
          <cell r="G821">
            <v>150.10566000000003</v>
          </cell>
          <cell r="H821">
            <v>51.035924400000013</v>
          </cell>
          <cell r="I821">
            <v>201.14158440000006</v>
          </cell>
          <cell r="K821">
            <v>30.171237660000006</v>
          </cell>
          <cell r="L821">
            <v>231.31282206000006</v>
          </cell>
          <cell r="M821">
            <v>-51.424613527999952</v>
          </cell>
          <cell r="N821">
            <v>0.15630581619452874</v>
          </cell>
          <cell r="O821">
            <v>277.57538647200005</v>
          </cell>
        </row>
        <row r="822">
          <cell r="A822">
            <v>60000584</v>
          </cell>
          <cell r="B822" t="str">
            <v>Определение концентрации спиртов (С1по С8) газохроматографическим методом в воздухе рабочей зоны</v>
          </cell>
          <cell r="C822">
            <v>417</v>
          </cell>
          <cell r="D822">
            <v>4.58</v>
          </cell>
          <cell r="E822">
            <v>403.22887920000005</v>
          </cell>
          <cell r="F822">
            <v>365.42520000000002</v>
          </cell>
          <cell r="G822">
            <v>768.65407920000007</v>
          </cell>
          <cell r="H822">
            <v>261.34238692800005</v>
          </cell>
          <cell r="I822">
            <v>1029.9964661280001</v>
          </cell>
          <cell r="K822">
            <v>154.49946991920001</v>
          </cell>
          <cell r="L822">
            <v>1184.4959360472001</v>
          </cell>
          <cell r="M822">
            <v>1004.3951232566401</v>
          </cell>
          <cell r="N822">
            <v>-2.4086213986969787</v>
          </cell>
          <cell r="O822">
            <v>1421.3951232566401</v>
          </cell>
        </row>
        <row r="823">
          <cell r="A823">
            <v>60000585</v>
          </cell>
          <cell r="B823" t="str">
            <v>Определение концентрации бензина газохроматографическим методом  в воздухе рабочей зоны</v>
          </cell>
          <cell r="C823">
            <v>374</v>
          </cell>
          <cell r="D823">
            <v>1.5</v>
          </cell>
          <cell r="E823">
            <v>132.06186000000002</v>
          </cell>
          <cell r="F823">
            <v>48.643799999999999</v>
          </cell>
          <cell r="G823">
            <v>180.70566000000002</v>
          </cell>
          <cell r="H823">
            <v>61.43992440000001</v>
          </cell>
          <cell r="I823">
            <v>242.14558440000002</v>
          </cell>
          <cell r="K823">
            <v>36.32183766</v>
          </cell>
          <cell r="L823">
            <v>278.46742205999999</v>
          </cell>
          <cell r="M823">
            <v>-39.839093528000035</v>
          </cell>
          <cell r="N823">
            <v>0.10652164044919796</v>
          </cell>
          <cell r="O823">
            <v>334.16090647199997</v>
          </cell>
        </row>
        <row r="824">
          <cell r="A824">
            <v>60000586</v>
          </cell>
          <cell r="B8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4">
            <v>432</v>
          </cell>
          <cell r="D824">
            <v>5.43</v>
          </cell>
          <cell r="E824">
            <v>478.06393320000001</v>
          </cell>
          <cell r="F824">
            <v>10.873200000000001</v>
          </cell>
          <cell r="G824">
            <v>488.93713320000001</v>
          </cell>
          <cell r="H824">
            <v>166.23862528800001</v>
          </cell>
          <cell r="I824">
            <v>655.17575848800004</v>
          </cell>
          <cell r="K824">
            <v>98.276363773200003</v>
          </cell>
          <cell r="L824">
            <v>753.45212226120009</v>
          </cell>
          <cell r="M824">
            <v>472.14254671344008</v>
          </cell>
          <cell r="N824">
            <v>-1.0929225618366669</v>
          </cell>
          <cell r="O824">
            <v>904.14254671344008</v>
          </cell>
        </row>
        <row r="825">
          <cell r="A825">
            <v>60000587</v>
          </cell>
          <cell r="B8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5">
            <v>449</v>
          </cell>
          <cell r="D825">
            <v>2</v>
          </cell>
          <cell r="E825">
            <v>176.08248000000003</v>
          </cell>
          <cell r="F825">
            <v>41.044800000000002</v>
          </cell>
          <cell r="G825">
            <v>217.12728000000004</v>
          </cell>
          <cell r="H825">
            <v>73.823275200000026</v>
          </cell>
          <cell r="I825">
            <v>290.95055520000005</v>
          </cell>
          <cell r="K825">
            <v>43.642583280000004</v>
          </cell>
          <cell r="L825">
            <v>334.59313848000005</v>
          </cell>
          <cell r="M825">
            <v>-47.488233823999963</v>
          </cell>
          <cell r="N825">
            <v>0.10576444058797319</v>
          </cell>
          <cell r="O825">
            <v>401.51176617600004</v>
          </cell>
        </row>
        <row r="826">
          <cell r="A826">
            <v>60000588</v>
          </cell>
          <cell r="B8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6">
            <v>377</v>
          </cell>
          <cell r="D826">
            <v>5</v>
          </cell>
          <cell r="E826">
            <v>440.20620000000002</v>
          </cell>
          <cell r="F826">
            <v>9.9960000000000004</v>
          </cell>
          <cell r="G826">
            <v>450.2022</v>
          </cell>
          <cell r="H826">
            <v>153.068748</v>
          </cell>
          <cell r="I826">
            <v>603.27094799999998</v>
          </cell>
          <cell r="K826">
            <v>90.490642199999996</v>
          </cell>
          <cell r="L826">
            <v>693.7615902</v>
          </cell>
          <cell r="M826">
            <v>455.51390823999998</v>
          </cell>
          <cell r="N826">
            <v>-1.2082597035543765</v>
          </cell>
          <cell r="O826">
            <v>832.51390823999998</v>
          </cell>
        </row>
        <row r="827">
          <cell r="A827">
            <v>60000589</v>
          </cell>
          <cell r="B827" t="str">
            <v>Определение концентрации этилацетата, бутилацетата газохроматографическим методом  в воздухе рабочей зоны</v>
          </cell>
          <cell r="C827">
            <v>321</v>
          </cell>
          <cell r="D827">
            <v>2</v>
          </cell>
          <cell r="E827">
            <v>176.08248000000003</v>
          </cell>
          <cell r="F827">
            <v>18.910799999999998</v>
          </cell>
          <cell r="G827">
            <v>194.99328000000003</v>
          </cell>
          <cell r="H827">
            <v>66.297715200000013</v>
          </cell>
          <cell r="I827">
            <v>261.29099520000005</v>
          </cell>
          <cell r="K827">
            <v>39.19364928000001</v>
          </cell>
          <cell r="L827">
            <v>300.48464448000004</v>
          </cell>
          <cell r="M827">
            <v>39.581573376000051</v>
          </cell>
          <cell r="N827">
            <v>-0.12330708216822446</v>
          </cell>
          <cell r="O827">
            <v>360.58157337600005</v>
          </cell>
        </row>
        <row r="828">
          <cell r="A828">
            <v>60000591</v>
          </cell>
          <cell r="B828" t="str">
            <v>Определение концентрации аммиака  в воздухе рабочей зоны</v>
          </cell>
          <cell r="C828">
            <v>350</v>
          </cell>
          <cell r="D828">
            <v>2.5</v>
          </cell>
          <cell r="E828">
            <v>220.10310000000001</v>
          </cell>
          <cell r="F828">
            <v>1.4789999999999999</v>
          </cell>
          <cell r="G828">
            <v>221.58210000000003</v>
          </cell>
          <cell r="H828">
            <v>75.337914000000012</v>
          </cell>
          <cell r="I828">
            <v>296.92001400000004</v>
          </cell>
          <cell r="K828">
            <v>44.538002100000007</v>
          </cell>
          <cell r="L828">
            <v>341.45801610000007</v>
          </cell>
          <cell r="M828">
            <v>59.749619320000079</v>
          </cell>
          <cell r="N828">
            <v>-0.17071319805714308</v>
          </cell>
          <cell r="O828">
            <v>409.74961932000008</v>
          </cell>
        </row>
        <row r="829">
          <cell r="A829">
            <v>60000592</v>
          </cell>
          <cell r="B829" t="str">
            <v>Определение концентрации водорода фтористого  в воздухе рабочей зоны</v>
          </cell>
          <cell r="C829">
            <v>398</v>
          </cell>
          <cell r="D829">
            <v>4</v>
          </cell>
          <cell r="E829">
            <v>352.16496000000006</v>
          </cell>
          <cell r="F829">
            <v>5.4875999999999996</v>
          </cell>
          <cell r="G829">
            <v>357.65256000000005</v>
          </cell>
          <cell r="H829">
            <v>121.60187040000002</v>
          </cell>
          <cell r="I829">
            <v>479.25443040000005</v>
          </cell>
          <cell r="K829">
            <v>71.888164560000007</v>
          </cell>
          <cell r="L829">
            <v>551.14259496</v>
          </cell>
          <cell r="M829">
            <v>263.37111395199997</v>
          </cell>
          <cell r="N829">
            <v>-0.66173646721608037</v>
          </cell>
          <cell r="O829">
            <v>661.37111395199997</v>
          </cell>
        </row>
        <row r="830">
          <cell r="A830">
            <v>60000593</v>
          </cell>
          <cell r="B830" t="str">
            <v>Определение концентрации алюминия   в воздухе рабочей зоны</v>
          </cell>
          <cell r="C830">
            <v>365</v>
          </cell>
          <cell r="D830">
            <v>4.33</v>
          </cell>
          <cell r="E830">
            <v>381.21856919999999</v>
          </cell>
          <cell r="F830">
            <v>8.3333999999999993</v>
          </cell>
          <cell r="G830">
            <v>389.55196919999997</v>
          </cell>
          <cell r="H830">
            <v>132.44766952800001</v>
          </cell>
          <cell r="I830">
            <v>521.99963872800004</v>
          </cell>
          <cell r="K830">
            <v>78.299945809199997</v>
          </cell>
          <cell r="L830">
            <v>600.29958453720008</v>
          </cell>
          <cell r="M830">
            <v>355.35950144464005</v>
          </cell>
          <cell r="N830">
            <v>-0.9735876751907947</v>
          </cell>
          <cell r="O830">
            <v>720.35950144464005</v>
          </cell>
        </row>
        <row r="831">
          <cell r="A831">
            <v>60000596</v>
          </cell>
          <cell r="B831" t="str">
            <v>Определение концентрации цинка атомно-абсорбционным методом в воздухе рабочей зоны</v>
          </cell>
          <cell r="C831">
            <v>303</v>
          </cell>
          <cell r="D831">
            <v>4.08</v>
          </cell>
          <cell r="E831">
            <v>359.20825920000004</v>
          </cell>
          <cell r="F831">
            <v>2.8050000000000002</v>
          </cell>
          <cell r="G831">
            <v>362.01325920000005</v>
          </cell>
          <cell r="H831">
            <v>123.08450812800002</v>
          </cell>
          <cell r="I831">
            <v>485.09776732800009</v>
          </cell>
          <cell r="K831">
            <v>72.764665099200016</v>
          </cell>
          <cell r="L831">
            <v>557.86243242720013</v>
          </cell>
          <cell r="M831">
            <v>366.43491891264011</v>
          </cell>
          <cell r="N831">
            <v>-1.2093561680285152</v>
          </cell>
          <cell r="O831">
            <v>669.43491891264011</v>
          </cell>
        </row>
        <row r="832">
          <cell r="A832">
            <v>60001301</v>
          </cell>
          <cell r="B832" t="str">
            <v>Выполнение работ по аттестации промышленной лаборатории с выходом на объект</v>
          </cell>
          <cell r="C832">
            <v>12248</v>
          </cell>
          <cell r="D832">
            <v>25</v>
          </cell>
          <cell r="E832">
            <v>2201.0309999999999</v>
          </cell>
          <cell r="G832">
            <v>2201.0309999999999</v>
          </cell>
          <cell r="H832">
            <v>748.35054000000002</v>
          </cell>
          <cell r="I832">
            <v>2949.3815399999999</v>
          </cell>
          <cell r="K832">
            <v>442.40723099999997</v>
          </cell>
          <cell r="L832">
            <v>3391.788771</v>
          </cell>
          <cell r="M832">
            <v>-8177.8534748000002</v>
          </cell>
          <cell r="N832">
            <v>0.66768888592423259</v>
          </cell>
          <cell r="O832">
            <v>4070.1465251999998</v>
          </cell>
        </row>
        <row r="833">
          <cell r="A833">
            <v>60001302</v>
          </cell>
          <cell r="B833" t="str">
            <v>Выполнение работ по аттестации промышленной лаборатории без выхода на объект</v>
          </cell>
          <cell r="C833">
            <v>6846</v>
          </cell>
          <cell r="D833">
            <v>17</v>
          </cell>
          <cell r="E833">
            <v>1496.70108</v>
          </cell>
          <cell r="F833">
            <v>0</v>
          </cell>
          <cell r="G833">
            <v>1496.70108</v>
          </cell>
          <cell r="H833">
            <v>508.87836720000007</v>
          </cell>
          <cell r="I833">
            <v>2005.5794472000002</v>
          </cell>
          <cell r="K833">
            <v>300.83691708000003</v>
          </cell>
          <cell r="L833">
            <v>2306.4163642800004</v>
          </cell>
          <cell r="M833">
            <v>-4078.3003628639995</v>
          </cell>
          <cell r="N833">
            <v>0.59572018154601214</v>
          </cell>
          <cell r="O833">
            <v>2767.6996371360005</v>
          </cell>
        </row>
        <row r="834">
          <cell r="A834">
            <v>60001319</v>
          </cell>
          <cell r="B8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34">
            <v>6846</v>
          </cell>
          <cell r="D834">
            <v>10.63</v>
          </cell>
          <cell r="E834">
            <v>935.87838120000026</v>
          </cell>
          <cell r="F834">
            <v>0</v>
          </cell>
          <cell r="G834">
            <v>935.87838120000026</v>
          </cell>
          <cell r="H834">
            <v>318.1986496080001</v>
          </cell>
          <cell r="I834">
            <v>1254.0770308080005</v>
          </cell>
          <cell r="K834">
            <v>188.11155462120007</v>
          </cell>
          <cell r="L834">
            <v>1442.1885854292004</v>
          </cell>
          <cell r="M834">
            <v>-5115.3736974849598</v>
          </cell>
          <cell r="N834">
            <v>0.74720620763730061</v>
          </cell>
          <cell r="O834">
            <v>1730.6263025150404</v>
          </cell>
        </row>
        <row r="835">
          <cell r="A835">
            <v>60000039</v>
          </cell>
          <cell r="B835" t="str">
            <v>Исследование воздуха рабочей зоны назоанализатором ГАНК-4 на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35">
            <v>962</v>
          </cell>
          <cell r="D835">
            <v>1.25</v>
          </cell>
          <cell r="E835">
            <v>110.05155000000001</v>
          </cell>
          <cell r="F835">
            <v>382.5</v>
          </cell>
          <cell r="G835">
            <v>492.55155000000002</v>
          </cell>
          <cell r="H835">
            <v>167.46752700000002</v>
          </cell>
          <cell r="I835">
            <v>660.01907700000004</v>
          </cell>
          <cell r="K835">
            <v>99.002861550000006</v>
          </cell>
          <cell r="L835">
            <v>759.02193855000007</v>
          </cell>
          <cell r="M835">
            <v>-51.173673739999913</v>
          </cell>
          <cell r="N835">
            <v>0</v>
          </cell>
          <cell r="O835">
            <v>910.82632626000009</v>
          </cell>
        </row>
        <row r="836">
          <cell r="A836">
            <v>60001324</v>
          </cell>
          <cell r="B836" t="str">
            <v>Определение цефалоспориновых антибиотиков (цефаликсина и цефалоспорина) в воздухе рабочей зоны</v>
          </cell>
          <cell r="C836">
            <v>298</v>
          </cell>
          <cell r="D836">
            <v>1.5</v>
          </cell>
          <cell r="E836">
            <v>132.06186000000002</v>
          </cell>
          <cell r="F836">
            <v>20.981400000000001</v>
          </cell>
          <cell r="G836">
            <v>153.04326000000003</v>
          </cell>
          <cell r="H836">
            <v>52.034708400000014</v>
          </cell>
          <cell r="I836">
            <v>205.07796840000003</v>
          </cell>
          <cell r="K836">
            <v>30.761695260000003</v>
          </cell>
          <cell r="L836">
            <v>235.83966366000004</v>
          </cell>
          <cell r="M836">
            <v>-14.992403607999961</v>
          </cell>
          <cell r="N836">
            <v>5.031007922147638E-2</v>
          </cell>
          <cell r="O836">
            <v>283.00759639200004</v>
          </cell>
        </row>
        <row r="837">
          <cell r="A837" t="str">
            <v>Радиологическая лаборатория</v>
          </cell>
        </row>
        <row r="838">
          <cell r="A838" t="str">
            <v>РАДИОСПЕКТРОМЕТРИЧЕСКИЕ ИССЛЕДОВАНИЯ</v>
          </cell>
        </row>
        <row r="839">
          <cell r="A839">
            <v>70000741</v>
          </cell>
          <cell r="B839" t="str">
            <v>Спектрометрическое исследование лесоматериалов</v>
          </cell>
          <cell r="C839">
            <v>941</v>
          </cell>
          <cell r="D839">
            <v>10.33</v>
          </cell>
          <cell r="E839">
            <v>950.21847900000012</v>
          </cell>
          <cell r="F839">
            <v>0</v>
          </cell>
          <cell r="G839">
            <v>950.21847900000012</v>
          </cell>
          <cell r="H839">
            <v>323.07428286000004</v>
          </cell>
          <cell r="I839">
            <v>1273.2927618600002</v>
          </cell>
          <cell r="K839">
            <v>190.99391427900002</v>
          </cell>
          <cell r="L839">
            <v>1464.2866761390001</v>
          </cell>
          <cell r="M839">
            <v>816.14401136679999</v>
          </cell>
          <cell r="N839">
            <v>-0.86731563375855469</v>
          </cell>
          <cell r="O839">
            <v>1757.1440113668</v>
          </cell>
        </row>
        <row r="840">
          <cell r="A840">
            <v>70000742</v>
          </cell>
          <cell r="B840" t="str">
            <v>Спектрометрическое исследование пищевых продуктов</v>
          </cell>
          <cell r="C840">
            <v>1207</v>
          </cell>
          <cell r="D840">
            <v>10.33</v>
          </cell>
          <cell r="E840">
            <v>950.21847900000012</v>
          </cell>
          <cell r="F840">
            <v>0</v>
          </cell>
          <cell r="G840">
            <v>950.21847900000012</v>
          </cell>
          <cell r="H840">
            <v>323.07428286000004</v>
          </cell>
          <cell r="I840">
            <v>1273.2927618600002</v>
          </cell>
          <cell r="K840">
            <v>190.99391427900002</v>
          </cell>
          <cell r="L840">
            <v>1464.2866761390001</v>
          </cell>
          <cell r="M840">
            <v>550.14401136679999</v>
          </cell>
          <cell r="N840">
            <v>-0.45579454131466446</v>
          </cell>
          <cell r="O840">
            <v>1757.1440113668</v>
          </cell>
        </row>
        <row r="841">
          <cell r="A841">
            <v>70000743</v>
          </cell>
          <cell r="B841" t="str">
            <v>Спектрометрическое исследование воды поверхностных водоемов (цезий - 137, стронций - 90)</v>
          </cell>
          <cell r="C841">
            <v>1200</v>
          </cell>
          <cell r="D841">
            <v>2.83</v>
          </cell>
          <cell r="E841">
            <v>260.32122900000002</v>
          </cell>
          <cell r="F841">
            <v>0</v>
          </cell>
          <cell r="G841">
            <v>260.32122900000002</v>
          </cell>
          <cell r="H841">
            <v>88.509217860000007</v>
          </cell>
          <cell r="I841">
            <v>348.83044686000005</v>
          </cell>
          <cell r="K841">
            <v>52.324567029000008</v>
          </cell>
          <cell r="L841">
            <v>401.15501388900009</v>
          </cell>
          <cell r="M841">
            <v>-718.61398333319994</v>
          </cell>
          <cell r="N841">
            <v>0.5988449861109999</v>
          </cell>
          <cell r="O841">
            <v>481.38601666680006</v>
          </cell>
        </row>
        <row r="842">
          <cell r="A842">
            <v>70000744</v>
          </cell>
          <cell r="B842" t="str">
            <v>Спектрометрическое исследование стройматериалов, шлаков</v>
          </cell>
          <cell r="C842">
            <v>1739</v>
          </cell>
          <cell r="D842">
            <v>4</v>
          </cell>
          <cell r="E842">
            <v>367.94520000000006</v>
          </cell>
          <cell r="F842">
            <v>0</v>
          </cell>
          <cell r="G842">
            <v>367.94520000000006</v>
          </cell>
          <cell r="H842">
            <v>125.10136800000002</v>
          </cell>
          <cell r="I842">
            <v>493.04656800000009</v>
          </cell>
          <cell r="K842">
            <v>73.956985200000005</v>
          </cell>
          <cell r="L842">
            <v>567.00355320000006</v>
          </cell>
          <cell r="M842">
            <v>-1058.5957361599999</v>
          </cell>
          <cell r="N842">
            <v>0.60873820365727427</v>
          </cell>
          <cell r="O842">
            <v>680.40426384</v>
          </cell>
        </row>
        <row r="843">
          <cell r="A843">
            <v>70000745</v>
          </cell>
          <cell r="B843" t="str">
            <v>Спектрометрическое исследование почвы</v>
          </cell>
          <cell r="C843">
            <v>718</v>
          </cell>
          <cell r="D843">
            <v>2.83</v>
          </cell>
          <cell r="E843">
            <v>260.32122900000002</v>
          </cell>
          <cell r="F843">
            <v>0</v>
          </cell>
          <cell r="G843">
            <v>260.32122900000002</v>
          </cell>
          <cell r="H843">
            <v>88.509217860000007</v>
          </cell>
          <cell r="I843">
            <v>348.83044686000005</v>
          </cell>
          <cell r="K843">
            <v>52.324567029000008</v>
          </cell>
          <cell r="L843">
            <v>401.15501388900009</v>
          </cell>
          <cell r="M843">
            <v>-236.61398333319994</v>
          </cell>
          <cell r="N843">
            <v>0.32954593778997204</v>
          </cell>
          <cell r="O843">
            <v>481.38601666680006</v>
          </cell>
        </row>
        <row r="844">
          <cell r="A844">
            <v>70000775</v>
          </cell>
          <cell r="B844" t="str">
            <v>Спектрометрическое исследование минерального сырья</v>
          </cell>
          <cell r="C844">
            <v>3050</v>
          </cell>
          <cell r="D844">
            <v>10</v>
          </cell>
          <cell r="E844">
            <v>919.86300000000006</v>
          </cell>
          <cell r="F844">
            <v>0</v>
          </cell>
          <cell r="G844">
            <v>919.86300000000006</v>
          </cell>
          <cell r="H844">
            <v>312.75342000000006</v>
          </cell>
          <cell r="I844">
            <v>1232.6164200000001</v>
          </cell>
          <cell r="K844">
            <v>184.89246299999999</v>
          </cell>
          <cell r="L844">
            <v>1417.508883</v>
          </cell>
          <cell r="M844">
            <v>-1348.9893404000002</v>
          </cell>
          <cell r="N844">
            <v>0.44229158701639348</v>
          </cell>
          <cell r="O844">
            <v>1701.0106595999998</v>
          </cell>
        </row>
        <row r="845">
          <cell r="A845">
            <v>70000785</v>
          </cell>
          <cell r="B845" t="str">
            <v>Спектрометрическое исследование удельной эффективной активности каменного угля и шлака</v>
          </cell>
          <cell r="C845">
            <v>2158</v>
          </cell>
          <cell r="D845">
            <v>4</v>
          </cell>
          <cell r="E845">
            <v>367.94520000000006</v>
          </cell>
          <cell r="F845">
            <v>0</v>
          </cell>
          <cell r="G845">
            <v>367.94520000000006</v>
          </cell>
          <cell r="H845">
            <v>125.10136800000002</v>
          </cell>
          <cell r="I845">
            <v>493.04656800000009</v>
          </cell>
          <cell r="K845">
            <v>73.956985200000005</v>
          </cell>
          <cell r="L845">
            <v>567.00355320000006</v>
          </cell>
          <cell r="M845">
            <v>-1477.5957361599999</v>
          </cell>
          <cell r="N845">
            <v>0.68470608719184423</v>
          </cell>
          <cell r="O845">
            <v>680.40426384</v>
          </cell>
        </row>
        <row r="846">
          <cell r="A846">
            <v>70000786</v>
          </cell>
          <cell r="B846" t="str">
            <v>Спектрометрическое исследование древесного угля на цезий - 137 и стронций - 90</v>
          </cell>
          <cell r="C846">
            <v>1130</v>
          </cell>
          <cell r="D846">
            <v>2.1</v>
          </cell>
          <cell r="E846">
            <v>193.17123000000001</v>
          </cell>
          <cell r="F846">
            <v>0</v>
          </cell>
          <cell r="G846">
            <v>193.17123000000001</v>
          </cell>
          <cell r="H846">
            <v>65.678218200000003</v>
          </cell>
          <cell r="I846">
            <v>258.84944819999998</v>
          </cell>
          <cell r="K846">
            <v>38.827417229999995</v>
          </cell>
          <cell r="L846">
            <v>297.67686542999996</v>
          </cell>
          <cell r="M846">
            <v>-772.78776148400004</v>
          </cell>
          <cell r="N846">
            <v>0.6838829747646018</v>
          </cell>
          <cell r="O846">
            <v>357.21223851599996</v>
          </cell>
        </row>
        <row r="847">
          <cell r="A847">
            <v>70000787</v>
          </cell>
          <cell r="B847" t="str">
            <v>Спектрометрическое исследование мебельной продукции</v>
          </cell>
          <cell r="C847">
            <v>2158</v>
          </cell>
          <cell r="D847">
            <v>4</v>
          </cell>
          <cell r="E847">
            <v>367.94520000000006</v>
          </cell>
          <cell r="F847">
            <v>0</v>
          </cell>
          <cell r="G847">
            <v>367.94520000000006</v>
          </cell>
          <cell r="H847">
            <v>125.10136800000002</v>
          </cell>
          <cell r="I847">
            <v>493.04656800000009</v>
          </cell>
          <cell r="K847">
            <v>73.956985200000005</v>
          </cell>
          <cell r="L847">
            <v>567.00355320000006</v>
          </cell>
          <cell r="M847">
            <v>-1477.5957361599999</v>
          </cell>
          <cell r="N847">
            <v>0.68470608719184423</v>
          </cell>
          <cell r="O847">
            <v>680.40426384</v>
          </cell>
        </row>
        <row r="848">
          <cell r="A848">
            <v>70000754</v>
          </cell>
          <cell r="B848" t="str">
            <v>Определение общей альфа- и бета- активности в пробе питьевой воды, воды поверхностных водоемов</v>
          </cell>
          <cell r="C848">
            <v>1624</v>
          </cell>
          <cell r="D848">
            <v>20.66</v>
          </cell>
          <cell r="E848">
            <v>1900.4369580000002</v>
          </cell>
          <cell r="F848">
            <v>7.76</v>
          </cell>
          <cell r="G848">
            <v>1908.1969580000002</v>
          </cell>
          <cell r="H848">
            <v>648.78696572000013</v>
          </cell>
          <cell r="I848">
            <v>2556.9839237200003</v>
          </cell>
          <cell r="K848">
            <v>383.54758855800003</v>
          </cell>
          <cell r="L848">
            <v>2940.5315122780003</v>
          </cell>
          <cell r="M848">
            <v>1904.6378147336004</v>
          </cell>
          <cell r="N848">
            <v>-1.17280653616601</v>
          </cell>
          <cell r="O848">
            <v>3528.6378147336004</v>
          </cell>
        </row>
        <row r="849">
          <cell r="A849">
            <v>70000761</v>
          </cell>
          <cell r="B849" t="str">
            <v>Измерение активности радона в пробе воды.</v>
          </cell>
          <cell r="C849">
            <v>1278</v>
          </cell>
          <cell r="D849">
            <v>2.5</v>
          </cell>
          <cell r="E849">
            <v>229.96575000000001</v>
          </cell>
          <cell r="F849">
            <v>0</v>
          </cell>
          <cell r="G849">
            <v>229.96575000000001</v>
          </cell>
          <cell r="H849">
            <v>78.188355000000016</v>
          </cell>
          <cell r="I849">
            <v>308.15410500000002</v>
          </cell>
          <cell r="K849">
            <v>46.223115749999998</v>
          </cell>
          <cell r="L849">
            <v>354.37722074999999</v>
          </cell>
          <cell r="M849">
            <v>-852.7473351000001</v>
          </cell>
          <cell r="N849">
            <v>0.66725143591549307</v>
          </cell>
          <cell r="O849">
            <v>425.25266489999996</v>
          </cell>
        </row>
        <row r="850">
          <cell r="A850" t="str">
            <v>ДОЗИМЕТРИЧЕСКИЕ МЕТОДЫ</v>
          </cell>
        </row>
        <row r="851">
          <cell r="A851">
            <v>70000763</v>
          </cell>
          <cell r="B851" t="str">
            <v>Радиационный контроль черного металла, находящегося в трехтонном контейнере.</v>
          </cell>
          <cell r="C851">
            <v>407</v>
          </cell>
          <cell r="D851">
            <v>1.5</v>
          </cell>
          <cell r="E851">
            <v>137.97945000000001</v>
          </cell>
          <cell r="F851">
            <v>0</v>
          </cell>
          <cell r="G851">
            <v>137.97945000000001</v>
          </cell>
          <cell r="H851">
            <v>46.913013000000007</v>
          </cell>
          <cell r="I851">
            <v>184.89246300000002</v>
          </cell>
          <cell r="K851">
            <v>27.733869450000004</v>
          </cell>
          <cell r="L851">
            <v>212.62633245000004</v>
          </cell>
          <cell r="M851">
            <v>-151.84840105999996</v>
          </cell>
          <cell r="N851">
            <v>0.37309189449631441</v>
          </cell>
          <cell r="O851">
            <v>255.15159894000004</v>
          </cell>
        </row>
        <row r="852">
          <cell r="A852">
            <v>70000764</v>
          </cell>
          <cell r="B852" t="str">
            <v>Радиационный контроль черного металла, находящегося в пятитонном контейнере.</v>
          </cell>
          <cell r="C852">
            <v>582</v>
          </cell>
          <cell r="D852">
            <v>1.9</v>
          </cell>
          <cell r="E852">
            <v>174.77397000000002</v>
          </cell>
          <cell r="F852">
            <v>0</v>
          </cell>
          <cell r="G852">
            <v>174.77397000000002</v>
          </cell>
          <cell r="H852">
            <v>59.423149800000012</v>
          </cell>
          <cell r="I852">
            <v>234.19711980000002</v>
          </cell>
          <cell r="K852">
            <v>35.129567970000004</v>
          </cell>
          <cell r="L852">
            <v>269.32668777000004</v>
          </cell>
          <cell r="M852">
            <v>-258.80797467599996</v>
          </cell>
          <cell r="N852">
            <v>0.44468724171134011</v>
          </cell>
          <cell r="O852">
            <v>323.19202532400004</v>
          </cell>
        </row>
        <row r="853">
          <cell r="A853">
            <v>70000765</v>
          </cell>
          <cell r="B853" t="str">
            <v>Радиационный контроль черного металла, находящегося в двадцатитонном контейнере.</v>
          </cell>
          <cell r="C853">
            <v>973</v>
          </cell>
          <cell r="D853">
            <v>3.5</v>
          </cell>
          <cell r="E853">
            <v>321.95205000000004</v>
          </cell>
          <cell r="F853">
            <v>0</v>
          </cell>
          <cell r="G853">
            <v>321.95205000000004</v>
          </cell>
          <cell r="H853">
            <v>109.46369700000002</v>
          </cell>
          <cell r="I853">
            <v>431.41574700000007</v>
          </cell>
          <cell r="K853">
            <v>64.71236205000001</v>
          </cell>
          <cell r="L853">
            <v>496.12810905000009</v>
          </cell>
          <cell r="M853">
            <v>-377.64626913999996</v>
          </cell>
          <cell r="N853">
            <v>0.38812566201438847</v>
          </cell>
          <cell r="O853">
            <v>595.35373086000004</v>
          </cell>
        </row>
        <row r="854">
          <cell r="A854">
            <v>70000766</v>
          </cell>
          <cell r="B854" t="str">
            <v>Радиационный контроль черного металла, находящегося в железнодорожном вагоне</v>
          </cell>
          <cell r="C854">
            <v>997</v>
          </cell>
          <cell r="D854">
            <v>5</v>
          </cell>
          <cell r="E854">
            <v>459.93150000000003</v>
          </cell>
          <cell r="F854">
            <v>0</v>
          </cell>
          <cell r="G854">
            <v>459.93150000000003</v>
          </cell>
          <cell r="H854">
            <v>156.37671000000003</v>
          </cell>
          <cell r="I854">
            <v>616.30821000000003</v>
          </cell>
          <cell r="K854">
            <v>92.446231499999996</v>
          </cell>
          <cell r="L854">
            <v>708.75444149999998</v>
          </cell>
          <cell r="M854">
            <v>-146.49467020000009</v>
          </cell>
          <cell r="N854">
            <v>0.14693547662988976</v>
          </cell>
          <cell r="O854">
            <v>850.50532979999991</v>
          </cell>
        </row>
        <row r="855">
          <cell r="A855">
            <v>70000767</v>
          </cell>
          <cell r="B855" t="str">
            <v>Радиационный контроль цветного металлолома, находящегося в трехтонном контейнере</v>
          </cell>
          <cell r="C855">
            <v>776</v>
          </cell>
          <cell r="D855">
            <v>2.6</v>
          </cell>
          <cell r="E855">
            <v>239.16438000000005</v>
          </cell>
          <cell r="F855">
            <v>0</v>
          </cell>
          <cell r="G855">
            <v>239.16438000000005</v>
          </cell>
          <cell r="H855">
            <v>81.315889200000029</v>
          </cell>
          <cell r="I855">
            <v>320.48026920000007</v>
          </cell>
          <cell r="K855">
            <v>48.072040380000011</v>
          </cell>
          <cell r="L855">
            <v>368.5523095800001</v>
          </cell>
          <cell r="M855">
            <v>-333.73722850399992</v>
          </cell>
          <cell r="N855">
            <v>0.43007374807216486</v>
          </cell>
          <cell r="O855">
            <v>442.26277149600008</v>
          </cell>
        </row>
        <row r="856">
          <cell r="A856">
            <v>70000768</v>
          </cell>
          <cell r="B856" t="str">
            <v>Радиационный контроль цветного металлолома, находящегося в пятитонном контейнере</v>
          </cell>
          <cell r="C856">
            <v>1160</v>
          </cell>
          <cell r="D856">
            <v>4</v>
          </cell>
          <cell r="E856">
            <v>367.94520000000006</v>
          </cell>
          <cell r="F856">
            <v>0</v>
          </cell>
          <cell r="G856">
            <v>367.94520000000006</v>
          </cell>
          <cell r="H856">
            <v>125.10136800000002</v>
          </cell>
          <cell r="I856">
            <v>493.04656800000009</v>
          </cell>
          <cell r="K856">
            <v>73.956985200000005</v>
          </cell>
          <cell r="L856">
            <v>567.00355320000006</v>
          </cell>
          <cell r="M856">
            <v>-479.59573616</v>
          </cell>
          <cell r="N856">
            <v>0.41344460013793105</v>
          </cell>
          <cell r="O856">
            <v>680.40426384</v>
          </cell>
        </row>
        <row r="857">
          <cell r="A857">
            <v>70000769</v>
          </cell>
          <cell r="B857" t="str">
            <v>Радиационный контроль цветного металлолома, находящегося в двадцатитонном контейнере</v>
          </cell>
          <cell r="C857">
            <v>1396</v>
          </cell>
          <cell r="D857">
            <v>4.5</v>
          </cell>
          <cell r="E857">
            <v>413.93835000000001</v>
          </cell>
          <cell r="F857">
            <v>0</v>
          </cell>
          <cell r="G857">
            <v>413.93835000000001</v>
          </cell>
          <cell r="H857">
            <v>140.73903900000002</v>
          </cell>
          <cell r="I857">
            <v>554.67738900000006</v>
          </cell>
          <cell r="K857">
            <v>83.201608350000001</v>
          </cell>
          <cell r="L857">
            <v>637.87899735000008</v>
          </cell>
          <cell r="M857">
            <v>-630.54520317999993</v>
          </cell>
          <cell r="N857">
            <v>0.45167994497134667</v>
          </cell>
          <cell r="O857">
            <v>765.45479682000007</v>
          </cell>
        </row>
        <row r="858">
          <cell r="A858">
            <v>70000770</v>
          </cell>
          <cell r="B858" t="str">
            <v>Радиационный контроль цветного металлолома, находящегося в железнодорожном вагоне</v>
          </cell>
          <cell r="C858">
            <v>2674</v>
          </cell>
          <cell r="D858">
            <v>11</v>
          </cell>
          <cell r="E858">
            <v>1011.8493000000002</v>
          </cell>
          <cell r="F858">
            <v>0</v>
          </cell>
          <cell r="G858">
            <v>1011.8493000000002</v>
          </cell>
          <cell r="H858">
            <v>344.02876200000009</v>
          </cell>
          <cell r="I858">
            <v>1355.8780620000002</v>
          </cell>
          <cell r="K858">
            <v>203.38170930000004</v>
          </cell>
          <cell r="L858">
            <v>1559.2597713000002</v>
          </cell>
          <cell r="M858">
            <v>-802.8882744399998</v>
          </cell>
          <cell r="N858">
            <v>0.30025739507853394</v>
          </cell>
          <cell r="O858">
            <v>1871.1117255600002</v>
          </cell>
        </row>
        <row r="859">
          <cell r="A859">
            <v>70000771</v>
          </cell>
          <cell r="B859" t="str">
            <v>Радиационный контроль черного и цветного металлолома, находящегося в автомобиле длиной до 3,5 м</v>
          </cell>
          <cell r="C859">
            <v>737</v>
          </cell>
          <cell r="D859">
            <v>2.5</v>
          </cell>
          <cell r="E859">
            <v>229.96575000000001</v>
          </cell>
          <cell r="F859">
            <v>0</v>
          </cell>
          <cell r="G859">
            <v>229.96575000000001</v>
          </cell>
          <cell r="H859">
            <v>78.188355000000016</v>
          </cell>
          <cell r="I859">
            <v>308.15410500000002</v>
          </cell>
          <cell r="K859">
            <v>46.223115749999998</v>
          </cell>
          <cell r="L859">
            <v>354.37722074999999</v>
          </cell>
          <cell r="M859">
            <v>-311.74733510000004</v>
          </cell>
          <cell r="N859">
            <v>0.42299502727272731</v>
          </cell>
          <cell r="O859">
            <v>425.25266489999996</v>
          </cell>
        </row>
        <row r="860">
          <cell r="A860">
            <v>70000772</v>
          </cell>
          <cell r="B860" t="str">
            <v>Радиационный контроль черного и цветного металлолома, находящегося в автомобиле длиной от 4,5м.</v>
          </cell>
          <cell r="C860">
            <v>834</v>
          </cell>
          <cell r="D860">
            <v>2.5</v>
          </cell>
          <cell r="E860">
            <v>229.96575000000001</v>
          </cell>
          <cell r="F860">
            <v>0</v>
          </cell>
          <cell r="G860">
            <v>229.96575000000001</v>
          </cell>
          <cell r="H860">
            <v>78.188355000000016</v>
          </cell>
          <cell r="I860">
            <v>308.15410500000002</v>
          </cell>
          <cell r="K860">
            <v>46.223115749999998</v>
          </cell>
          <cell r="L860">
            <v>354.37722074999999</v>
          </cell>
          <cell r="M860">
            <v>-408.74733510000004</v>
          </cell>
          <cell r="N860">
            <v>0.49010471834532382</v>
          </cell>
          <cell r="O860">
            <v>425.25266489999996</v>
          </cell>
        </row>
        <row r="861">
          <cell r="A861">
            <v>70000773</v>
          </cell>
          <cell r="B861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61">
            <v>1227</v>
          </cell>
          <cell r="D861">
            <v>4</v>
          </cell>
          <cell r="E861">
            <v>367.94520000000006</v>
          </cell>
          <cell r="F861">
            <v>0</v>
          </cell>
          <cell r="G861">
            <v>367.94520000000006</v>
          </cell>
          <cell r="H861">
            <v>125.10136800000002</v>
          </cell>
          <cell r="I861">
            <v>493.04656800000009</v>
          </cell>
          <cell r="K861">
            <v>73.956985200000005</v>
          </cell>
          <cell r="L861">
            <v>567.00355320000006</v>
          </cell>
          <cell r="M861">
            <v>-546.59573616</v>
          </cell>
          <cell r="N861">
            <v>0.44547329760391197</v>
          </cell>
          <cell r="O861">
            <v>680.40426384</v>
          </cell>
        </row>
        <row r="862">
          <cell r="A862">
            <v>70000749</v>
          </cell>
          <cell r="B862" t="str">
            <v>Индивидуальный дозиметрический контроль персонала 1 дозиметр в течение года</v>
          </cell>
          <cell r="C862">
            <v>1426</v>
          </cell>
          <cell r="D862">
            <v>3</v>
          </cell>
          <cell r="E862">
            <v>275.95890000000003</v>
          </cell>
          <cell r="F862">
            <v>0</v>
          </cell>
          <cell r="G862">
            <v>275.95890000000003</v>
          </cell>
          <cell r="H862">
            <v>93.826026000000013</v>
          </cell>
          <cell r="I862">
            <v>369.78492600000004</v>
          </cell>
          <cell r="K862">
            <v>55.467738900000008</v>
          </cell>
          <cell r="L862">
            <v>425.25266490000007</v>
          </cell>
          <cell r="M862">
            <v>-915.69680211999992</v>
          </cell>
          <cell r="N862">
            <v>0.64214361999999992</v>
          </cell>
          <cell r="O862">
            <v>510.30319788000008</v>
          </cell>
        </row>
        <row r="863">
          <cell r="A863">
            <v>70000777</v>
          </cell>
          <cell r="B863" t="str">
            <v>Индивидуальный дозиметрический контроль персонала 1 дозиметр в течение квартала</v>
          </cell>
          <cell r="C863">
            <v>355</v>
          </cell>
          <cell r="D863">
            <v>0.75</v>
          </cell>
          <cell r="E863">
            <v>68.989725000000007</v>
          </cell>
          <cell r="F863">
            <v>0</v>
          </cell>
          <cell r="G863">
            <v>68.989725000000007</v>
          </cell>
          <cell r="H863">
            <v>23.456506500000003</v>
          </cell>
          <cell r="I863">
            <v>92.44623150000001</v>
          </cell>
          <cell r="K863">
            <v>13.866934725000002</v>
          </cell>
          <cell r="L863">
            <v>106.31316622500002</v>
          </cell>
          <cell r="M863">
            <v>-227.42420052999998</v>
          </cell>
          <cell r="N863">
            <v>0.64063155078873235</v>
          </cell>
          <cell r="O863">
            <v>127.57579947000002</v>
          </cell>
        </row>
        <row r="864">
          <cell r="A864">
            <v>70000750</v>
          </cell>
          <cell r="B864" t="str">
            <v>Измерение мощности дозы гамма – излучения  на местности, в зданиях.</v>
          </cell>
          <cell r="C864">
            <v>77</v>
          </cell>
          <cell r="D864">
            <v>0.5</v>
          </cell>
          <cell r="E864">
            <v>45.993150000000007</v>
          </cell>
          <cell r="F864">
            <v>0</v>
          </cell>
          <cell r="G864">
            <v>45.993150000000007</v>
          </cell>
          <cell r="H864">
            <v>15.637671000000003</v>
          </cell>
          <cell r="I864">
            <v>61.630821000000012</v>
          </cell>
          <cell r="K864">
            <v>9.2446231500000007</v>
          </cell>
          <cell r="L864">
            <v>70.875444150000007</v>
          </cell>
          <cell r="M864">
            <v>8.0505329799999998</v>
          </cell>
          <cell r="N864">
            <v>-0.10455237636363636</v>
          </cell>
          <cell r="O864">
            <v>85.05053298</v>
          </cell>
        </row>
        <row r="865">
          <cell r="A865">
            <v>70000751</v>
          </cell>
          <cell r="B865" t="str">
            <v>Измерение мощности дозы гамма-излучения и рентгеновского излучения на радиологическом объекте</v>
          </cell>
          <cell r="C865">
            <v>153</v>
          </cell>
          <cell r="D865">
            <v>0.5</v>
          </cell>
          <cell r="E865">
            <v>45.993150000000007</v>
          </cell>
          <cell r="F865">
            <v>0</v>
          </cell>
          <cell r="G865">
            <v>45.993150000000007</v>
          </cell>
          <cell r="H865">
            <v>15.637671000000003</v>
          </cell>
          <cell r="I865">
            <v>61.630821000000012</v>
          </cell>
          <cell r="K865">
            <v>9.2446231500000007</v>
          </cell>
          <cell r="L865">
            <v>70.875444150000007</v>
          </cell>
          <cell r="M865">
            <v>-67.94946702</v>
          </cell>
          <cell r="N865">
            <v>0.44411416352941174</v>
          </cell>
          <cell r="O865">
            <v>85.05053298</v>
          </cell>
        </row>
        <row r="866">
          <cell r="A866">
            <v>70000752</v>
          </cell>
          <cell r="B866" t="str">
            <v>Измерение потока альфа-частиц и бета-частиц</v>
          </cell>
          <cell r="C866">
            <v>155</v>
          </cell>
          <cell r="D866">
            <v>0.5</v>
          </cell>
          <cell r="E866">
            <v>45.993150000000007</v>
          </cell>
          <cell r="F866">
            <v>0</v>
          </cell>
          <cell r="G866">
            <v>45.993150000000007</v>
          </cell>
          <cell r="H866">
            <v>15.637671000000003</v>
          </cell>
          <cell r="I866">
            <v>61.630821000000012</v>
          </cell>
          <cell r="K866">
            <v>9.2446231500000007</v>
          </cell>
          <cell r="L866">
            <v>70.875444150000007</v>
          </cell>
          <cell r="M866">
            <v>-69.94946702</v>
          </cell>
          <cell r="N866">
            <v>0.451286884</v>
          </cell>
          <cell r="O866">
            <v>85.05053298</v>
          </cell>
        </row>
        <row r="867">
          <cell r="A867">
            <v>70000780</v>
          </cell>
          <cell r="B867" t="str">
            <v>Радиационный контроль золы, находящейся в железнодорожном вагоне</v>
          </cell>
          <cell r="C867">
            <v>1534</v>
          </cell>
          <cell r="D867">
            <v>5</v>
          </cell>
          <cell r="E867">
            <v>459.93150000000003</v>
          </cell>
          <cell r="F867">
            <v>0</v>
          </cell>
          <cell r="G867">
            <v>459.93150000000003</v>
          </cell>
          <cell r="H867">
            <v>156.37671000000003</v>
          </cell>
          <cell r="I867">
            <v>616.30821000000003</v>
          </cell>
          <cell r="K867">
            <v>92.446231499999996</v>
          </cell>
          <cell r="L867">
            <v>708.75444149999998</v>
          </cell>
          <cell r="M867">
            <v>-683.49467020000009</v>
          </cell>
          <cell r="N867">
            <v>0.44556367027379407</v>
          </cell>
          <cell r="O867">
            <v>850.50532979999991</v>
          </cell>
        </row>
        <row r="868">
          <cell r="A868">
            <v>70000748</v>
          </cell>
          <cell r="B868" t="str">
            <v>Индивидуальный дозиметрический контроль персона ЛПУ в течение года ( 4 считывания)</v>
          </cell>
          <cell r="C868">
            <v>1324</v>
          </cell>
          <cell r="D868">
            <v>2.4</v>
          </cell>
          <cell r="E868">
            <v>220.76712000000001</v>
          </cell>
          <cell r="G868">
            <v>220.76712000000001</v>
          </cell>
          <cell r="H868">
            <v>75.060820800000002</v>
          </cell>
          <cell r="I868">
            <v>295.82794080000002</v>
          </cell>
          <cell r="K868">
            <v>44.374191119999999</v>
          </cell>
          <cell r="L868">
            <v>340.20213192</v>
          </cell>
          <cell r="M868">
            <v>-915.757441696</v>
          </cell>
          <cell r="N868">
            <v>0.6916596991661631</v>
          </cell>
          <cell r="O868">
            <v>408.242558304</v>
          </cell>
        </row>
        <row r="869">
          <cell r="A869" t="str">
            <v>ПРОЧИЕ УСЛУГИ</v>
          </cell>
        </row>
        <row r="870">
          <cell r="A870">
            <v>70000789</v>
          </cell>
          <cell r="B870" t="str">
            <v>Измерение плотности потока радона с поверхности грунта с оформлением картограммы земельного участка</v>
          </cell>
          <cell r="C870">
            <v>1105</v>
          </cell>
          <cell r="D870">
            <v>2.5</v>
          </cell>
          <cell r="E870">
            <v>229.96575000000001</v>
          </cell>
          <cell r="F870">
            <v>0</v>
          </cell>
          <cell r="G870">
            <v>229.96575000000001</v>
          </cell>
          <cell r="H870">
            <v>78.188355000000016</v>
          </cell>
          <cell r="I870">
            <v>308.15410500000002</v>
          </cell>
          <cell r="K870">
            <v>46.223115749999998</v>
          </cell>
          <cell r="L870">
            <v>354.37722074999999</v>
          </cell>
          <cell r="M870">
            <v>-679.7473351000001</v>
          </cell>
          <cell r="N870">
            <v>0.6151559593665159</v>
          </cell>
          <cell r="O870">
            <v>425.25266489999996</v>
          </cell>
        </row>
        <row r="871">
          <cell r="A871">
            <v>70000781</v>
          </cell>
          <cell r="B871" t="str">
            <v xml:space="preserve">Отбор одной пробы  почв </v>
          </cell>
          <cell r="C871">
            <v>256</v>
          </cell>
          <cell r="D871">
            <v>1</v>
          </cell>
          <cell r="E871">
            <v>91.986300000000014</v>
          </cell>
          <cell r="F871">
            <v>0</v>
          </cell>
          <cell r="G871">
            <v>91.986300000000014</v>
          </cell>
          <cell r="H871">
            <v>31.275342000000006</v>
          </cell>
          <cell r="I871">
            <v>123.26164200000002</v>
          </cell>
          <cell r="K871">
            <v>18.489246300000001</v>
          </cell>
          <cell r="L871">
            <v>141.75088830000001</v>
          </cell>
          <cell r="M871">
            <v>-85.89893404</v>
          </cell>
          <cell r="N871">
            <v>0.33554271109375</v>
          </cell>
          <cell r="O871">
            <v>170.10106596</v>
          </cell>
        </row>
        <row r="872">
          <cell r="A872">
            <v>70000782</v>
          </cell>
          <cell r="B872" t="str">
            <v>Аттестация термостатов</v>
          </cell>
          <cell r="C872">
            <v>2116</v>
          </cell>
          <cell r="D872">
            <v>4.5</v>
          </cell>
          <cell r="E872">
            <v>413.93835000000001</v>
          </cell>
          <cell r="F872">
            <v>0</v>
          </cell>
          <cell r="G872">
            <v>413.93835000000001</v>
          </cell>
          <cell r="H872">
            <v>140.73903900000002</v>
          </cell>
          <cell r="I872">
            <v>554.67738900000006</v>
          </cell>
          <cell r="K872">
            <v>83.201608350000001</v>
          </cell>
          <cell r="L872">
            <v>637.87899735000008</v>
          </cell>
          <cell r="M872">
            <v>-1350.54520318</v>
          </cell>
          <cell r="N872">
            <v>0.63825387673913048</v>
          </cell>
          <cell r="O872">
            <v>765.45479682000007</v>
          </cell>
        </row>
        <row r="873">
          <cell r="A873">
            <v>70000125</v>
          </cell>
          <cell r="B873" t="str">
            <v>Возмещение за порчу и утерю дозиметра ДТЛ</v>
          </cell>
          <cell r="C873">
            <v>3894</v>
          </cell>
          <cell r="D873">
            <v>0</v>
          </cell>
          <cell r="E873">
            <v>0</v>
          </cell>
          <cell r="F873">
            <v>3084.75</v>
          </cell>
          <cell r="G873">
            <v>3084.75</v>
          </cell>
          <cell r="H873">
            <v>1048.8150000000001</v>
          </cell>
          <cell r="I873">
            <v>4133.5650000000005</v>
          </cell>
          <cell r="L873">
            <v>4133.5650000000005</v>
          </cell>
          <cell r="M873">
            <v>1066.2780000000002</v>
          </cell>
          <cell r="N873">
            <v>-0.27382588597842844</v>
          </cell>
          <cell r="O873">
            <v>4960.2780000000002</v>
          </cell>
        </row>
        <row r="874">
          <cell r="A874" t="str">
            <v>РАДИОХИМИЧЕСКИЙ МЕТОД</v>
          </cell>
        </row>
        <row r="875">
          <cell r="A875">
            <v>70000755</v>
          </cell>
          <cell r="B875" t="str">
            <v>Анализ золы растений на стронций-90</v>
          </cell>
          <cell r="C875">
            <v>3298</v>
          </cell>
          <cell r="D875">
            <v>10</v>
          </cell>
          <cell r="E875">
            <v>919.86300000000006</v>
          </cell>
          <cell r="F875">
            <v>0</v>
          </cell>
          <cell r="G875">
            <v>919.86300000000006</v>
          </cell>
          <cell r="H875">
            <v>312.75342000000006</v>
          </cell>
          <cell r="I875">
            <v>1232.6164200000001</v>
          </cell>
          <cell r="K875">
            <v>184.89246299999999</v>
          </cell>
          <cell r="L875">
            <v>1417.508883</v>
          </cell>
          <cell r="M875">
            <v>-1596.9893404000002</v>
          </cell>
          <cell r="N875">
            <v>0.48422963626440274</v>
          </cell>
          <cell r="O875">
            <v>1701.0106595999998</v>
          </cell>
        </row>
        <row r="876">
          <cell r="A876">
            <v>70000756</v>
          </cell>
          <cell r="B876" t="str">
            <v>Анализ золы растений на цезий-137</v>
          </cell>
          <cell r="C876">
            <v>3298</v>
          </cell>
          <cell r="D876">
            <v>10</v>
          </cell>
          <cell r="E876">
            <v>919.86300000000006</v>
          </cell>
          <cell r="F876">
            <v>0</v>
          </cell>
          <cell r="G876">
            <v>919.86300000000006</v>
          </cell>
          <cell r="H876">
            <v>312.75342000000006</v>
          </cell>
          <cell r="I876">
            <v>1232.6164200000001</v>
          </cell>
          <cell r="K876">
            <v>184.89246299999999</v>
          </cell>
          <cell r="L876">
            <v>1417.508883</v>
          </cell>
          <cell r="M876">
            <v>-1596.9893404000002</v>
          </cell>
          <cell r="N876">
            <v>0.48422963626440274</v>
          </cell>
          <cell r="O876">
            <v>1701.0106595999998</v>
          </cell>
        </row>
        <row r="877">
          <cell r="A877">
            <v>70000739</v>
          </cell>
          <cell r="B877" t="str">
            <v>Анализ золы пищевых продуктов на сторнций-90</v>
          </cell>
          <cell r="C877">
            <v>5050</v>
          </cell>
          <cell r="D877">
            <v>10</v>
          </cell>
          <cell r="E877">
            <v>919.86300000000006</v>
          </cell>
          <cell r="F877">
            <v>29.25</v>
          </cell>
          <cell r="G877">
            <v>949.11300000000006</v>
          </cell>
          <cell r="H877">
            <v>322.69842000000006</v>
          </cell>
          <cell r="I877">
            <v>1271.81142</v>
          </cell>
          <cell r="K877">
            <v>190.77171300000001</v>
          </cell>
          <cell r="L877">
            <v>1462.5831330000001</v>
          </cell>
          <cell r="M877">
            <v>-3294.9002404000003</v>
          </cell>
          <cell r="N877">
            <v>0.65245549314851492</v>
          </cell>
          <cell r="O877">
            <v>1755.0997596</v>
          </cell>
        </row>
        <row r="878">
          <cell r="A878">
            <v>70000740</v>
          </cell>
          <cell r="B878" t="str">
            <v>Анализ золы пищевых продуктов на цезий-137</v>
          </cell>
          <cell r="C878">
            <v>4053</v>
          </cell>
          <cell r="D878">
            <v>10</v>
          </cell>
          <cell r="E878">
            <v>919.86300000000006</v>
          </cell>
          <cell r="F878">
            <v>60.56</v>
          </cell>
          <cell r="G878">
            <v>980.423</v>
          </cell>
          <cell r="H878">
            <v>333.34382000000005</v>
          </cell>
          <cell r="I878">
            <v>1313.7668200000001</v>
          </cell>
          <cell r="K878">
            <v>197.065023</v>
          </cell>
          <cell r="L878">
            <v>1510.8318429999999</v>
          </cell>
          <cell r="M878">
            <v>-2240.0017883999999</v>
          </cell>
          <cell r="N878">
            <v>0.55267747061435968</v>
          </cell>
          <cell r="O878">
            <v>1812.9982115999999</v>
          </cell>
        </row>
        <row r="879">
          <cell r="A879" t="str">
            <v>РАДОНОМЕТРИЧЕСКИЕ МЕТОДЫ</v>
          </cell>
        </row>
        <row r="880">
          <cell r="A880">
            <v>70000760</v>
          </cell>
          <cell r="B880" t="str">
            <v>Измерение активности изотопов радона в воздухе помещений.</v>
          </cell>
          <cell r="C880">
            <v>442</v>
          </cell>
          <cell r="D880">
            <v>1.2</v>
          </cell>
          <cell r="E880">
            <v>110.38356</v>
          </cell>
          <cell r="F880">
            <v>0</v>
          </cell>
          <cell r="G880">
            <v>110.38356</v>
          </cell>
          <cell r="H880">
            <v>37.530410400000001</v>
          </cell>
          <cell r="I880">
            <v>147.91397040000001</v>
          </cell>
          <cell r="K880">
            <v>22.187095559999999</v>
          </cell>
          <cell r="L880">
            <v>170.10106596</v>
          </cell>
          <cell r="M880">
            <v>-237.878720848</v>
          </cell>
          <cell r="N880">
            <v>0.53818715123981897</v>
          </cell>
          <cell r="O880">
            <v>204.121279152</v>
          </cell>
        </row>
        <row r="881">
          <cell r="A881">
            <v>70000762</v>
          </cell>
          <cell r="B881" t="str">
            <v>Измерение плотности потока радона с поверхности грунта.</v>
          </cell>
          <cell r="C881">
            <v>588</v>
          </cell>
          <cell r="D881">
            <v>3</v>
          </cell>
          <cell r="E881">
            <v>275.95890000000003</v>
          </cell>
          <cell r="F881">
            <v>0</v>
          </cell>
          <cell r="G881">
            <v>275.95890000000003</v>
          </cell>
          <cell r="H881">
            <v>93.826026000000013</v>
          </cell>
          <cell r="I881">
            <v>369.78492600000004</v>
          </cell>
          <cell r="K881">
            <v>55.467738900000008</v>
          </cell>
          <cell r="L881">
            <v>425.25266490000007</v>
          </cell>
          <cell r="M881">
            <v>-77.696802119999916</v>
          </cell>
          <cell r="N881">
            <v>0.13213741857142844</v>
          </cell>
          <cell r="O881">
            <v>510.30319788000008</v>
          </cell>
        </row>
        <row r="882">
          <cell r="A882" t="str">
            <v>Лаборатория профилактической токсикологии</v>
          </cell>
        </row>
        <row r="883">
          <cell r="A883">
            <v>80000644</v>
          </cell>
          <cell r="B883" t="str">
            <v>Приготовление модельных  вытяжек из керамической, стеклянной, металлической  посуды</v>
          </cell>
          <cell r="C883">
            <v>379</v>
          </cell>
          <cell r="D883">
            <v>2</v>
          </cell>
          <cell r="E883">
            <v>162.59376</v>
          </cell>
          <cell r="F883">
            <v>3.23</v>
          </cell>
          <cell r="G883">
            <v>165.82375999999999</v>
          </cell>
          <cell r="H883">
            <v>56.380078400000002</v>
          </cell>
          <cell r="I883">
            <v>222.2038384</v>
          </cell>
          <cell r="K883">
            <v>33.330575759999995</v>
          </cell>
          <cell r="L883">
            <v>255.53441415999998</v>
          </cell>
          <cell r="M883">
            <v>-72.35870300800002</v>
          </cell>
          <cell r="N883">
            <v>0.19092006070712406</v>
          </cell>
          <cell r="O883">
            <v>306.64129699199998</v>
          </cell>
        </row>
        <row r="884">
          <cell r="A884">
            <v>80000645</v>
          </cell>
          <cell r="B884" t="str">
            <v>Приготовление модельных вытяжек из жестяной тары</v>
          </cell>
          <cell r="C884">
            <v>379</v>
          </cell>
          <cell r="D884">
            <v>2</v>
          </cell>
          <cell r="E884">
            <v>162.59376</v>
          </cell>
          <cell r="F884">
            <v>2.95</v>
          </cell>
          <cell r="G884">
            <v>165.54375999999999</v>
          </cell>
          <cell r="H884">
            <v>56.284878400000004</v>
          </cell>
          <cell r="I884">
            <v>221.82863839999999</v>
          </cell>
          <cell r="K884">
            <v>33.274295759999994</v>
          </cell>
          <cell r="L884">
            <v>255.10293415999999</v>
          </cell>
          <cell r="M884">
            <v>-72.876479008000047</v>
          </cell>
          <cell r="N884">
            <v>0.19228622429551465</v>
          </cell>
          <cell r="O884">
            <v>306.12352099199995</v>
          </cell>
        </row>
        <row r="885">
          <cell r="A885">
            <v>80000646</v>
          </cell>
          <cell r="B885" t="str">
            <v>Приготовление вытяжек из игрушек</v>
          </cell>
          <cell r="C885">
            <v>364</v>
          </cell>
          <cell r="D885">
            <v>1.5</v>
          </cell>
          <cell r="E885">
            <v>121.94532</v>
          </cell>
          <cell r="F885">
            <v>40.020000000000003</v>
          </cell>
          <cell r="G885">
            <v>161.96531999999999</v>
          </cell>
          <cell r="H885">
            <v>55.068208800000001</v>
          </cell>
          <cell r="I885">
            <v>217.0335288</v>
          </cell>
          <cell r="K885">
            <v>32.555029319999996</v>
          </cell>
          <cell r="L885">
            <v>249.58855811999999</v>
          </cell>
          <cell r="M885">
            <v>-64.493730256000049</v>
          </cell>
          <cell r="N885">
            <v>0.17718057762637376</v>
          </cell>
          <cell r="O885">
            <v>299.50626974399995</v>
          </cell>
        </row>
        <row r="886">
          <cell r="A886">
            <v>80000647</v>
          </cell>
          <cell r="B886" t="str">
            <v>Приготовление вытяжек из одежды, обуви, тканей</v>
          </cell>
          <cell r="C886">
            <v>295</v>
          </cell>
          <cell r="D886">
            <v>1.5</v>
          </cell>
          <cell r="E886">
            <v>121.94532</v>
          </cell>
          <cell r="F886">
            <v>20.010000000000002</v>
          </cell>
          <cell r="G886">
            <v>141.95532</v>
          </cell>
          <cell r="H886">
            <v>48.264808800000004</v>
          </cell>
          <cell r="I886">
            <v>190.2201288</v>
          </cell>
          <cell r="K886">
            <v>28.533019319999998</v>
          </cell>
          <cell r="L886">
            <v>218.75314811999999</v>
          </cell>
          <cell r="M886">
            <v>-32.49622225600001</v>
          </cell>
          <cell r="N886">
            <v>0.11015668561355936</v>
          </cell>
          <cell r="O886">
            <v>262.50377774399999</v>
          </cell>
        </row>
        <row r="887">
          <cell r="A887">
            <v>80000648</v>
          </cell>
          <cell r="B887" t="str">
            <v>Приготовление вытяжек из посуды из полимерных материалов и изделий,  контактирующих с пищевыми продуктами</v>
          </cell>
          <cell r="C887">
            <v>230</v>
          </cell>
          <cell r="D887">
            <v>1</v>
          </cell>
          <cell r="E887">
            <v>81.296880000000002</v>
          </cell>
          <cell r="F887">
            <v>32.78</v>
          </cell>
          <cell r="G887">
            <v>114.07688</v>
          </cell>
          <cell r="H887">
            <v>38.786139200000001</v>
          </cell>
          <cell r="I887">
            <v>152.8630192</v>
          </cell>
          <cell r="K887">
            <v>22.929452879999999</v>
          </cell>
          <cell r="L887">
            <v>175.79247207999998</v>
          </cell>
          <cell r="M887">
            <v>-19.049033504000022</v>
          </cell>
          <cell r="N887">
            <v>8.2821884800000092E-2</v>
          </cell>
          <cell r="O887">
            <v>210.95096649599998</v>
          </cell>
        </row>
        <row r="888">
          <cell r="A888">
            <v>80000649</v>
          </cell>
          <cell r="B888" t="str">
            <v>Определение  индекса токсичности образца</v>
          </cell>
          <cell r="C888">
            <v>1073</v>
          </cell>
          <cell r="D888">
            <v>5</v>
          </cell>
          <cell r="E888">
            <v>406.48439999999999</v>
          </cell>
          <cell r="F888">
            <v>114.9</v>
          </cell>
          <cell r="G888">
            <v>521.38440000000003</v>
          </cell>
          <cell r="H888">
            <v>177.27069600000002</v>
          </cell>
          <cell r="I888">
            <v>698.65509600000007</v>
          </cell>
          <cell r="K888">
            <v>104.79826440000001</v>
          </cell>
          <cell r="L888">
            <v>803.45336040000007</v>
          </cell>
          <cell r="M888">
            <v>-108.85596751999992</v>
          </cell>
          <cell r="N888">
            <v>0.10145010952469703</v>
          </cell>
          <cell r="O888">
            <v>964.14403248000008</v>
          </cell>
        </row>
        <row r="889">
          <cell r="A889">
            <v>80000650</v>
          </cell>
          <cell r="B889" t="str">
            <v>Исследование игрушек на запах</v>
          </cell>
          <cell r="C889">
            <v>186</v>
          </cell>
          <cell r="D889">
            <v>1</v>
          </cell>
          <cell r="E889">
            <v>81.296880000000002</v>
          </cell>
          <cell r="F889">
            <v>0</v>
          </cell>
          <cell r="G889">
            <v>81.296880000000002</v>
          </cell>
          <cell r="H889">
            <v>27.640939200000002</v>
          </cell>
          <cell r="I889">
            <v>108.93781920000001</v>
          </cell>
          <cell r="K889">
            <v>16.34067288</v>
          </cell>
          <cell r="L889">
            <v>125.27849208000001</v>
          </cell>
          <cell r="M889">
            <v>-35.665809504000009</v>
          </cell>
          <cell r="N889">
            <v>0.19175166400000004</v>
          </cell>
          <cell r="O889">
            <v>150.33419049599999</v>
          </cell>
        </row>
        <row r="890">
          <cell r="A890">
            <v>80000654</v>
          </cell>
          <cell r="B890" t="str">
            <v>Определение сурьмы в игрушке</v>
          </cell>
          <cell r="C890">
            <v>724</v>
          </cell>
          <cell r="D890">
            <v>3.5</v>
          </cell>
          <cell r="E890">
            <v>284.53908000000001</v>
          </cell>
          <cell r="F890">
            <v>40.85</v>
          </cell>
          <cell r="G890">
            <v>325.38908000000004</v>
          </cell>
          <cell r="H890">
            <v>110.63228720000002</v>
          </cell>
          <cell r="I890">
            <v>436.02136720000004</v>
          </cell>
          <cell r="K890">
            <v>65.403205080000006</v>
          </cell>
          <cell r="L890">
            <v>501.42457228000006</v>
          </cell>
          <cell r="M890">
            <v>-122.29051326399997</v>
          </cell>
          <cell r="N890">
            <v>0.16890954870718228</v>
          </cell>
          <cell r="O890">
            <v>601.70948673600003</v>
          </cell>
        </row>
        <row r="891">
          <cell r="A891">
            <v>80000655</v>
          </cell>
          <cell r="B891" t="str">
            <v>Определение  мышьяка в игрушке</v>
          </cell>
          <cell r="C891">
            <v>727</v>
          </cell>
          <cell r="D891">
            <v>3.5</v>
          </cell>
          <cell r="E891">
            <v>284.53908000000001</v>
          </cell>
          <cell r="F891">
            <v>41.35</v>
          </cell>
          <cell r="G891">
            <v>325.88908000000004</v>
          </cell>
          <cell r="H891">
            <v>110.80228720000002</v>
          </cell>
          <cell r="I891">
            <v>436.69136720000006</v>
          </cell>
          <cell r="K891">
            <v>65.503705080000003</v>
          </cell>
          <cell r="L891">
            <v>502.19507228000009</v>
          </cell>
          <cell r="M891">
            <v>-124.36591326399991</v>
          </cell>
          <cell r="N891">
            <v>0.17106728096836302</v>
          </cell>
          <cell r="O891">
            <v>602.63408673600009</v>
          </cell>
        </row>
        <row r="892">
          <cell r="A892">
            <v>80000656</v>
          </cell>
          <cell r="B892" t="str">
            <v>Определение кадмия, свинца, в игрушке</v>
          </cell>
          <cell r="C892">
            <v>767</v>
          </cell>
          <cell r="D892">
            <v>2.83</v>
          </cell>
          <cell r="E892">
            <v>230.07017039999999</v>
          </cell>
          <cell r="F892">
            <v>70.680000000000007</v>
          </cell>
          <cell r="G892">
            <v>300.7501704</v>
          </cell>
          <cell r="H892">
            <v>102.25505793600001</v>
          </cell>
          <cell r="I892">
            <v>403.00522833600002</v>
          </cell>
          <cell r="K892">
            <v>60.450784250399998</v>
          </cell>
          <cell r="L892">
            <v>463.45601258639999</v>
          </cell>
          <cell r="M892">
            <v>-210.85278489632003</v>
          </cell>
          <cell r="N892">
            <v>0.27490584732245116</v>
          </cell>
          <cell r="O892">
            <v>556.14721510367997</v>
          </cell>
        </row>
        <row r="893">
          <cell r="A893">
            <v>80000658</v>
          </cell>
          <cell r="B893" t="str">
            <v>Определение ртути в игрушке</v>
          </cell>
          <cell r="C893">
            <v>727</v>
          </cell>
          <cell r="D893">
            <v>3.5</v>
          </cell>
          <cell r="E893">
            <v>284.53908000000001</v>
          </cell>
          <cell r="F893">
            <v>40.840000000000003</v>
          </cell>
          <cell r="G893">
            <v>325.37908000000004</v>
          </cell>
          <cell r="H893">
            <v>110.62888720000002</v>
          </cell>
          <cell r="I893">
            <v>436.00796720000005</v>
          </cell>
          <cell r="K893">
            <v>65.401195080000008</v>
          </cell>
          <cell r="L893">
            <v>501.40916228000003</v>
          </cell>
          <cell r="M893">
            <v>-125.30900526400001</v>
          </cell>
          <cell r="N893">
            <v>0.17236451893259974</v>
          </cell>
          <cell r="O893">
            <v>601.69099473599999</v>
          </cell>
        </row>
        <row r="894">
          <cell r="A894">
            <v>80000659</v>
          </cell>
          <cell r="B894" t="str">
            <v>Определение селена в игрушке</v>
          </cell>
          <cell r="C894">
            <v>699</v>
          </cell>
          <cell r="D894">
            <v>3.5</v>
          </cell>
          <cell r="E894">
            <v>284.53908000000001</v>
          </cell>
          <cell r="F894">
            <v>40.840000000000003</v>
          </cell>
          <cell r="G894">
            <v>325.37908000000004</v>
          </cell>
          <cell r="H894">
            <v>110.62888720000002</v>
          </cell>
          <cell r="I894">
            <v>436.00796720000005</v>
          </cell>
          <cell r="K894">
            <v>65.401195080000008</v>
          </cell>
          <cell r="L894">
            <v>501.40916228000003</v>
          </cell>
          <cell r="M894">
            <v>-97.309005264000007</v>
          </cell>
          <cell r="N894">
            <v>0.1392117385751073</v>
          </cell>
          <cell r="O894">
            <v>601.69099473599999</v>
          </cell>
        </row>
        <row r="895">
          <cell r="A895">
            <v>80000660</v>
          </cell>
          <cell r="B895" t="str">
            <v>Определение формальдегида в игрушке</v>
          </cell>
          <cell r="C895">
            <v>789</v>
          </cell>
          <cell r="D895">
            <v>3.08</v>
          </cell>
          <cell r="E895">
            <v>250.39439040000002</v>
          </cell>
          <cell r="F895">
            <v>73</v>
          </cell>
          <cell r="G895">
            <v>323.39439040000002</v>
          </cell>
          <cell r="H895">
            <v>109.95409273600002</v>
          </cell>
          <cell r="I895">
            <v>433.34848313600003</v>
          </cell>
          <cell r="K895">
            <v>65.002272470400001</v>
          </cell>
          <cell r="L895">
            <v>498.35075560640001</v>
          </cell>
          <cell r="M895">
            <v>-190.97909327232003</v>
          </cell>
          <cell r="N895">
            <v>0.24205208272790879</v>
          </cell>
          <cell r="O895">
            <v>598.02090672767997</v>
          </cell>
        </row>
        <row r="896">
          <cell r="A896">
            <v>80000666</v>
          </cell>
          <cell r="B896" t="str">
            <v>Исследование одежды и тканей на гигроскопичность</v>
          </cell>
          <cell r="C896">
            <v>619</v>
          </cell>
          <cell r="D896">
            <v>3</v>
          </cell>
          <cell r="E896">
            <v>243.89063999999999</v>
          </cell>
          <cell r="F896">
            <v>0</v>
          </cell>
          <cell r="G896">
            <v>243.89063999999999</v>
          </cell>
          <cell r="H896">
            <v>82.922817600000002</v>
          </cell>
          <cell r="I896">
            <v>326.81345759999999</v>
          </cell>
          <cell r="K896">
            <v>49.022018639999999</v>
          </cell>
          <cell r="L896">
            <v>375.83547623999999</v>
          </cell>
          <cell r="M896">
            <v>-167.997428512</v>
          </cell>
          <cell r="N896">
            <v>0.27140133846849757</v>
          </cell>
          <cell r="O896">
            <v>451.002571488</v>
          </cell>
        </row>
        <row r="897">
          <cell r="A897">
            <v>80000667</v>
          </cell>
          <cell r="B897" t="str">
            <v>Исследование одежды и тканей на содержание  формальдегида</v>
          </cell>
          <cell r="C897">
            <v>789</v>
          </cell>
          <cell r="D897">
            <v>3.08</v>
          </cell>
          <cell r="E897">
            <v>250.39439040000002</v>
          </cell>
          <cell r="F897">
            <v>73.3</v>
          </cell>
          <cell r="G897">
            <v>323.69439040000003</v>
          </cell>
          <cell r="H897">
            <v>110.05609273600002</v>
          </cell>
          <cell r="I897">
            <v>433.75048313600007</v>
          </cell>
          <cell r="K897">
            <v>65.062572470400013</v>
          </cell>
          <cell r="L897">
            <v>498.8130556064001</v>
          </cell>
          <cell r="M897">
            <v>-190.42433327231993</v>
          </cell>
          <cell r="N897">
            <v>0.24134896485718621</v>
          </cell>
          <cell r="O897">
            <v>598.57566672768007</v>
          </cell>
        </row>
        <row r="898">
          <cell r="A898">
            <v>80000669</v>
          </cell>
          <cell r="B898" t="str">
            <v>Определение  устойчивости окраски тканей и одежды к поту.</v>
          </cell>
          <cell r="C898">
            <v>390</v>
          </cell>
          <cell r="D898">
            <v>1.7</v>
          </cell>
          <cell r="E898">
            <v>138.20469600000001</v>
          </cell>
          <cell r="F898">
            <v>4.5199999999999996</v>
          </cell>
          <cell r="G898">
            <v>142.72469600000002</v>
          </cell>
          <cell r="H898">
            <v>48.526396640000009</v>
          </cell>
          <cell r="I898">
            <v>191.25109264000002</v>
          </cell>
          <cell r="K898">
            <v>28.687663896000004</v>
          </cell>
          <cell r="L898">
            <v>219.93875653600003</v>
          </cell>
          <cell r="M898">
            <v>-126.0734921568</v>
          </cell>
          <cell r="N898">
            <v>0.3232653645046154</v>
          </cell>
          <cell r="O898">
            <v>263.9265078432</v>
          </cell>
        </row>
        <row r="899">
          <cell r="A899">
            <v>80000670</v>
          </cell>
          <cell r="B899" t="str">
            <v>Определение  устойчивости окраски тканей и одежды к стирке</v>
          </cell>
          <cell r="C899">
            <v>390</v>
          </cell>
          <cell r="D899">
            <v>1.7</v>
          </cell>
          <cell r="E899">
            <v>138.20469600000001</v>
          </cell>
          <cell r="F899">
            <v>40.25</v>
          </cell>
          <cell r="G899">
            <v>178.45469600000001</v>
          </cell>
          <cell r="H899">
            <v>60.674596640000011</v>
          </cell>
          <cell r="I899">
            <v>239.12929264000002</v>
          </cell>
          <cell r="K899">
            <v>35.869393895999998</v>
          </cell>
          <cell r="L899">
            <v>274.99868653600004</v>
          </cell>
          <cell r="M899">
            <v>-60.001576156799956</v>
          </cell>
          <cell r="N899">
            <v>0.15385019527384605</v>
          </cell>
          <cell r="O899">
            <v>329.99842384320004</v>
          </cell>
        </row>
        <row r="900">
          <cell r="A900">
            <v>80000671</v>
          </cell>
          <cell r="B900" t="str">
            <v>Определение  устойчивости окраски тканей и изделий  к морской воде</v>
          </cell>
          <cell r="C900">
            <v>350</v>
          </cell>
          <cell r="D900">
            <v>1.7</v>
          </cell>
          <cell r="E900">
            <v>138.20469600000001</v>
          </cell>
          <cell r="F900">
            <v>40.200000000000003</v>
          </cell>
          <cell r="G900">
            <v>178.404696</v>
          </cell>
          <cell r="H900">
            <v>60.657596640000001</v>
          </cell>
          <cell r="I900">
            <v>239.06229264000001</v>
          </cell>
          <cell r="K900">
            <v>35.859343895999999</v>
          </cell>
          <cell r="L900">
            <v>274.92163653599999</v>
          </cell>
          <cell r="M900">
            <v>-20.09403615680003</v>
          </cell>
          <cell r="N900">
            <v>5.7411531876571512E-2</v>
          </cell>
          <cell r="O900">
            <v>329.90596384319997</v>
          </cell>
        </row>
        <row r="901">
          <cell r="A901">
            <v>80000673</v>
          </cell>
          <cell r="B901" t="str">
            <v>Определение  устойчивости окраски тканей и изделий  к сухому трению</v>
          </cell>
          <cell r="C901">
            <v>323</v>
          </cell>
          <cell r="D901">
            <v>0.8</v>
          </cell>
          <cell r="E901">
            <v>65.037503999999998</v>
          </cell>
          <cell r="F901">
            <v>70.001000000000005</v>
          </cell>
          <cell r="G901">
            <v>135.03850399999999</v>
          </cell>
          <cell r="H901">
            <v>45.913091360000003</v>
          </cell>
          <cell r="I901">
            <v>180.95159536</v>
          </cell>
          <cell r="K901">
            <v>27.142739303999999</v>
          </cell>
          <cell r="L901">
            <v>208.094334664</v>
          </cell>
          <cell r="M901">
            <v>-73.286798403200009</v>
          </cell>
          <cell r="N901">
            <v>0.22689411270340559</v>
          </cell>
          <cell r="O901">
            <v>249.71320159679999</v>
          </cell>
        </row>
        <row r="902">
          <cell r="A902">
            <v>80000674</v>
          </cell>
          <cell r="B902" t="str">
            <v>Определение  устойчивости окраски тканей и изделий  к органическим растворителям</v>
          </cell>
          <cell r="C902">
            <v>365</v>
          </cell>
          <cell r="D902">
            <v>1.7</v>
          </cell>
          <cell r="E902">
            <v>138.20469600000001</v>
          </cell>
          <cell r="F902">
            <v>44.8</v>
          </cell>
          <cell r="G902">
            <v>183.00469600000002</v>
          </cell>
          <cell r="H902">
            <v>62.221596640000016</v>
          </cell>
          <cell r="I902">
            <v>245.22629264000005</v>
          </cell>
          <cell r="K902">
            <v>36.783943896000004</v>
          </cell>
          <cell r="L902">
            <v>282.01023653600004</v>
          </cell>
          <cell r="M902">
            <v>-26.587716156799956</v>
          </cell>
          <cell r="N902">
            <v>7.28430579638355E-2</v>
          </cell>
          <cell r="O902">
            <v>338.41228384320004</v>
          </cell>
        </row>
        <row r="903">
          <cell r="A903">
            <v>80000675</v>
          </cell>
          <cell r="B903" t="str">
            <v>Определение массовой доли химических волокон в изделиях и ткани</v>
          </cell>
          <cell r="C903">
            <v>1160</v>
          </cell>
          <cell r="D903">
            <v>5.25</v>
          </cell>
          <cell r="E903">
            <v>426.80862000000002</v>
          </cell>
          <cell r="F903">
            <v>83.87</v>
          </cell>
          <cell r="G903">
            <v>510.67862000000002</v>
          </cell>
          <cell r="H903">
            <v>173.63073080000001</v>
          </cell>
          <cell r="I903">
            <v>684.30935080000006</v>
          </cell>
          <cell r="K903">
            <v>102.64640262</v>
          </cell>
          <cell r="L903">
            <v>786.95575342000006</v>
          </cell>
          <cell r="M903">
            <v>-215.65309589599997</v>
          </cell>
          <cell r="N903">
            <v>0.18590784128965515</v>
          </cell>
          <cell r="O903">
            <v>944.34690410400003</v>
          </cell>
        </row>
        <row r="904">
          <cell r="A904">
            <v>80000679</v>
          </cell>
          <cell r="B904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4">
            <v>140</v>
          </cell>
          <cell r="D904">
            <v>0.75</v>
          </cell>
          <cell r="E904">
            <v>60.972659999999998</v>
          </cell>
          <cell r="F904">
            <v>0</v>
          </cell>
          <cell r="G904">
            <v>60.972659999999998</v>
          </cell>
          <cell r="H904">
            <v>20.7307044</v>
          </cell>
          <cell r="I904">
            <v>81.703364399999998</v>
          </cell>
          <cell r="K904">
            <v>12.25550466</v>
          </cell>
          <cell r="L904">
            <v>93.958869059999998</v>
          </cell>
          <cell r="M904">
            <v>-27.249357128</v>
          </cell>
          <cell r="N904">
            <v>0.19463826519999999</v>
          </cell>
          <cell r="O904">
            <v>112.750642872</v>
          </cell>
        </row>
        <row r="905">
          <cell r="A905">
            <v>80000680</v>
          </cell>
          <cell r="B905" t="str">
            <v>Определение нормируемых органических веществ в водных вытяжках из материалов различного состава</v>
          </cell>
          <cell r="C905">
            <v>3472</v>
          </cell>
          <cell r="D905">
            <v>8</v>
          </cell>
          <cell r="E905">
            <v>650.37504000000001</v>
          </cell>
          <cell r="F905">
            <v>1000.01</v>
          </cell>
          <cell r="G905">
            <v>1650.3850400000001</v>
          </cell>
          <cell r="H905">
            <v>561.1309136000001</v>
          </cell>
          <cell r="I905">
            <v>2211.5159536000001</v>
          </cell>
          <cell r="K905">
            <v>331.72739303999998</v>
          </cell>
          <cell r="L905">
            <v>2543.2433466400003</v>
          </cell>
          <cell r="M905">
            <v>-420.10798403199988</v>
          </cell>
          <cell r="N905">
            <v>0.12099884332718891</v>
          </cell>
          <cell r="O905">
            <v>3051.8920159680001</v>
          </cell>
        </row>
        <row r="906">
          <cell r="A906">
            <v>80000681</v>
          </cell>
          <cell r="B906" t="str">
            <v>Определение формальдегида в модельной вытяжке  из образца</v>
          </cell>
          <cell r="C906">
            <v>695</v>
          </cell>
          <cell r="D906">
            <v>1.75</v>
          </cell>
          <cell r="E906">
            <v>142.26954000000001</v>
          </cell>
          <cell r="F906">
            <v>201.75</v>
          </cell>
          <cell r="G906">
            <v>344.01954000000001</v>
          </cell>
          <cell r="H906">
            <v>116.96664360000001</v>
          </cell>
          <cell r="I906">
            <v>460.9861836</v>
          </cell>
          <cell r="K906">
            <v>69.147927539999998</v>
          </cell>
          <cell r="L906">
            <v>530.13411113999996</v>
          </cell>
          <cell r="M906">
            <v>-58.839066632000026</v>
          </cell>
          <cell r="N906">
            <v>8.4660527528057597E-2</v>
          </cell>
          <cell r="O906">
            <v>636.16093336799997</v>
          </cell>
        </row>
        <row r="907">
          <cell r="A907">
            <v>80000682</v>
          </cell>
          <cell r="B907" t="str">
            <v>Определение диоктилфталата в модельных вытяжках из образца</v>
          </cell>
          <cell r="C907">
            <v>935</v>
          </cell>
          <cell r="D907">
            <v>1.33</v>
          </cell>
          <cell r="E907">
            <v>108.12485040000001</v>
          </cell>
          <cell r="F907">
            <v>323.98</v>
          </cell>
          <cell r="G907">
            <v>432.10485040000003</v>
          </cell>
          <cell r="H907">
            <v>146.91564913600001</v>
          </cell>
          <cell r="I907">
            <v>579.02049953599999</v>
          </cell>
          <cell r="K907">
            <v>86.853074930399998</v>
          </cell>
          <cell r="L907">
            <v>665.87357446639999</v>
          </cell>
          <cell r="M907">
            <v>-135.95171064032002</v>
          </cell>
          <cell r="N907">
            <v>0.14540289908055617</v>
          </cell>
          <cell r="O907">
            <v>799.04828935967998</v>
          </cell>
        </row>
        <row r="908">
          <cell r="A908">
            <v>80000688</v>
          </cell>
          <cell r="B908" t="str">
            <v>Определение свинца, меди, цинка, кадмия в модельных вытяжках из образца</v>
          </cell>
          <cell r="C908">
            <v>838</v>
          </cell>
          <cell r="D908">
            <v>5.5</v>
          </cell>
          <cell r="E908">
            <v>447.13283999999999</v>
          </cell>
          <cell r="F908">
            <v>1.36</v>
          </cell>
          <cell r="G908">
            <v>448.49284</v>
          </cell>
          <cell r="H908">
            <v>152.48756560000001</v>
          </cell>
          <cell r="I908">
            <v>600.98040560000004</v>
          </cell>
          <cell r="K908">
            <v>90.147060840000009</v>
          </cell>
          <cell r="L908">
            <v>691.12746644000003</v>
          </cell>
          <cell r="M908">
            <v>-8.6470402720000266</v>
          </cell>
          <cell r="N908">
            <v>1.0318663809069244E-2</v>
          </cell>
          <cell r="O908">
            <v>829.35295972799997</v>
          </cell>
        </row>
        <row r="909">
          <cell r="A909">
            <v>80000690</v>
          </cell>
          <cell r="B909" t="str">
            <v>Определение марганца в модельных вытяжках из образца</v>
          </cell>
          <cell r="C909">
            <v>575</v>
          </cell>
          <cell r="D909">
            <v>2.42</v>
          </cell>
          <cell r="E909">
            <v>196.7384496</v>
          </cell>
          <cell r="F909">
            <v>71.7</v>
          </cell>
          <cell r="G909">
            <v>268.43844960000001</v>
          </cell>
          <cell r="H909">
            <v>91.269072864000009</v>
          </cell>
          <cell r="I909">
            <v>359.70752246400002</v>
          </cell>
          <cell r="K909">
            <v>53.956128369600002</v>
          </cell>
          <cell r="L909">
            <v>413.6636508336</v>
          </cell>
          <cell r="M909">
            <v>-78.603618999680009</v>
          </cell>
          <cell r="N909">
            <v>0.13670194608640002</v>
          </cell>
          <cell r="O909">
            <v>496.39638100031999</v>
          </cell>
        </row>
        <row r="910">
          <cell r="A910">
            <v>80000691</v>
          </cell>
          <cell r="B910" t="str">
            <v>Определение диметилтерефталата в модельной вытяжке из образца</v>
          </cell>
          <cell r="C910">
            <v>904</v>
          </cell>
          <cell r="D910">
            <v>3.16</v>
          </cell>
          <cell r="E910">
            <v>256.89814080000002</v>
          </cell>
          <cell r="F910">
            <v>122.51</v>
          </cell>
          <cell r="G910">
            <v>379.40814080000001</v>
          </cell>
          <cell r="H910">
            <v>128.998767872</v>
          </cell>
          <cell r="I910">
            <v>508.40690867199999</v>
          </cell>
          <cell r="K910">
            <v>76.261036300800001</v>
          </cell>
          <cell r="L910">
            <v>584.6679449728</v>
          </cell>
          <cell r="M910">
            <v>-202.39846603264004</v>
          </cell>
          <cell r="N910">
            <v>0.22389210844318588</v>
          </cell>
          <cell r="O910">
            <v>701.60153396735996</v>
          </cell>
        </row>
        <row r="911">
          <cell r="A911">
            <v>80000692</v>
          </cell>
          <cell r="B911" t="str">
            <v>Определение  тиурама в модельных вытяжках из образца</v>
          </cell>
          <cell r="C911">
            <v>889</v>
          </cell>
          <cell r="D911">
            <v>1.58</v>
          </cell>
          <cell r="E911">
            <v>128.44907040000001</v>
          </cell>
          <cell r="F911">
            <v>283.32</v>
          </cell>
          <cell r="G911">
            <v>411.76907040000003</v>
          </cell>
          <cell r="H911">
            <v>140.00148393600003</v>
          </cell>
          <cell r="I911">
            <v>551.77055433600003</v>
          </cell>
          <cell r="K911">
            <v>82.765583150400005</v>
          </cell>
          <cell r="L911">
            <v>634.53613748640009</v>
          </cell>
          <cell r="M911">
            <v>-127.55663501631989</v>
          </cell>
          <cell r="N911">
            <v>0.14348327898348695</v>
          </cell>
          <cell r="O911">
            <v>761.44336498368011</v>
          </cell>
        </row>
        <row r="912">
          <cell r="A912">
            <v>80000693</v>
          </cell>
          <cell r="B912" t="str">
            <v>Определение  альтакса в модельных вытяжках из образца</v>
          </cell>
          <cell r="C912">
            <v>889</v>
          </cell>
          <cell r="D912">
            <v>1.58</v>
          </cell>
          <cell r="E912">
            <v>128.44907040000001</v>
          </cell>
          <cell r="F912">
            <v>278.06</v>
          </cell>
          <cell r="G912">
            <v>406.50907040000004</v>
          </cell>
          <cell r="H912">
            <v>138.21308393600003</v>
          </cell>
          <cell r="I912">
            <v>544.72215433600013</v>
          </cell>
          <cell r="K912">
            <v>81.70832315040002</v>
          </cell>
          <cell r="L912">
            <v>626.43047748640015</v>
          </cell>
          <cell r="M912">
            <v>-137.28342701631982</v>
          </cell>
          <cell r="N912">
            <v>0.15442455232431926</v>
          </cell>
          <cell r="O912">
            <v>751.71657298368018</v>
          </cell>
        </row>
        <row r="913">
          <cell r="A913">
            <v>80000697</v>
          </cell>
          <cell r="B913" t="str">
            <v>Определение фенола, выделяющегося из образца в воздух.</v>
          </cell>
          <cell r="C913">
            <v>1042</v>
          </cell>
          <cell r="D913">
            <v>6.03</v>
          </cell>
          <cell r="E913">
            <v>490.22018639999999</v>
          </cell>
          <cell r="F913">
            <v>0.69</v>
          </cell>
          <cell r="G913">
            <v>490.91018639999999</v>
          </cell>
          <cell r="H913">
            <v>166.90946337600002</v>
          </cell>
          <cell r="I913">
            <v>657.81964977600001</v>
          </cell>
          <cell r="K913">
            <v>98.672947466400004</v>
          </cell>
          <cell r="L913">
            <v>756.49259724240005</v>
          </cell>
          <cell r="M913">
            <v>-134.20888330911998</v>
          </cell>
          <cell r="N913">
            <v>0.1287993121968522</v>
          </cell>
          <cell r="O913">
            <v>907.79111669088002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воздух.</v>
          </cell>
          <cell r="C914">
            <v>1141</v>
          </cell>
          <cell r="D914">
            <v>8.36</v>
          </cell>
          <cell r="E914">
            <v>679.64191679999999</v>
          </cell>
          <cell r="F914">
            <v>1.0900000000000001</v>
          </cell>
          <cell r="G914">
            <v>680.73191680000002</v>
          </cell>
          <cell r="H914">
            <v>231.44885171200002</v>
          </cell>
          <cell r="I914">
            <v>912.18076851199999</v>
          </cell>
          <cell r="K914">
            <v>136.82711527679999</v>
          </cell>
          <cell r="L914">
            <v>1049.0078837888</v>
          </cell>
          <cell r="M914">
            <v>117.80946054655988</v>
          </cell>
          <cell r="N914">
            <v>-0.10325106095228735</v>
          </cell>
          <cell r="O914">
            <v>1258.8094605465599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воздух.</v>
          </cell>
          <cell r="C915">
            <v>1041</v>
          </cell>
          <cell r="D915">
            <v>6.2</v>
          </cell>
          <cell r="E915">
            <v>504.04065600000001</v>
          </cell>
          <cell r="F915">
            <v>8.92</v>
          </cell>
          <cell r="G915">
            <v>512.96065599999997</v>
          </cell>
          <cell r="H915">
            <v>174.40662304</v>
          </cell>
          <cell r="I915">
            <v>687.36727903999997</v>
          </cell>
          <cell r="K915">
            <v>103.10509185599999</v>
          </cell>
          <cell r="L915">
            <v>790.47237089599992</v>
          </cell>
          <cell r="M915">
            <v>-92.433154924800192</v>
          </cell>
          <cell r="N915">
            <v>8.8792656027665895E-2</v>
          </cell>
          <cell r="O915">
            <v>948.56684507519981</v>
          </cell>
        </row>
        <row r="916">
          <cell r="A916">
            <v>80000701</v>
          </cell>
          <cell r="B916" t="str">
            <v>Определение метилового спирта, выделяющегося из образца в воздух.</v>
          </cell>
          <cell r="C916">
            <v>1041</v>
          </cell>
          <cell r="D916">
            <v>6.37</v>
          </cell>
          <cell r="E916">
            <v>517.86112560000004</v>
          </cell>
          <cell r="F916">
            <v>2.84</v>
          </cell>
          <cell r="G916">
            <v>520.70112560000007</v>
          </cell>
          <cell r="H916">
            <v>177.03838270400004</v>
          </cell>
          <cell r="I916">
            <v>697.73950830400008</v>
          </cell>
          <cell r="K916">
            <v>104.66092624560001</v>
          </cell>
          <cell r="L916">
            <v>802.40043454960005</v>
          </cell>
          <cell r="M916">
            <v>-78.119478540480031</v>
          </cell>
          <cell r="N916">
            <v>7.5042726743976981E-2</v>
          </cell>
          <cell r="O916">
            <v>962.88052145951997</v>
          </cell>
        </row>
        <row r="917">
          <cell r="A917">
            <v>80000702</v>
          </cell>
          <cell r="B917" t="str">
            <v>Определение бензола, толуола, ксилола, выделяющегося из образца в воздух.</v>
          </cell>
          <cell r="C917">
            <v>1271</v>
          </cell>
          <cell r="D917">
            <v>8.8699999999999992</v>
          </cell>
          <cell r="E917">
            <v>721.10332559999995</v>
          </cell>
          <cell r="F917">
            <v>0.8</v>
          </cell>
          <cell r="G917">
            <v>721.9033255999999</v>
          </cell>
          <cell r="H917">
            <v>245.44713070399999</v>
          </cell>
          <cell r="I917">
            <v>967.35045630399986</v>
          </cell>
          <cell r="K917">
            <v>145.10256844559999</v>
          </cell>
          <cell r="L917">
            <v>1112.4530247495998</v>
          </cell>
          <cell r="M917">
            <v>63.943629699519761</v>
          </cell>
          <cell r="N917">
            <v>-5.0309700786404218E-2</v>
          </cell>
          <cell r="O917">
            <v>1334.9436296995198</v>
          </cell>
        </row>
        <row r="918">
          <cell r="A918">
            <v>80000703</v>
          </cell>
          <cell r="B918" t="str">
            <v>Определение винилацетата, выделяющегося из образца в воздух.</v>
          </cell>
          <cell r="C918">
            <v>1328</v>
          </cell>
          <cell r="D918">
            <v>6.37</v>
          </cell>
          <cell r="E918">
            <v>517.86112560000004</v>
          </cell>
          <cell r="F918">
            <v>48.09</v>
          </cell>
          <cell r="G918">
            <v>565.95112560000007</v>
          </cell>
          <cell r="H918">
            <v>192.42338270400003</v>
          </cell>
          <cell r="I918">
            <v>758.37450830400007</v>
          </cell>
          <cell r="K918">
            <v>113.7561762456</v>
          </cell>
          <cell r="L918">
            <v>872.13068454960012</v>
          </cell>
          <cell r="M918">
            <v>-281.44317854047995</v>
          </cell>
          <cell r="N918">
            <v>0.21193010432265055</v>
          </cell>
          <cell r="O918">
            <v>1046.5568214595201</v>
          </cell>
        </row>
        <row r="919">
          <cell r="A919">
            <v>80000705</v>
          </cell>
          <cell r="B919" t="str">
            <v>Определение органолептики модельных растворов посуды металлической, эмалированной, стеклянной, фарфоровой.</v>
          </cell>
          <cell r="C919">
            <v>230</v>
          </cell>
          <cell r="D919">
            <v>1</v>
          </cell>
          <cell r="E919">
            <v>81.296880000000002</v>
          </cell>
          <cell r="F919">
            <v>0</v>
          </cell>
          <cell r="G919">
            <v>81.296880000000002</v>
          </cell>
          <cell r="H919">
            <v>27.640939200000002</v>
          </cell>
          <cell r="I919">
            <v>108.93781920000001</v>
          </cell>
          <cell r="K919">
            <v>16.34067288</v>
          </cell>
          <cell r="L919">
            <v>125.27849208000001</v>
          </cell>
          <cell r="M919">
            <v>-79.665809504000009</v>
          </cell>
          <cell r="N919">
            <v>0.34637308480000006</v>
          </cell>
          <cell r="O919">
            <v>150.33419049599999</v>
          </cell>
        </row>
        <row r="920">
          <cell r="A920">
            <v>80000708</v>
          </cell>
          <cell r="B920" t="str">
            <v>Определение бора в модельных вытяжках из образца</v>
          </cell>
          <cell r="C920">
            <v>392</v>
          </cell>
          <cell r="D920">
            <v>1.75</v>
          </cell>
          <cell r="E920">
            <v>142.26954000000001</v>
          </cell>
          <cell r="F920">
            <v>46.3</v>
          </cell>
          <cell r="G920">
            <v>188.56954000000002</v>
          </cell>
          <cell r="H920">
            <v>64.113643600000017</v>
          </cell>
          <cell r="I920">
            <v>252.68318360000004</v>
          </cell>
          <cell r="K920">
            <v>37.902477540000007</v>
          </cell>
          <cell r="L920">
            <v>290.58566114000007</v>
          </cell>
          <cell r="M920">
            <v>-43.297206631999927</v>
          </cell>
          <cell r="N920">
            <v>0.11045205773469369</v>
          </cell>
          <cell r="O920">
            <v>348.70279336800007</v>
          </cell>
        </row>
        <row r="921">
          <cell r="A921">
            <v>80000709</v>
          </cell>
          <cell r="B921" t="str">
            <v>Определение фтора в модельных вытяжках из образца</v>
          </cell>
          <cell r="C921">
            <v>417</v>
          </cell>
          <cell r="D921">
            <v>1.33</v>
          </cell>
          <cell r="E921">
            <v>108.12485040000001</v>
          </cell>
          <cell r="F921">
            <v>100.65</v>
          </cell>
          <cell r="G921">
            <v>208.77485040000002</v>
          </cell>
          <cell r="H921">
            <v>70.983449136000019</v>
          </cell>
          <cell r="I921">
            <v>279.75829953600004</v>
          </cell>
          <cell r="K921">
            <v>41.963744930400004</v>
          </cell>
          <cell r="L921">
            <v>321.72204446640006</v>
          </cell>
          <cell r="M921">
            <v>-30.933546640319946</v>
          </cell>
          <cell r="N921">
            <v>7.4181167003165335E-2</v>
          </cell>
          <cell r="O921">
            <v>386.06645335968005</v>
          </cell>
        </row>
        <row r="922">
          <cell r="A922">
            <v>80000710</v>
          </cell>
          <cell r="B922" t="str">
            <v>Определение никеля в модельных вытяжках из образца</v>
          </cell>
          <cell r="C922">
            <v>723</v>
          </cell>
          <cell r="D922">
            <v>2.17</v>
          </cell>
          <cell r="E922">
            <v>176.4142296</v>
          </cell>
          <cell r="F922">
            <v>150.34</v>
          </cell>
          <cell r="G922">
            <v>326.75422960000003</v>
          </cell>
          <cell r="H922">
            <v>111.09643806400001</v>
          </cell>
          <cell r="I922">
            <v>437.85066766400007</v>
          </cell>
          <cell r="K922">
            <v>65.677600149600011</v>
          </cell>
          <cell r="L922">
            <v>503.52826781360011</v>
          </cell>
          <cell r="M922">
            <v>-118.76607862367985</v>
          </cell>
          <cell r="N922">
            <v>0.16426843516414916</v>
          </cell>
          <cell r="O922">
            <v>604.23392137632015</v>
          </cell>
        </row>
        <row r="923">
          <cell r="A923">
            <v>80000711</v>
          </cell>
          <cell r="B923" t="str">
            <v>Определение кобальта в модельных вытяжках из образца</v>
          </cell>
          <cell r="C923">
            <v>723</v>
          </cell>
          <cell r="D923">
            <v>2.17</v>
          </cell>
          <cell r="E923">
            <v>176.4142296</v>
          </cell>
          <cell r="F923">
            <v>150.34</v>
          </cell>
          <cell r="G923">
            <v>326.75422960000003</v>
          </cell>
          <cell r="H923">
            <v>111.09643806400001</v>
          </cell>
          <cell r="I923">
            <v>437.85066766400007</v>
          </cell>
          <cell r="K923">
            <v>65.677600149600011</v>
          </cell>
          <cell r="L923">
            <v>503.52826781360011</v>
          </cell>
          <cell r="M923">
            <v>-118.76607862367985</v>
          </cell>
          <cell r="N923">
            <v>0.16426843516414916</v>
          </cell>
          <cell r="O923">
            <v>604.23392137632015</v>
          </cell>
        </row>
        <row r="924">
          <cell r="A924">
            <v>80000712</v>
          </cell>
          <cell r="B924" t="str">
            <v>Определение мышьяка в модельных вытяжках из образца</v>
          </cell>
          <cell r="C924">
            <v>723</v>
          </cell>
          <cell r="D924">
            <v>3.83</v>
          </cell>
          <cell r="E924">
            <v>311.36705039999998</v>
          </cell>
          <cell r="F924">
            <v>100.52</v>
          </cell>
          <cell r="G924">
            <v>411.88705039999996</v>
          </cell>
          <cell r="H924">
            <v>140.04159713600001</v>
          </cell>
          <cell r="I924">
            <v>551.92864753599997</v>
          </cell>
          <cell r="K924">
            <v>82.789297130399987</v>
          </cell>
          <cell r="L924">
            <v>634.71794466639994</v>
          </cell>
          <cell r="M924">
            <v>38.661533599679956</v>
          </cell>
          <cell r="N924">
            <v>-5.3473767081161763E-2</v>
          </cell>
          <cell r="O924">
            <v>761.66153359967996</v>
          </cell>
        </row>
        <row r="925">
          <cell r="A925">
            <v>80000713</v>
          </cell>
          <cell r="B925" t="str">
            <v>Определение алюминия в модельных вытяжках из образца</v>
          </cell>
          <cell r="C925">
            <v>690</v>
          </cell>
          <cell r="D925">
            <v>2.17</v>
          </cell>
          <cell r="E925">
            <v>176.4142296</v>
          </cell>
          <cell r="F925">
            <v>100.23</v>
          </cell>
          <cell r="G925">
            <v>276.64422960000002</v>
          </cell>
          <cell r="H925">
            <v>94.059038064000006</v>
          </cell>
          <cell r="I925">
            <v>370.70326766400001</v>
          </cell>
          <cell r="K925">
            <v>55.605490149600001</v>
          </cell>
          <cell r="L925">
            <v>426.30875781359998</v>
          </cell>
          <cell r="M925">
            <v>-178.42949062368007</v>
          </cell>
          <cell r="N925">
            <v>0.25859346467200012</v>
          </cell>
          <cell r="O925">
            <v>511.57050937631993</v>
          </cell>
        </row>
        <row r="926">
          <cell r="A926">
            <v>80000716</v>
          </cell>
          <cell r="B926" t="str">
            <v>Определение хрома в модельных вытяжках из образца</v>
          </cell>
          <cell r="C926">
            <v>631</v>
          </cell>
          <cell r="D926">
            <v>2.75</v>
          </cell>
          <cell r="E926">
            <v>223.56641999999999</v>
          </cell>
          <cell r="F926">
            <v>100.85</v>
          </cell>
          <cell r="G926">
            <v>324.41642000000002</v>
          </cell>
          <cell r="H926">
            <v>110.30158280000002</v>
          </cell>
          <cell r="I926">
            <v>434.71800280000002</v>
          </cell>
          <cell r="K926">
            <v>65.207700419999995</v>
          </cell>
          <cell r="L926">
            <v>499.92570322</v>
          </cell>
          <cell r="M926">
            <v>-31.089156136000042</v>
          </cell>
          <cell r="N926">
            <v>4.9269661071315439E-2</v>
          </cell>
          <cell r="O926">
            <v>599.91084386399996</v>
          </cell>
        </row>
        <row r="927">
          <cell r="A927">
            <v>80000718</v>
          </cell>
          <cell r="B927" t="str">
            <v>Определение железа в модельных вытяжках из образца</v>
          </cell>
          <cell r="C927">
            <v>488</v>
          </cell>
          <cell r="D927">
            <v>1.25</v>
          </cell>
          <cell r="E927">
            <v>101.6211</v>
          </cell>
          <cell r="F927">
            <v>102.76</v>
          </cell>
          <cell r="G927">
            <v>204.3811</v>
          </cell>
          <cell r="H927">
            <v>69.489574000000005</v>
          </cell>
          <cell r="I927">
            <v>273.87067400000001</v>
          </cell>
          <cell r="K927">
            <v>41.080601100000003</v>
          </cell>
          <cell r="L927">
            <v>314.95127510000003</v>
          </cell>
          <cell r="M927">
            <v>-110.05846987999996</v>
          </cell>
          <cell r="N927">
            <v>0.22552965139344255</v>
          </cell>
          <cell r="O927">
            <v>377.94153012000004</v>
          </cell>
        </row>
        <row r="928">
          <cell r="A928">
            <v>80000721</v>
          </cell>
          <cell r="B928" t="str">
            <v>Определение водородного показателя (РН) в непроизводственной продукции</v>
          </cell>
          <cell r="C928">
            <v>463</v>
          </cell>
          <cell r="D928">
            <v>1</v>
          </cell>
          <cell r="E928">
            <v>81.296880000000002</v>
          </cell>
          <cell r="F928">
            <v>172.23</v>
          </cell>
          <cell r="G928">
            <v>253.52688000000001</v>
          </cell>
          <cell r="H928">
            <v>86.199139200000005</v>
          </cell>
          <cell r="I928">
            <v>339.7260192</v>
          </cell>
          <cell r="K928">
            <v>50.958902879999997</v>
          </cell>
          <cell r="L928">
            <v>390.68492207999998</v>
          </cell>
          <cell r="M928">
            <v>5.82190649599994</v>
          </cell>
          <cell r="N928">
            <v>-1.2574312086392959E-2</v>
          </cell>
          <cell r="O928">
            <v>468.82190649599994</v>
          </cell>
        </row>
        <row r="929">
          <cell r="A929">
            <v>80000742</v>
          </cell>
          <cell r="B929" t="str">
            <v>Определение органолептических показателей тканей и изделий.</v>
          </cell>
          <cell r="C929">
            <v>231</v>
          </cell>
          <cell r="D929">
            <v>0.3</v>
          </cell>
          <cell r="E929">
            <v>24.389064000000001</v>
          </cell>
          <cell r="F929">
            <v>0</v>
          </cell>
          <cell r="G929">
            <v>24.389064000000001</v>
          </cell>
          <cell r="H929">
            <v>8.2922817600000016</v>
          </cell>
          <cell r="I929">
            <v>32.681345759999999</v>
          </cell>
          <cell r="K929">
            <v>4.9022018639999994</v>
          </cell>
          <cell r="L929">
            <v>37.583547623999998</v>
          </cell>
          <cell r="M929">
            <v>-185.89974285120002</v>
          </cell>
          <cell r="N929">
            <v>0.80476079156363645</v>
          </cell>
          <cell r="O929">
            <v>45.100257148799997</v>
          </cell>
        </row>
        <row r="930">
          <cell r="A930">
            <v>80000747</v>
          </cell>
          <cell r="B930" t="str">
            <v>Определение ртути в модельных вытяжках из образца</v>
          </cell>
          <cell r="C930">
            <v>820</v>
          </cell>
          <cell r="D930">
            <v>3.83</v>
          </cell>
          <cell r="E930">
            <v>311.36705039999998</v>
          </cell>
          <cell r="F930">
            <v>48.74</v>
          </cell>
          <cell r="G930">
            <v>360.10705039999999</v>
          </cell>
          <cell r="H930">
            <v>122.43639713600001</v>
          </cell>
          <cell r="I930">
            <v>482.54344753600003</v>
          </cell>
          <cell r="K930">
            <v>72.381517130399999</v>
          </cell>
          <cell r="L930">
            <v>554.9249646664</v>
          </cell>
          <cell r="M930">
            <v>-154.09004240032004</v>
          </cell>
          <cell r="N930">
            <v>0.18791468585404883</v>
          </cell>
          <cell r="O930">
            <v>665.90995759967996</v>
          </cell>
        </row>
        <row r="931">
          <cell r="A931">
            <v>80000750</v>
          </cell>
          <cell r="B931" t="str">
            <v>Определение смываемости с посуды</v>
          </cell>
          <cell r="C931">
            <v>643</v>
          </cell>
          <cell r="D931">
            <v>2</v>
          </cell>
          <cell r="E931">
            <v>162.59376</v>
          </cell>
          <cell r="F931">
            <v>127.53</v>
          </cell>
          <cell r="G931">
            <v>290.12376</v>
          </cell>
          <cell r="H931">
            <v>98.642078400000003</v>
          </cell>
          <cell r="I931">
            <v>388.76583840000001</v>
          </cell>
          <cell r="K931">
            <v>58.31487576</v>
          </cell>
          <cell r="L931">
            <v>447.08071416000001</v>
          </cell>
          <cell r="M931">
            <v>-106.50314300800005</v>
          </cell>
          <cell r="N931">
            <v>0.16563474806842932</v>
          </cell>
          <cell r="O931">
            <v>536.49685699199995</v>
          </cell>
        </row>
        <row r="932">
          <cell r="A932">
            <v>80000752</v>
          </cell>
          <cell r="B932" t="str">
            <v>Определение органолептических показателей парфюмерно-косметических изделий</v>
          </cell>
          <cell r="C932">
            <v>231</v>
          </cell>
          <cell r="D932">
            <v>1</v>
          </cell>
          <cell r="E932">
            <v>81.296880000000002</v>
          </cell>
          <cell r="F932">
            <v>0</v>
          </cell>
          <cell r="G932">
            <v>81.296880000000002</v>
          </cell>
          <cell r="H932">
            <v>27.640939200000002</v>
          </cell>
          <cell r="I932">
            <v>108.93781920000001</v>
          </cell>
          <cell r="K932">
            <v>16.34067288</v>
          </cell>
          <cell r="L932">
            <v>125.27849208000001</v>
          </cell>
          <cell r="M932">
            <v>-80.665809504000009</v>
          </cell>
          <cell r="N932">
            <v>0.34920263854545458</v>
          </cell>
          <cell r="O932">
            <v>150.33419049599999</v>
          </cell>
        </row>
        <row r="933">
          <cell r="A933">
            <v>80000753</v>
          </cell>
          <cell r="B933" t="str">
            <v>Определение пенообразующей способности синтетических моющих средств и шампуней</v>
          </cell>
          <cell r="C933">
            <v>625</v>
          </cell>
          <cell r="D933">
            <v>1.5</v>
          </cell>
          <cell r="E933">
            <v>121.94532</v>
          </cell>
          <cell r="F933">
            <v>108.05</v>
          </cell>
          <cell r="G933">
            <v>229.99531999999999</v>
          </cell>
          <cell r="H933">
            <v>78.19840880000001</v>
          </cell>
          <cell r="I933">
            <v>308.19372880000003</v>
          </cell>
          <cell r="K933">
            <v>46.229059320000005</v>
          </cell>
          <cell r="L933">
            <v>354.42278812000006</v>
          </cell>
          <cell r="M933">
            <v>-199.69265425599991</v>
          </cell>
          <cell r="N933">
            <v>0.31950824680959988</v>
          </cell>
          <cell r="O933">
            <v>425.30734574400009</v>
          </cell>
        </row>
        <row r="934">
          <cell r="A934">
            <v>80000754</v>
          </cell>
          <cell r="B934" t="str">
            <v>Определение термостабильности косметических изделий</v>
          </cell>
          <cell r="C934">
            <v>253</v>
          </cell>
          <cell r="D934">
            <v>1</v>
          </cell>
          <cell r="E934">
            <v>81.296880000000002</v>
          </cell>
          <cell r="F934">
            <v>0</v>
          </cell>
          <cell r="G934">
            <v>81.296880000000002</v>
          </cell>
          <cell r="H934">
            <v>27.640939200000002</v>
          </cell>
          <cell r="I934">
            <v>108.93781920000001</v>
          </cell>
          <cell r="K934">
            <v>16.34067288</v>
          </cell>
          <cell r="L934">
            <v>125.27849208000001</v>
          </cell>
          <cell r="M934">
            <v>-102.66580950400001</v>
          </cell>
          <cell r="N934">
            <v>0.40579371345454551</v>
          </cell>
          <cell r="O934">
            <v>150.33419049599999</v>
          </cell>
        </row>
        <row r="935">
          <cell r="A935">
            <v>80000755</v>
          </cell>
          <cell r="B935" t="str">
            <v>Определение коллоидной стабильности косметических изделий</v>
          </cell>
          <cell r="C935">
            <v>253</v>
          </cell>
          <cell r="D935">
            <v>1</v>
          </cell>
          <cell r="E935">
            <v>81.296880000000002</v>
          </cell>
          <cell r="F935">
            <v>0</v>
          </cell>
          <cell r="G935">
            <v>81.296880000000002</v>
          </cell>
          <cell r="H935">
            <v>27.640939200000002</v>
          </cell>
          <cell r="I935">
            <v>108.93781920000001</v>
          </cell>
          <cell r="K935">
            <v>16.34067288</v>
          </cell>
          <cell r="L935">
            <v>125.27849208000001</v>
          </cell>
          <cell r="M935">
            <v>-102.66580950400001</v>
          </cell>
          <cell r="N935">
            <v>0.40579371345454551</v>
          </cell>
          <cell r="O935">
            <v>150.33419049599999</v>
          </cell>
        </row>
        <row r="936">
          <cell r="A936">
            <v>80000758</v>
          </cell>
          <cell r="B936" t="str">
            <v>Определение хрома в игрушках</v>
          </cell>
          <cell r="C936">
            <v>832</v>
          </cell>
          <cell r="D936">
            <v>3</v>
          </cell>
          <cell r="E936">
            <v>243.89063999999999</v>
          </cell>
          <cell r="F936">
            <v>101.7</v>
          </cell>
          <cell r="G936">
            <v>345.59064000000001</v>
          </cell>
          <cell r="H936">
            <v>117.5008176</v>
          </cell>
          <cell r="I936">
            <v>463.09145760000001</v>
          </cell>
          <cell r="K936">
            <v>69.463718639999996</v>
          </cell>
          <cell r="L936">
            <v>532.55517624000004</v>
          </cell>
          <cell r="M936">
            <v>-192.93378851199998</v>
          </cell>
          <cell r="N936">
            <v>0.23189157273076921</v>
          </cell>
          <cell r="O936">
            <v>639.06621148800002</v>
          </cell>
        </row>
        <row r="937">
          <cell r="A937">
            <v>80000759</v>
          </cell>
          <cell r="B937" t="str">
            <v>Определение бария в игрушках</v>
          </cell>
          <cell r="C937">
            <v>832</v>
          </cell>
          <cell r="D937">
            <v>3</v>
          </cell>
          <cell r="E937">
            <v>243.89063999999999</v>
          </cell>
          <cell r="F937">
            <v>101.7</v>
          </cell>
          <cell r="G937">
            <v>345.59064000000001</v>
          </cell>
          <cell r="H937">
            <v>117.5008176</v>
          </cell>
          <cell r="I937">
            <v>463.09145760000001</v>
          </cell>
          <cell r="K937">
            <v>69.463718639999996</v>
          </cell>
          <cell r="L937">
            <v>532.55517624000004</v>
          </cell>
          <cell r="M937">
            <v>-192.93378851199998</v>
          </cell>
          <cell r="N937">
            <v>0.23189157273076921</v>
          </cell>
          <cell r="O937">
            <v>639.06621148800002</v>
          </cell>
        </row>
        <row r="938">
          <cell r="A938">
            <v>80000760</v>
          </cell>
          <cell r="B938" t="str">
            <v>Определение дибутилфталата в модельных вытяжках</v>
          </cell>
          <cell r="C938">
            <v>989</v>
          </cell>
          <cell r="D938">
            <v>3</v>
          </cell>
          <cell r="E938">
            <v>243.89063999999999</v>
          </cell>
          <cell r="F938">
            <v>223.91</v>
          </cell>
          <cell r="G938">
            <v>467.80063999999999</v>
          </cell>
          <cell r="H938">
            <v>159.05221760000001</v>
          </cell>
          <cell r="I938">
            <v>626.85285759999999</v>
          </cell>
          <cell r="K938">
            <v>94.027928639999999</v>
          </cell>
          <cell r="L938">
            <v>720.88078624000002</v>
          </cell>
          <cell r="M938">
            <v>-123.943056512</v>
          </cell>
          <cell r="N938">
            <v>0.12532159404651164</v>
          </cell>
          <cell r="O938">
            <v>865.056943488</v>
          </cell>
        </row>
        <row r="939">
          <cell r="A939">
            <v>80000761</v>
          </cell>
          <cell r="B939" t="str">
            <v>Определение этиленгликоля в модельных вытяжках</v>
          </cell>
          <cell r="C939">
            <v>834</v>
          </cell>
          <cell r="D939">
            <v>2</v>
          </cell>
          <cell r="E939">
            <v>162.59376</v>
          </cell>
          <cell r="F939">
            <v>219.61</v>
          </cell>
          <cell r="G939">
            <v>382.20375999999999</v>
          </cell>
          <cell r="H939">
            <v>129.9492784</v>
          </cell>
          <cell r="I939">
            <v>512.15303840000001</v>
          </cell>
          <cell r="K939">
            <v>76.822955759999999</v>
          </cell>
          <cell r="L939">
            <v>588.97599416000003</v>
          </cell>
          <cell r="M939">
            <v>-127.22880700799999</v>
          </cell>
          <cell r="N939">
            <v>0.15255252638848921</v>
          </cell>
          <cell r="O939">
            <v>706.77119299200001</v>
          </cell>
        </row>
        <row r="940">
          <cell r="A940">
            <v>80000762</v>
          </cell>
          <cell r="B940" t="str">
            <v>Определение массовой доли свободной едкой щелочи в мыле</v>
          </cell>
          <cell r="C940">
            <v>284</v>
          </cell>
          <cell r="D940">
            <v>1</v>
          </cell>
          <cell r="E940">
            <v>81.296880000000002</v>
          </cell>
          <cell r="F940">
            <v>43.73</v>
          </cell>
          <cell r="G940">
            <v>125.02688000000001</v>
          </cell>
          <cell r="H940">
            <v>42.509139200000007</v>
          </cell>
          <cell r="I940">
            <v>167.5360192</v>
          </cell>
          <cell r="K940">
            <v>25.130402879999998</v>
          </cell>
          <cell r="L940">
            <v>192.66642207999999</v>
          </cell>
          <cell r="M940">
            <v>-52.800293504000024</v>
          </cell>
          <cell r="N940">
            <v>0.18591652642253528</v>
          </cell>
          <cell r="O940">
            <v>231.19970649599998</v>
          </cell>
        </row>
        <row r="941">
          <cell r="A941">
            <v>80000763</v>
          </cell>
          <cell r="B941" t="str">
            <v>Определение массовой доли свободного углекислого натрия в мыле</v>
          </cell>
          <cell r="C941">
            <v>262</v>
          </cell>
          <cell r="D941">
            <v>1</v>
          </cell>
          <cell r="E941">
            <v>81.296880000000002</v>
          </cell>
          <cell r="F941">
            <v>30.15</v>
          </cell>
          <cell r="G941">
            <v>111.44687999999999</v>
          </cell>
          <cell r="H941">
            <v>37.891939200000003</v>
          </cell>
          <cell r="I941">
            <v>149.33881919999999</v>
          </cell>
          <cell r="K941">
            <v>22.400822879999996</v>
          </cell>
          <cell r="L941">
            <v>171.73964207999998</v>
          </cell>
          <cell r="M941">
            <v>-55.912429504000016</v>
          </cell>
          <cell r="N941">
            <v>0.21340621948091609</v>
          </cell>
          <cell r="O941">
            <v>206.08757049599998</v>
          </cell>
        </row>
        <row r="942">
          <cell r="A942">
            <v>80000764</v>
          </cell>
          <cell r="B942" t="str">
            <v>Определение капролактама в водной вытяжке</v>
          </cell>
          <cell r="C942">
            <v>699</v>
          </cell>
          <cell r="D942">
            <v>2</v>
          </cell>
          <cell r="E942">
            <v>162.59376</v>
          </cell>
          <cell r="F942">
            <v>143.66</v>
          </cell>
          <cell r="G942">
            <v>306.25376</v>
          </cell>
          <cell r="H942">
            <v>104.1262784</v>
          </cell>
          <cell r="I942">
            <v>410.38003839999999</v>
          </cell>
          <cell r="K942">
            <v>61.557005759999996</v>
          </cell>
          <cell r="L942">
            <v>471.93704415999997</v>
          </cell>
          <cell r="M942">
            <v>-132.67554700800008</v>
          </cell>
          <cell r="N942">
            <v>0.18980764951072973</v>
          </cell>
          <cell r="O942">
            <v>566.32445299199992</v>
          </cell>
        </row>
        <row r="943">
          <cell r="A943">
            <v>80001022</v>
          </cell>
          <cell r="B943" t="str">
            <v>Определение ртути в парфюмерно - косметических товарах и средствах гигиены полости рта</v>
          </cell>
          <cell r="C943">
            <v>1093</v>
          </cell>
          <cell r="D943">
            <v>6</v>
          </cell>
          <cell r="E943">
            <v>487.78127999999998</v>
          </cell>
          <cell r="F943">
            <v>141.94</v>
          </cell>
          <cell r="G943">
            <v>629.72127999999998</v>
          </cell>
          <cell r="H943">
            <v>214.10523520000001</v>
          </cell>
          <cell r="I943">
            <v>843.82651520000002</v>
          </cell>
          <cell r="K943">
            <v>126.57397727999999</v>
          </cell>
          <cell r="L943">
            <v>970.40049248000003</v>
          </cell>
          <cell r="M943">
            <v>71.48059097600003</v>
          </cell>
          <cell r="N943">
            <v>-6.5398527882891147E-2</v>
          </cell>
          <cell r="O943">
            <v>1164.480590976</v>
          </cell>
        </row>
        <row r="944">
          <cell r="A944">
            <v>80001023</v>
          </cell>
          <cell r="B944" t="str">
            <v>Определение мышьяка в парфюмерно - косметических товарах и средствах гигиены полости рта</v>
          </cell>
          <cell r="C944">
            <v>1017</v>
          </cell>
          <cell r="D944">
            <v>6</v>
          </cell>
          <cell r="E944">
            <v>487.78127999999998</v>
          </cell>
          <cell r="F944">
            <v>23.86</v>
          </cell>
          <cell r="G944">
            <v>511.64127999999999</v>
          </cell>
          <cell r="H944">
            <v>173.95803520000001</v>
          </cell>
          <cell r="I944">
            <v>685.59931519999998</v>
          </cell>
          <cell r="K944">
            <v>102.83989727999999</v>
          </cell>
          <cell r="L944">
            <v>788.43921247999992</v>
          </cell>
          <cell r="M944">
            <v>-70.87294502400016</v>
          </cell>
          <cell r="N944">
            <v>6.9688244861357093E-2</v>
          </cell>
          <cell r="O944">
            <v>946.12705497599984</v>
          </cell>
        </row>
        <row r="945">
          <cell r="A945">
            <v>80001024</v>
          </cell>
          <cell r="B945" t="str">
            <v>Определение свинца в парфюмерно - косметических товарах и средствах гигиены полости рта</v>
          </cell>
          <cell r="C945">
            <v>1017</v>
          </cell>
          <cell r="D945">
            <v>6</v>
          </cell>
          <cell r="E945">
            <v>487.78127999999998</v>
          </cell>
          <cell r="F945">
            <v>2</v>
          </cell>
          <cell r="G945">
            <v>489.78127999999998</v>
          </cell>
          <cell r="H945">
            <v>166.52563520000001</v>
          </cell>
          <cell r="I945">
            <v>656.30691520000005</v>
          </cell>
          <cell r="K945">
            <v>98.446037279999999</v>
          </cell>
          <cell r="L945">
            <v>754.75295248000009</v>
          </cell>
          <cell r="M945">
            <v>-111.29645702399989</v>
          </cell>
          <cell r="N945">
            <v>0.10943604427138633</v>
          </cell>
          <cell r="O945">
            <v>905.70354297600011</v>
          </cell>
        </row>
        <row r="946">
          <cell r="A946">
            <v>80001026</v>
          </cell>
          <cell r="B946" t="str">
            <v>Определение  устойчивости окраски тканей и одежды  к дистиллированной воде</v>
          </cell>
          <cell r="C946">
            <v>353</v>
          </cell>
          <cell r="D946">
            <v>1.7</v>
          </cell>
          <cell r="E946">
            <v>138.20469600000001</v>
          </cell>
          <cell r="F946">
            <v>41.48</v>
          </cell>
          <cell r="G946">
            <v>179.684696</v>
          </cell>
          <cell r="H946">
            <v>61.092796640000003</v>
          </cell>
          <cell r="I946">
            <v>240.77749263999999</v>
          </cell>
          <cell r="K946">
            <v>36.116623896</v>
          </cell>
          <cell r="L946">
            <v>276.89411653600001</v>
          </cell>
          <cell r="M946">
            <v>-20.727060156800007</v>
          </cell>
          <cell r="N946">
            <v>5.8716884296883876E-2</v>
          </cell>
          <cell r="O946">
            <v>332.27293984319999</v>
          </cell>
        </row>
        <row r="947">
          <cell r="A947">
            <v>80001035</v>
          </cell>
          <cell r="B947" t="str">
            <v>Определение стойкости лакового покрытия металлических крышек при кипячении (в 4-х растворах).</v>
          </cell>
          <cell r="C947">
            <v>1096</v>
          </cell>
          <cell r="D947">
            <v>5</v>
          </cell>
          <cell r="E947">
            <v>406.48439999999999</v>
          </cell>
          <cell r="F947">
            <v>76.09</v>
          </cell>
          <cell r="G947">
            <v>482.57439999999997</v>
          </cell>
          <cell r="H947">
            <v>164.07529600000001</v>
          </cell>
          <cell r="I947">
            <v>646.64969599999995</v>
          </cell>
          <cell r="K947">
            <v>96.997454399999995</v>
          </cell>
          <cell r="L947">
            <v>743.64715039999999</v>
          </cell>
          <cell r="M947">
            <v>-203.62341952000008</v>
          </cell>
          <cell r="N947">
            <v>0.1857877915328468</v>
          </cell>
          <cell r="O947">
            <v>892.37658047999992</v>
          </cell>
        </row>
        <row r="948">
          <cell r="A948">
            <v>80001036</v>
          </cell>
          <cell r="B948" t="str">
            <v>Определение фенола в модельной вытяжке из образца</v>
          </cell>
          <cell r="C948">
            <v>645</v>
          </cell>
          <cell r="D948">
            <v>2.92</v>
          </cell>
          <cell r="E948">
            <v>237.38688959999999</v>
          </cell>
          <cell r="F948">
            <v>72.97</v>
          </cell>
          <cell r="G948">
            <v>310.35688959999999</v>
          </cell>
          <cell r="H948">
            <v>105.521342464</v>
          </cell>
          <cell r="I948">
            <v>415.87823206399997</v>
          </cell>
          <cell r="K948">
            <v>62.38173480959999</v>
          </cell>
          <cell r="L948">
            <v>478.25996687359998</v>
          </cell>
          <cell r="M948">
            <v>-71.088039751680071</v>
          </cell>
          <cell r="N948">
            <v>0.11021401511888383</v>
          </cell>
          <cell r="O948">
            <v>573.91196024831993</v>
          </cell>
        </row>
        <row r="949">
          <cell r="A949">
            <v>80001037</v>
          </cell>
          <cell r="B949" t="str">
            <v xml:space="preserve">Определение стойкости защитно-декоративного покрытия игрушки </v>
          </cell>
          <cell r="C949">
            <v>310</v>
          </cell>
          <cell r="D949">
            <v>0.5</v>
          </cell>
          <cell r="E949">
            <v>40.648440000000001</v>
          </cell>
          <cell r="F949">
            <v>101.94</v>
          </cell>
          <cell r="G949">
            <v>142.58843999999999</v>
          </cell>
          <cell r="H949">
            <v>48.4800696</v>
          </cell>
          <cell r="I949">
            <v>191.0685096</v>
          </cell>
          <cell r="K949">
            <v>28.660276440000001</v>
          </cell>
          <cell r="L949">
            <v>219.72878603999999</v>
          </cell>
          <cell r="M949">
            <v>-46.325456752000036</v>
          </cell>
          <cell r="N949">
            <v>0.14943695726451625</v>
          </cell>
          <cell r="O949">
            <v>263.67454324799996</v>
          </cell>
        </row>
        <row r="950">
          <cell r="A950">
            <v>80001301</v>
          </cell>
          <cell r="B950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50">
            <v>1692</v>
          </cell>
          <cell r="D950">
            <v>3.67</v>
          </cell>
          <cell r="E950">
            <v>298.35954959999998</v>
          </cell>
          <cell r="F950">
            <v>453</v>
          </cell>
          <cell r="G950">
            <v>751.35954960000004</v>
          </cell>
          <cell r="H950">
            <v>255.46224686400004</v>
          </cell>
          <cell r="I950">
            <v>1006.821796464</v>
          </cell>
          <cell r="K950">
            <v>151.0232694696</v>
          </cell>
          <cell r="L950">
            <v>1157.8450659335999</v>
          </cell>
          <cell r="M950">
            <v>-302.58592087968009</v>
          </cell>
          <cell r="N950">
            <v>0.17883328657191494</v>
          </cell>
          <cell r="O950">
            <v>1389.4140791203199</v>
          </cell>
        </row>
        <row r="951">
          <cell r="A951">
            <v>80000695</v>
          </cell>
          <cell r="B951" t="str">
            <v>Исследование обуви на запах</v>
          </cell>
          <cell r="C951">
            <v>169</v>
          </cell>
          <cell r="D951">
            <v>0.5</v>
          </cell>
          <cell r="E951">
            <v>40.648440000000001</v>
          </cell>
          <cell r="F951">
            <v>0</v>
          </cell>
          <cell r="G951">
            <v>40.648440000000001</v>
          </cell>
          <cell r="H951">
            <v>13.820469600000001</v>
          </cell>
          <cell r="I951">
            <v>54.468909600000003</v>
          </cell>
          <cell r="K951">
            <v>8.1703364399999998</v>
          </cell>
          <cell r="L951">
            <v>62.639246040000003</v>
          </cell>
          <cell r="M951">
            <v>-93.832904752000005</v>
          </cell>
          <cell r="N951">
            <v>0.5552242884733728</v>
          </cell>
          <cell r="O951">
            <v>75.167095247999995</v>
          </cell>
        </row>
        <row r="952">
          <cell r="A952">
            <v>80000704</v>
          </cell>
          <cell r="B952" t="str">
            <v>Определение воздухопроницаемости текстильных материалов и изделий</v>
          </cell>
          <cell r="C952">
            <v>741</v>
          </cell>
          <cell r="D952">
            <v>1</v>
          </cell>
          <cell r="E952">
            <v>81.296880000000002</v>
          </cell>
          <cell r="F952">
            <v>0</v>
          </cell>
          <cell r="G952">
            <v>81.296880000000002</v>
          </cell>
          <cell r="H952">
            <v>27.640939200000002</v>
          </cell>
          <cell r="I952">
            <v>108.93781920000001</v>
          </cell>
          <cell r="K952">
            <v>16.34067288</v>
          </cell>
          <cell r="L952">
            <v>125.27849208000001</v>
          </cell>
          <cell r="M952">
            <v>-590.66580950399998</v>
          </cell>
          <cell r="N952">
            <v>0.79711985088259107</v>
          </cell>
          <cell r="O952">
            <v>150.33419049599999</v>
          </cell>
        </row>
        <row r="953">
          <cell r="A953">
            <v>80001302</v>
          </cell>
          <cell r="B953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53">
            <v>3103</v>
          </cell>
          <cell r="D953">
            <v>9.25</v>
          </cell>
          <cell r="E953">
            <v>751.99613999999997</v>
          </cell>
          <cell r="F953">
            <v>574</v>
          </cell>
          <cell r="G953">
            <v>1325.99614</v>
          </cell>
          <cell r="H953">
            <v>450.83868760000001</v>
          </cell>
          <cell r="I953">
            <v>1776.8348275999999</v>
          </cell>
          <cell r="K953">
            <v>266.52522413999998</v>
          </cell>
          <cell r="L953">
            <v>2043.36005174</v>
          </cell>
          <cell r="M953">
            <v>-650.96793791200025</v>
          </cell>
          <cell r="N953">
            <v>0.20978663806380929</v>
          </cell>
          <cell r="O953">
            <v>2452.0320620879997</v>
          </cell>
        </row>
        <row r="954">
          <cell r="A954">
            <v>80001303</v>
          </cell>
          <cell r="B954" t="str">
            <v>Определение 1 элемента атомно-абсорбционным методом в модельных вытяжках из образца</v>
          </cell>
          <cell r="C954">
            <v>638</v>
          </cell>
          <cell r="D954">
            <v>1.6</v>
          </cell>
          <cell r="E954">
            <v>130.075008</v>
          </cell>
          <cell r="F954">
            <v>238</v>
          </cell>
          <cell r="G954">
            <v>368.07500800000003</v>
          </cell>
          <cell r="H954">
            <v>125.14550272000002</v>
          </cell>
          <cell r="I954">
            <v>493.22051072000005</v>
          </cell>
          <cell r="K954">
            <v>73.983076608000005</v>
          </cell>
          <cell r="L954">
            <v>567.20358732800003</v>
          </cell>
          <cell r="M954">
            <v>42.644304793599986</v>
          </cell>
          <cell r="N954">
            <v>-6.6840603124764864E-2</v>
          </cell>
          <cell r="O954">
            <v>680.64430479359999</v>
          </cell>
        </row>
        <row r="955">
          <cell r="A955">
            <v>80001304</v>
          </cell>
          <cell r="B955" t="str">
            <v>Определение кислостойкости (химической стойкости)</v>
          </cell>
          <cell r="C955">
            <v>249</v>
          </cell>
          <cell r="D955">
            <v>1.2</v>
          </cell>
          <cell r="E955">
            <v>97.556256000000005</v>
          </cell>
          <cell r="F955">
            <v>21.44</v>
          </cell>
          <cell r="G955">
            <v>118.996256</v>
          </cell>
          <cell r="H955">
            <v>40.458727040000007</v>
          </cell>
          <cell r="I955">
            <v>159.45498304</v>
          </cell>
          <cell r="K955">
            <v>23.918247456</v>
          </cell>
          <cell r="L955">
            <v>183.37323049599999</v>
          </cell>
          <cell r="M955">
            <v>-28.952123404800005</v>
          </cell>
          <cell r="N955">
            <v>0.11627358797108436</v>
          </cell>
          <cell r="O955">
            <v>220.04787659519999</v>
          </cell>
        </row>
        <row r="956">
          <cell r="A956">
            <v>80001305</v>
          </cell>
          <cell r="B956" t="str">
            <v>Стойкость к горячей обработке металлических крышек</v>
          </cell>
          <cell r="C956">
            <v>167</v>
          </cell>
          <cell r="D956">
            <v>0.9</v>
          </cell>
          <cell r="E956">
            <v>73.167192</v>
          </cell>
          <cell r="F956">
            <v>0</v>
          </cell>
          <cell r="G956">
            <v>73.167192</v>
          </cell>
          <cell r="H956">
            <v>24.876845280000001</v>
          </cell>
          <cell r="I956">
            <v>98.044037279999998</v>
          </cell>
          <cell r="K956">
            <v>14.706605591999999</v>
          </cell>
          <cell r="L956">
            <v>112.750642872</v>
          </cell>
          <cell r="M956">
            <v>-31.699228553599994</v>
          </cell>
          <cell r="N956">
            <v>0.18981573984191613</v>
          </cell>
          <cell r="O956">
            <v>135.30077144640001</v>
          </cell>
        </row>
        <row r="957">
          <cell r="A957">
            <v>80001306</v>
          </cell>
          <cell r="B957" t="str">
            <v>Стойкость упаковки к горячей воде</v>
          </cell>
          <cell r="C957">
            <v>167</v>
          </cell>
          <cell r="D957">
            <v>0.9</v>
          </cell>
          <cell r="E957">
            <v>73.167192</v>
          </cell>
          <cell r="F957">
            <v>0</v>
          </cell>
          <cell r="G957">
            <v>73.167192</v>
          </cell>
          <cell r="H957">
            <v>24.876845280000001</v>
          </cell>
          <cell r="I957">
            <v>98.044037279999998</v>
          </cell>
          <cell r="K957">
            <v>14.706605591999999</v>
          </cell>
          <cell r="L957">
            <v>112.750642872</v>
          </cell>
          <cell r="M957">
            <v>-31.699228553599994</v>
          </cell>
          <cell r="N957">
            <v>0.18981573984191613</v>
          </cell>
          <cell r="O957">
            <v>135.30077144640001</v>
          </cell>
        </row>
        <row r="958">
          <cell r="A958">
            <v>80001307</v>
          </cell>
          <cell r="B958" t="str">
            <v>Стойкость рисунка флексографической печати к липкой ленте</v>
          </cell>
          <cell r="C958">
            <v>197</v>
          </cell>
          <cell r="D958">
            <v>0.9</v>
          </cell>
          <cell r="E958">
            <v>73.167192</v>
          </cell>
          <cell r="F958">
            <v>5.4</v>
          </cell>
          <cell r="G958">
            <v>78.567192000000006</v>
          </cell>
          <cell r="H958">
            <v>26.712845280000003</v>
          </cell>
          <cell r="I958">
            <v>105.28003728000002</v>
          </cell>
          <cell r="K958">
            <v>15.792005592000002</v>
          </cell>
          <cell r="L958">
            <v>121.07204287200003</v>
          </cell>
          <cell r="M958">
            <v>-51.713548553599963</v>
          </cell>
          <cell r="N958">
            <v>0.26250532260710641</v>
          </cell>
          <cell r="O958">
            <v>145.28645144640004</v>
          </cell>
        </row>
        <row r="959">
          <cell r="A959">
            <v>80001308</v>
          </cell>
          <cell r="B959" t="str">
            <v>Стойкость к миграции красителя</v>
          </cell>
          <cell r="C959">
            <v>129</v>
          </cell>
          <cell r="D959">
            <v>0.6</v>
          </cell>
          <cell r="E959">
            <v>48.778128000000002</v>
          </cell>
          <cell r="F959">
            <v>1.43</v>
          </cell>
          <cell r="G959">
            <v>50.208128000000002</v>
          </cell>
          <cell r="H959">
            <v>17.070763520000003</v>
          </cell>
          <cell r="I959">
            <v>67.278891520000002</v>
          </cell>
          <cell r="K959">
            <v>10.091833727999999</v>
          </cell>
          <cell r="L959">
            <v>77.370725247999999</v>
          </cell>
          <cell r="M959">
            <v>-36.155129702400004</v>
          </cell>
          <cell r="N959">
            <v>0.28027232327441864</v>
          </cell>
          <cell r="O959">
            <v>92.844870297599996</v>
          </cell>
        </row>
        <row r="960">
          <cell r="A960">
            <v>80001309</v>
          </cell>
          <cell r="B960" t="str">
            <v>Герметичность сварного шва</v>
          </cell>
          <cell r="C960">
            <v>203</v>
          </cell>
          <cell r="D960">
            <v>1</v>
          </cell>
          <cell r="E960">
            <v>81.296880000000002</v>
          </cell>
          <cell r="F960">
            <v>0</v>
          </cell>
          <cell r="G960">
            <v>81.296880000000002</v>
          </cell>
          <cell r="H960">
            <v>27.640939200000002</v>
          </cell>
          <cell r="I960">
            <v>108.93781920000001</v>
          </cell>
          <cell r="K960">
            <v>16.34067288</v>
          </cell>
          <cell r="L960">
            <v>125.27849208000001</v>
          </cell>
          <cell r="M960">
            <v>-52.665809504000009</v>
          </cell>
          <cell r="N960">
            <v>0.25943748524137933</v>
          </cell>
          <cell r="O960">
            <v>150.33419049599999</v>
          </cell>
        </row>
        <row r="961">
          <cell r="A961">
            <v>80001310</v>
          </cell>
          <cell r="B961" t="str">
            <v>Стойкость к раствору кислоты и мыльно-щелочным растворам</v>
          </cell>
          <cell r="C961">
            <v>303</v>
          </cell>
          <cell r="D961">
            <v>1.45</v>
          </cell>
          <cell r="E961">
            <v>117.880476</v>
          </cell>
          <cell r="F961">
            <v>1.96</v>
          </cell>
          <cell r="G961">
            <v>119.840476</v>
          </cell>
          <cell r="H961">
            <v>40.74576184</v>
          </cell>
          <cell r="I961">
            <v>160.58623784</v>
          </cell>
          <cell r="K961">
            <v>24.087935675999997</v>
          </cell>
          <cell r="L961">
            <v>184.674173516</v>
          </cell>
          <cell r="M961">
            <v>-81.390991780800022</v>
          </cell>
          <cell r="N961">
            <v>0.26861713459009906</v>
          </cell>
          <cell r="O961">
            <v>221.60900821919998</v>
          </cell>
        </row>
        <row r="962">
          <cell r="A962">
            <v>80001311</v>
          </cell>
          <cell r="B962" t="str">
            <v>Водостойкость (водонепроницаемость) упаковки</v>
          </cell>
          <cell r="C962">
            <v>185</v>
          </cell>
          <cell r="D962">
            <v>0.9</v>
          </cell>
          <cell r="E962">
            <v>73.167192</v>
          </cell>
          <cell r="F962">
            <v>0</v>
          </cell>
          <cell r="G962">
            <v>73.167192</v>
          </cell>
          <cell r="H962">
            <v>24.876845280000001</v>
          </cell>
          <cell r="I962">
            <v>98.044037279999998</v>
          </cell>
          <cell r="K962">
            <v>14.706605591999999</v>
          </cell>
          <cell r="L962">
            <v>112.750642872</v>
          </cell>
          <cell r="M962">
            <v>-49.699228553599994</v>
          </cell>
          <cell r="N962">
            <v>0.26864447866810809</v>
          </cell>
          <cell r="O962">
            <v>135.30077144640001</v>
          </cell>
        </row>
        <row r="963">
          <cell r="A963">
            <v>80001312</v>
          </cell>
          <cell r="B963" t="str">
            <v>Изменение рН водной вытяжки</v>
          </cell>
          <cell r="C963">
            <v>450</v>
          </cell>
          <cell r="D963">
            <v>1.45</v>
          </cell>
          <cell r="E963">
            <v>117.880476</v>
          </cell>
          <cell r="F963">
            <v>72.23</v>
          </cell>
          <cell r="G963">
            <v>190.11047600000001</v>
          </cell>
          <cell r="H963">
            <v>64.637561840000004</v>
          </cell>
          <cell r="I963">
            <v>254.74803783999999</v>
          </cell>
          <cell r="K963">
            <v>38.212205675999996</v>
          </cell>
          <cell r="L963">
            <v>292.96024351599999</v>
          </cell>
          <cell r="M963">
            <v>-98.447707780800044</v>
          </cell>
          <cell r="N963">
            <v>0.21877268395733343</v>
          </cell>
          <cell r="O963">
            <v>351.55229221919996</v>
          </cell>
        </row>
        <row r="964">
          <cell r="A964">
            <v>80000642</v>
          </cell>
          <cell r="B964" t="str">
            <v>Определение активного хлора в товарах бытовой химии</v>
          </cell>
          <cell r="C964">
            <v>410</v>
          </cell>
          <cell r="D964">
            <v>1</v>
          </cell>
          <cell r="E964">
            <v>81.296880000000002</v>
          </cell>
          <cell r="F964">
            <v>107.46</v>
          </cell>
          <cell r="G964">
            <v>188.75688</v>
          </cell>
          <cell r="H964">
            <v>64.177339200000006</v>
          </cell>
          <cell r="I964">
            <v>252.9342192</v>
          </cell>
          <cell r="K964">
            <v>37.94013288</v>
          </cell>
          <cell r="L964">
            <v>290.87435207999999</v>
          </cell>
          <cell r="M964">
            <v>-60.95077750400003</v>
          </cell>
          <cell r="N964">
            <v>0</v>
          </cell>
          <cell r="O964">
            <v>349.04922249599997</v>
          </cell>
        </row>
        <row r="965">
          <cell r="A965">
            <v>80000643</v>
          </cell>
          <cell r="B965" t="str">
            <v>Изменение кислотного числа (в упаковке)</v>
          </cell>
          <cell r="C965">
            <v>410</v>
          </cell>
          <cell r="D965">
            <v>1</v>
          </cell>
          <cell r="E965">
            <v>81.296880000000002</v>
          </cell>
          <cell r="F965">
            <v>118.19</v>
          </cell>
          <cell r="G965">
            <v>199.48687999999999</v>
          </cell>
          <cell r="H965">
            <v>67.825539199999994</v>
          </cell>
          <cell r="I965">
            <v>267.31241919999997</v>
          </cell>
          <cell r="K965">
            <v>40.096862879999996</v>
          </cell>
          <cell r="L965">
            <v>307.40928207999997</v>
          </cell>
          <cell r="M965">
            <v>-41.10886150400006</v>
          </cell>
          <cell r="N965">
            <v>0</v>
          </cell>
          <cell r="O965">
            <v>368.89113849599994</v>
          </cell>
        </row>
        <row r="966">
          <cell r="A966" t="str">
            <v>Лаборатория неионизирующих излучений</v>
          </cell>
        </row>
        <row r="967">
          <cell r="A967">
            <v>90000602</v>
          </cell>
          <cell r="B967" t="str">
            <v>Измерение интенсивности теплового облучения</v>
          </cell>
          <cell r="C967">
            <v>358</v>
          </cell>
          <cell r="D967">
            <v>1.5</v>
          </cell>
          <cell r="E967">
            <v>143.70174</v>
          </cell>
          <cell r="F967">
            <v>45.08</v>
          </cell>
          <cell r="G967">
            <v>188.78174000000001</v>
          </cell>
          <cell r="H967">
            <v>64.185791600000016</v>
          </cell>
          <cell r="I967">
            <v>252.96753160000003</v>
          </cell>
          <cell r="K967">
            <v>37.945129740000006</v>
          </cell>
          <cell r="L967">
            <v>290.91266134000006</v>
          </cell>
          <cell r="M967">
            <v>-8.9048063919999549</v>
          </cell>
          <cell r="N967">
            <v>2.4873760871508253E-2</v>
          </cell>
          <cell r="O967">
            <v>349.09519360800005</v>
          </cell>
        </row>
        <row r="968">
          <cell r="A968">
            <v>90000097</v>
          </cell>
          <cell r="B968" t="str">
            <v>Измерение энергетической освещенности в области спектра УФ-А (315-400) нм, УФ-В (280-315)нм, УФ-С (200-280) нм.</v>
          </cell>
          <cell r="C968">
            <v>395</v>
          </cell>
          <cell r="D968">
            <v>1.5</v>
          </cell>
          <cell r="E968">
            <v>143.70174</v>
          </cell>
          <cell r="F968">
            <v>74.150000000000006</v>
          </cell>
          <cell r="G968">
            <v>217.85174000000001</v>
          </cell>
          <cell r="H968">
            <v>74.06959160000001</v>
          </cell>
          <cell r="I968">
            <v>291.92133160000003</v>
          </cell>
          <cell r="K968">
            <v>43.788199740000003</v>
          </cell>
          <cell r="L968">
            <v>335.70953134000001</v>
          </cell>
          <cell r="M968">
            <v>7.8514376080000261</v>
          </cell>
          <cell r="N968">
            <v>0</v>
          </cell>
          <cell r="O968">
            <v>402.85143760800003</v>
          </cell>
        </row>
        <row r="969">
          <cell r="A969">
            <v>90000603</v>
          </cell>
          <cell r="B969" t="str">
            <v>Измерение эквивалентного уровня  шума (непостоянный)</v>
          </cell>
          <cell r="C969">
            <v>658</v>
          </cell>
          <cell r="D969">
            <v>2</v>
          </cell>
          <cell r="E969">
            <v>191.60231999999999</v>
          </cell>
          <cell r="F969">
            <v>157.21</v>
          </cell>
          <cell r="G969">
            <v>348.81232</v>
          </cell>
          <cell r="H969">
            <v>118.59618880000001</v>
          </cell>
          <cell r="I969">
            <v>467.40850879999999</v>
          </cell>
          <cell r="K969">
            <v>70.111276320000002</v>
          </cell>
          <cell r="L969">
            <v>537.51978512000005</v>
          </cell>
          <cell r="M969">
            <v>-12.976257855999961</v>
          </cell>
          <cell r="N969">
            <v>1.9720756620060731E-2</v>
          </cell>
          <cell r="O969">
            <v>645.02374214400004</v>
          </cell>
        </row>
        <row r="970">
          <cell r="A970">
            <v>90000604</v>
          </cell>
          <cell r="B970" t="str">
            <v>Спектральный анализ состава общей вибрации</v>
          </cell>
          <cell r="C970">
            <v>658</v>
          </cell>
          <cell r="D970">
            <v>2</v>
          </cell>
          <cell r="E970">
            <v>191.60231999999999</v>
          </cell>
          <cell r="F970">
            <v>156.72</v>
          </cell>
          <cell r="G970">
            <v>348.32231999999999</v>
          </cell>
          <cell r="H970">
            <v>118.4295888</v>
          </cell>
          <cell r="I970">
            <v>466.75190880000002</v>
          </cell>
          <cell r="K970">
            <v>70.012786320000004</v>
          </cell>
          <cell r="L970">
            <v>536.76469512000006</v>
          </cell>
          <cell r="M970">
            <v>-13.882365855999979</v>
          </cell>
          <cell r="N970">
            <v>2.1097820449847992E-2</v>
          </cell>
          <cell r="O970">
            <v>644.11763414400002</v>
          </cell>
        </row>
        <row r="971">
          <cell r="A971">
            <v>90000605</v>
          </cell>
          <cell r="B971" t="str">
            <v>Замеры ВЧ-полей и УВЧ полей в  производственных  помещениях    и на селитебной территории</v>
          </cell>
          <cell r="C971">
            <v>928</v>
          </cell>
          <cell r="D971">
            <v>2</v>
          </cell>
          <cell r="E971">
            <v>191.60231999999999</v>
          </cell>
          <cell r="F971">
            <v>0</v>
          </cell>
          <cell r="G971">
            <v>191.60231999999999</v>
          </cell>
          <cell r="H971">
            <v>65.144788800000001</v>
          </cell>
          <cell r="I971">
            <v>256.74710879999998</v>
          </cell>
          <cell r="K971">
            <v>38.512066319999995</v>
          </cell>
          <cell r="L971">
            <v>295.25917511999995</v>
          </cell>
          <cell r="M971">
            <v>-573.68898985600003</v>
          </cell>
          <cell r="N971">
            <v>0.6181993425172414</v>
          </cell>
          <cell r="O971">
            <v>354.31101014399991</v>
          </cell>
        </row>
        <row r="972">
          <cell r="A972">
            <v>90000606</v>
          </cell>
          <cell r="B972" t="str">
            <v>Измерение лазерного излучения</v>
          </cell>
          <cell r="C972">
            <v>1665</v>
          </cell>
          <cell r="D972">
            <v>1.5</v>
          </cell>
          <cell r="E972">
            <v>143.70174</v>
          </cell>
          <cell r="F972">
            <v>715.25</v>
          </cell>
          <cell r="G972">
            <v>858.95173999999997</v>
          </cell>
          <cell r="H972">
            <v>292.04359160000001</v>
          </cell>
          <cell r="I972">
            <v>1150.9953316000001</v>
          </cell>
          <cell r="K972">
            <v>172.64929974</v>
          </cell>
          <cell r="L972">
            <v>1323.6446313400002</v>
          </cell>
          <cell r="M972">
            <v>-76.626442391999944</v>
          </cell>
          <cell r="N972">
            <v>4.6021887322522492E-2</v>
          </cell>
          <cell r="O972">
            <v>1588.3735576080001</v>
          </cell>
        </row>
        <row r="973">
          <cell r="A973">
            <v>90000607</v>
          </cell>
          <cell r="B973" t="str">
            <v>Измерение воздушного ультразвука</v>
          </cell>
          <cell r="C973">
            <v>545</v>
          </cell>
          <cell r="D973">
            <v>2</v>
          </cell>
          <cell r="E973">
            <v>191.60231999999999</v>
          </cell>
          <cell r="F973">
            <v>0</v>
          </cell>
          <cell r="G973">
            <v>191.60231999999999</v>
          </cell>
          <cell r="H973">
            <v>65.144788800000001</v>
          </cell>
          <cell r="I973">
            <v>256.74710879999998</v>
          </cell>
          <cell r="K973">
            <v>38.512066319999995</v>
          </cell>
          <cell r="L973">
            <v>295.25917511999995</v>
          </cell>
          <cell r="M973">
            <v>-190.68898985600009</v>
          </cell>
          <cell r="N973">
            <v>0.34988805478165153</v>
          </cell>
          <cell r="O973">
            <v>354.31101014399991</v>
          </cell>
        </row>
        <row r="974">
          <cell r="A974">
            <v>90000609</v>
          </cell>
          <cell r="B974" t="str">
            <v>Измерение освещенности рабочих мест</v>
          </cell>
          <cell r="C974">
            <v>96</v>
          </cell>
          <cell r="D974">
            <v>1</v>
          </cell>
          <cell r="E974">
            <v>95.801159999999996</v>
          </cell>
          <cell r="F974">
            <v>15.25</v>
          </cell>
          <cell r="G974">
            <v>111.05116</v>
          </cell>
          <cell r="H974">
            <v>37.757394400000003</v>
          </cell>
          <cell r="I974">
            <v>148.80855439999999</v>
          </cell>
          <cell r="K974">
            <v>22.321283159999997</v>
          </cell>
          <cell r="L974">
            <v>171.12983756</v>
          </cell>
          <cell r="M974">
            <v>109.35580507199998</v>
          </cell>
          <cell r="N974">
            <v>-1.1391229694999998</v>
          </cell>
          <cell r="O974">
            <v>205.35580507199998</v>
          </cell>
        </row>
        <row r="975">
          <cell r="A975">
            <v>90000617</v>
          </cell>
          <cell r="B975" t="str">
            <v>Измерение уровней искусственной освещенности (за пределами регламентированного рабочего дня)</v>
          </cell>
          <cell r="C975">
            <v>144</v>
          </cell>
          <cell r="D975">
            <v>1</v>
          </cell>
          <cell r="E975">
            <v>95.801159999999996</v>
          </cell>
          <cell r="F975">
            <v>0</v>
          </cell>
          <cell r="G975">
            <v>95.801159999999996</v>
          </cell>
          <cell r="H975">
            <v>32.5723944</v>
          </cell>
          <cell r="I975">
            <v>128.37355439999999</v>
          </cell>
          <cell r="K975">
            <v>19.256033159999998</v>
          </cell>
          <cell r="L975">
            <v>147.62958755999998</v>
          </cell>
          <cell r="M975">
            <v>33.155505071999954</v>
          </cell>
          <cell r="N975">
            <v>-0.23024656299999968</v>
          </cell>
          <cell r="O975">
            <v>177.15550507199995</v>
          </cell>
        </row>
        <row r="976">
          <cell r="A976">
            <v>90000611</v>
          </cell>
          <cell r="B976" t="str">
            <v>Измерение яркости</v>
          </cell>
          <cell r="C976">
            <v>74</v>
          </cell>
          <cell r="D976">
            <v>1</v>
          </cell>
          <cell r="E976">
            <v>95.801159999999996</v>
          </cell>
          <cell r="F976">
            <v>2.0299999999999998</v>
          </cell>
          <cell r="G976">
            <v>97.831159999999997</v>
          </cell>
          <cell r="H976">
            <v>33.262594400000005</v>
          </cell>
          <cell r="I976">
            <v>131.09375439999999</v>
          </cell>
          <cell r="K976">
            <v>19.664063159999998</v>
          </cell>
          <cell r="L976">
            <v>150.75781755999998</v>
          </cell>
          <cell r="M976">
            <v>106.90938107199997</v>
          </cell>
          <cell r="N976">
            <v>-1.4447213658378375</v>
          </cell>
          <cell r="O976">
            <v>180.90938107199997</v>
          </cell>
        </row>
        <row r="977">
          <cell r="A977">
            <v>90000612</v>
          </cell>
          <cell r="B977" t="str">
            <v>Измерение пульсации</v>
          </cell>
          <cell r="C977">
            <v>74</v>
          </cell>
          <cell r="D977">
            <v>1</v>
          </cell>
          <cell r="E977">
            <v>95.801159999999996</v>
          </cell>
          <cell r="F977">
            <v>5.08</v>
          </cell>
          <cell r="G977">
            <v>100.88115999999999</v>
          </cell>
          <cell r="H977">
            <v>34.299594400000004</v>
          </cell>
          <cell r="I977">
            <v>135.18075440000001</v>
          </cell>
          <cell r="K977">
            <v>20.277113160000003</v>
          </cell>
          <cell r="L977">
            <v>155.45786756000001</v>
          </cell>
          <cell r="M977">
            <v>112.54944107200001</v>
          </cell>
          <cell r="N977">
            <v>-1.520938392864865</v>
          </cell>
          <cell r="O977">
            <v>186.54944107200001</v>
          </cell>
        </row>
        <row r="978">
          <cell r="A978">
            <v>90000613</v>
          </cell>
          <cell r="B978" t="str">
            <v>Измерение максимального уровня звукового давления</v>
          </cell>
          <cell r="C978">
            <v>599</v>
          </cell>
          <cell r="D978">
            <v>2</v>
          </cell>
          <cell r="E978">
            <v>191.60231999999999</v>
          </cell>
          <cell r="F978">
            <v>0</v>
          </cell>
          <cell r="G978">
            <v>191.60231999999999</v>
          </cell>
          <cell r="H978">
            <v>65.144788800000001</v>
          </cell>
          <cell r="I978">
            <v>256.74710879999998</v>
          </cell>
          <cell r="K978">
            <v>38.512066319999995</v>
          </cell>
          <cell r="L978">
            <v>295.25917511999995</v>
          </cell>
          <cell r="M978">
            <v>-244.68898985600009</v>
          </cell>
          <cell r="N978">
            <v>0.40849580944240416</v>
          </cell>
          <cell r="O978">
            <v>354.31101014399991</v>
          </cell>
        </row>
        <row r="979">
          <cell r="A979">
            <v>90000614</v>
          </cell>
          <cell r="B979" t="str">
            <v>Измерение уровня шума по среднегеометрическим частотам (спектральный-постоянный)</v>
          </cell>
          <cell r="C979">
            <v>599</v>
          </cell>
          <cell r="D979">
            <v>1.5</v>
          </cell>
          <cell r="E979">
            <v>143.70174</v>
          </cell>
          <cell r="F979">
            <v>0</v>
          </cell>
          <cell r="G979">
            <v>143.70174</v>
          </cell>
          <cell r="H979">
            <v>48.858591600000004</v>
          </cell>
          <cell r="I979">
            <v>192.56033160000001</v>
          </cell>
          <cell r="K979">
            <v>28.884049740000002</v>
          </cell>
          <cell r="L979">
            <v>221.44438134000001</v>
          </cell>
          <cell r="M979">
            <v>-333.26674239200003</v>
          </cell>
          <cell r="N979">
            <v>0.55637185708180303</v>
          </cell>
          <cell r="O979">
            <v>265.73325760799997</v>
          </cell>
        </row>
        <row r="980">
          <cell r="A980">
            <v>90000615</v>
          </cell>
          <cell r="B980" t="str">
            <v>Измерения спектрального состава локальной вибрации</v>
          </cell>
          <cell r="C980">
            <v>621</v>
          </cell>
          <cell r="D980">
            <v>2</v>
          </cell>
          <cell r="E980">
            <v>191.60231999999999</v>
          </cell>
          <cell r="F980">
            <v>0</v>
          </cell>
          <cell r="G980">
            <v>191.60231999999999</v>
          </cell>
          <cell r="H980">
            <v>65.144788800000001</v>
          </cell>
          <cell r="I980">
            <v>256.74710879999998</v>
          </cell>
          <cell r="K980">
            <v>38.512066319999995</v>
          </cell>
          <cell r="L980">
            <v>295.25917511999995</v>
          </cell>
          <cell r="M980">
            <v>-266.68898985600009</v>
          </cell>
          <cell r="N980">
            <v>0.42945086933333348</v>
          </cell>
          <cell r="O980">
            <v>354.31101014399991</v>
          </cell>
        </row>
        <row r="981">
          <cell r="A981">
            <v>90000645</v>
          </cell>
          <cell r="B981" t="str">
            <v>Измерение микроклиматических параметров производственной среды</v>
          </cell>
          <cell r="C981">
            <v>127</v>
          </cell>
          <cell r="D981">
            <v>3</v>
          </cell>
          <cell r="E981">
            <v>287.40348</v>
          </cell>
          <cell r="F981">
            <v>48.78</v>
          </cell>
          <cell r="G981">
            <v>336.18348000000003</v>
          </cell>
          <cell r="H981">
            <v>114.30238320000002</v>
          </cell>
          <cell r="I981">
            <v>450.48586320000004</v>
          </cell>
          <cell r="K981">
            <v>67.572879479999997</v>
          </cell>
          <cell r="L981">
            <v>518.05874268000002</v>
          </cell>
          <cell r="M981">
            <v>494.67049121599996</v>
          </cell>
          <cell r="N981">
            <v>-3.8950432379212594</v>
          </cell>
          <cell r="O981">
            <v>621.67049121599996</v>
          </cell>
        </row>
        <row r="982">
          <cell r="A982">
            <v>90000647</v>
          </cell>
          <cell r="B982" t="str">
            <v>Измерение инфразвука</v>
          </cell>
          <cell r="C982">
            <v>549</v>
          </cell>
          <cell r="D982">
            <v>2</v>
          </cell>
          <cell r="E982">
            <v>191.60231999999999</v>
          </cell>
          <cell r="F982">
            <v>0</v>
          </cell>
          <cell r="G982">
            <v>191.60231999999999</v>
          </cell>
          <cell r="H982">
            <v>65.144788800000001</v>
          </cell>
          <cell r="I982">
            <v>256.74710879999998</v>
          </cell>
          <cell r="K982">
            <v>38.512066319999995</v>
          </cell>
          <cell r="L982">
            <v>295.25917511999995</v>
          </cell>
          <cell r="M982">
            <v>-194.68898985600009</v>
          </cell>
          <cell r="N982">
            <v>0.35462475383606573</v>
          </cell>
          <cell r="O982">
            <v>354.31101014399991</v>
          </cell>
        </row>
        <row r="983">
          <cell r="A983">
            <v>90000094</v>
          </cell>
          <cell r="B983" t="str">
            <v>Измерение ЭМП в производственных помещениях и на селитебной территории от ЗССС (1 точка)</v>
          </cell>
          <cell r="C983">
            <v>1925</v>
          </cell>
          <cell r="D983">
            <v>5</v>
          </cell>
          <cell r="E983">
            <v>479.00579999999997</v>
          </cell>
          <cell r="F983">
            <v>1</v>
          </cell>
          <cell r="G983">
            <v>480.00579999999997</v>
          </cell>
          <cell r="H983">
            <v>163.20197200000001</v>
          </cell>
          <cell r="I983">
            <v>643.20777199999998</v>
          </cell>
          <cell r="K983">
            <v>96.481165799999999</v>
          </cell>
          <cell r="L983">
            <v>739.68893779999996</v>
          </cell>
          <cell r="M983">
            <v>-1037.3732746400001</v>
          </cell>
          <cell r="N983">
            <v>0.53889520760519483</v>
          </cell>
          <cell r="O983">
            <v>887.62672535999991</v>
          </cell>
        </row>
        <row r="984">
          <cell r="A984">
            <v>90000093</v>
          </cell>
          <cell r="B984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984">
            <v>920</v>
          </cell>
          <cell r="D984">
            <v>5</v>
          </cell>
          <cell r="E984">
            <v>479.00579999999997</v>
          </cell>
          <cell r="F984">
            <v>2</v>
          </cell>
          <cell r="G984">
            <v>481.00579999999997</v>
          </cell>
          <cell r="H984">
            <v>163.54197199999999</v>
          </cell>
          <cell r="I984">
            <v>644.5477719999999</v>
          </cell>
          <cell r="K984">
            <v>96.682165799999979</v>
          </cell>
          <cell r="L984">
            <v>741.2299377999999</v>
          </cell>
          <cell r="M984">
            <v>-30.524074640000094</v>
          </cell>
          <cell r="N984">
            <v>3.3178342000000104E-2</v>
          </cell>
          <cell r="O984">
            <v>889.47592535999991</v>
          </cell>
        </row>
        <row r="985">
          <cell r="A985">
            <v>90000092</v>
          </cell>
          <cell r="B985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985">
            <v>952</v>
          </cell>
          <cell r="D985">
            <v>5</v>
          </cell>
          <cell r="E985">
            <v>479.00579999999997</v>
          </cell>
          <cell r="F985">
            <v>3</v>
          </cell>
          <cell r="G985">
            <v>482.00579999999997</v>
          </cell>
          <cell r="H985">
            <v>163.88197199999999</v>
          </cell>
          <cell r="I985">
            <v>645.88777199999993</v>
          </cell>
          <cell r="K985">
            <v>96.883165799999986</v>
          </cell>
          <cell r="L985">
            <v>742.77093779999996</v>
          </cell>
          <cell r="M985">
            <v>-60.674874640000098</v>
          </cell>
          <cell r="N985">
            <v>6.3734112016806829E-2</v>
          </cell>
          <cell r="O985">
            <v>891.3251253599999</v>
          </cell>
        </row>
        <row r="986">
          <cell r="A986">
            <v>90000091</v>
          </cell>
          <cell r="B986" t="str">
            <v>Измерение плотности потока энергии от передающего радиотехнического объекта в помещениях (1 точка)</v>
          </cell>
          <cell r="C986">
            <v>1235</v>
          </cell>
          <cell r="D986">
            <v>5</v>
          </cell>
          <cell r="E986">
            <v>479.00579999999997</v>
          </cell>
          <cell r="F986">
            <v>4</v>
          </cell>
          <cell r="G986">
            <v>483.00579999999997</v>
          </cell>
          <cell r="H986">
            <v>164.22197199999999</v>
          </cell>
          <cell r="I986">
            <v>647.22777199999996</v>
          </cell>
          <cell r="K986">
            <v>97.084165799999994</v>
          </cell>
          <cell r="L986">
            <v>744.3119377999999</v>
          </cell>
          <cell r="M986">
            <v>-341.8256746400001</v>
          </cell>
          <cell r="N986">
            <v>0.27678192278542518</v>
          </cell>
          <cell r="O986">
            <v>893.1743253599999</v>
          </cell>
        </row>
        <row r="987">
          <cell r="A987">
            <v>90000090</v>
          </cell>
          <cell r="B987" t="str">
            <v>Измерение плотности потока энергии от передающего радиотехнического объекта на территории (1 точка)</v>
          </cell>
          <cell r="C987">
            <v>1027</v>
          </cell>
          <cell r="D987">
            <v>5</v>
          </cell>
          <cell r="E987">
            <v>479.00579999999997</v>
          </cell>
          <cell r="F987">
            <v>5</v>
          </cell>
          <cell r="G987">
            <v>484.00579999999997</v>
          </cell>
          <cell r="H987">
            <v>164.561972</v>
          </cell>
          <cell r="I987">
            <v>648.56777199999999</v>
          </cell>
          <cell r="K987">
            <v>97.285165800000001</v>
          </cell>
          <cell r="L987">
            <v>745.85293779999995</v>
          </cell>
          <cell r="M987">
            <v>-131.97647464000011</v>
          </cell>
          <cell r="N987">
            <v>0.12850679127555997</v>
          </cell>
          <cell r="O987">
            <v>895.02352535999989</v>
          </cell>
        </row>
        <row r="988">
          <cell r="A988">
            <v>90000095</v>
          </cell>
          <cell r="B988" t="str">
            <v>Измерение ЭМП от передающего радиотехнического объекта(1 объект)</v>
          </cell>
          <cell r="C988">
            <v>7115</v>
          </cell>
          <cell r="D988">
            <v>25</v>
          </cell>
          <cell r="E988">
            <v>2395.029</v>
          </cell>
          <cell r="F988">
            <v>1</v>
          </cell>
          <cell r="G988">
            <v>2396.029</v>
          </cell>
          <cell r="H988">
            <v>814.6498600000001</v>
          </cell>
          <cell r="I988">
            <v>3210.67886</v>
          </cell>
          <cell r="K988">
            <v>481.60182899999995</v>
          </cell>
          <cell r="L988">
            <v>3692.2806890000002</v>
          </cell>
          <cell r="M988">
            <v>-2684.2631732</v>
          </cell>
          <cell r="N988">
            <v>0.37726819018974</v>
          </cell>
          <cell r="O988">
            <v>4430.7368268</v>
          </cell>
        </row>
        <row r="989">
          <cell r="A989">
            <v>90000649</v>
          </cell>
          <cell r="B989" t="str">
            <v>Измерение магнитной индукции постоянного магнитного поля</v>
          </cell>
          <cell r="C989">
            <v>442</v>
          </cell>
          <cell r="D989">
            <v>1.5</v>
          </cell>
          <cell r="E989">
            <v>143.70174</v>
          </cell>
          <cell r="F989">
            <v>0</v>
          </cell>
          <cell r="G989">
            <v>143.70174</v>
          </cell>
          <cell r="H989">
            <v>48.858591600000004</v>
          </cell>
          <cell r="I989">
            <v>192.56033160000001</v>
          </cell>
          <cell r="K989">
            <v>28.884049740000002</v>
          </cell>
          <cell r="L989">
            <v>221.44438134000001</v>
          </cell>
          <cell r="M989">
            <v>-176.26674239200003</v>
          </cell>
          <cell r="N989">
            <v>0.39879353482352947</v>
          </cell>
          <cell r="O989">
            <v>265.73325760799997</v>
          </cell>
        </row>
        <row r="990">
          <cell r="A990">
            <v>90000650</v>
          </cell>
          <cell r="B990" t="str">
            <v>Измерение магнитной индукции геомагнитного и гипомагнитного полей</v>
          </cell>
          <cell r="C990">
            <v>739</v>
          </cell>
          <cell r="D990">
            <v>2.5</v>
          </cell>
          <cell r="E990">
            <v>239.50289999999998</v>
          </cell>
          <cell r="F990">
            <v>0</v>
          </cell>
          <cell r="G990">
            <v>239.50289999999998</v>
          </cell>
          <cell r="H990">
            <v>81.430986000000004</v>
          </cell>
          <cell r="I990">
            <v>320.93388599999997</v>
          </cell>
          <cell r="K990">
            <v>48.140082899999996</v>
          </cell>
          <cell r="L990">
            <v>369.07396889999995</v>
          </cell>
          <cell r="M990">
            <v>-296.11123732000004</v>
          </cell>
          <cell r="N990">
            <v>0.40069179610284172</v>
          </cell>
          <cell r="O990">
            <v>442.88876267999996</v>
          </cell>
        </row>
        <row r="991">
          <cell r="A991">
            <v>90000619</v>
          </cell>
          <cell r="B991" t="str">
            <v>Измерение индекса тепловой нагрузки среды (ТНС)</v>
          </cell>
          <cell r="C991">
            <v>358</v>
          </cell>
          <cell r="D991">
            <v>1.5</v>
          </cell>
          <cell r="E991">
            <v>143.70174</v>
          </cell>
          <cell r="F991">
            <v>0</v>
          </cell>
          <cell r="G991">
            <v>143.70174</v>
          </cell>
          <cell r="H991">
            <v>48.858591600000004</v>
          </cell>
          <cell r="I991">
            <v>192.56033160000001</v>
          </cell>
          <cell r="K991">
            <v>28.884049740000002</v>
          </cell>
          <cell r="L991">
            <v>221.44438134000001</v>
          </cell>
          <cell r="M991">
            <v>-92.266742392000026</v>
          </cell>
          <cell r="N991">
            <v>0.25772833070391071</v>
          </cell>
          <cell r="O991">
            <v>265.73325760799997</v>
          </cell>
        </row>
        <row r="992">
          <cell r="A992">
            <v>90000620</v>
          </cell>
          <cell r="B992" t="str">
            <v>Измерение электромагнитного поля от ЛЭП  промышленной  частоты  50Гц</v>
          </cell>
          <cell r="C992">
            <v>647</v>
          </cell>
          <cell r="D992">
            <v>2</v>
          </cell>
          <cell r="E992">
            <v>191.60231999999999</v>
          </cell>
          <cell r="F992">
            <v>120.33</v>
          </cell>
          <cell r="G992">
            <v>311.93232</v>
          </cell>
          <cell r="H992">
            <v>106.05698880000001</v>
          </cell>
          <cell r="I992">
            <v>417.9893088</v>
          </cell>
          <cell r="K992">
            <v>62.698396320000001</v>
          </cell>
          <cell r="L992">
            <v>480.68770512000003</v>
          </cell>
          <cell r="M992">
            <v>-70.174753855999938</v>
          </cell>
          <cell r="N992">
            <v>0.10846175248222556</v>
          </cell>
          <cell r="O992">
            <v>576.82524614400006</v>
          </cell>
        </row>
        <row r="993">
          <cell r="A993">
            <v>90000621</v>
          </cell>
          <cell r="B993" t="str">
            <v>Измерение электростатического поля на рабочем месте с ПЭВМ</v>
          </cell>
          <cell r="C993">
            <v>133</v>
          </cell>
          <cell r="D993">
            <v>0.5</v>
          </cell>
          <cell r="E993">
            <v>47.900579999999998</v>
          </cell>
          <cell r="F993">
            <v>30.49</v>
          </cell>
          <cell r="G993">
            <v>78.39058</v>
          </cell>
          <cell r="H993">
            <v>26.652797200000002</v>
          </cell>
          <cell r="I993">
            <v>105.04337720000001</v>
          </cell>
          <cell r="K993">
            <v>15.75650658</v>
          </cell>
          <cell r="L993">
            <v>120.79988378000002</v>
          </cell>
          <cell r="M993">
            <v>11.959860536000008</v>
          </cell>
          <cell r="N993">
            <v>-8.9923763428571488E-2</v>
          </cell>
          <cell r="O993">
            <v>144.95986053600001</v>
          </cell>
        </row>
        <row r="994">
          <cell r="A994">
            <v>90000623</v>
          </cell>
          <cell r="B994" t="str">
            <v>Измерение напряженности электромагнитного поля по магнитной составляющей 1 и 2 диапазоны на рабочем месте с ПЭВМ</v>
          </cell>
          <cell r="C994">
            <v>545</v>
          </cell>
          <cell r="D994">
            <v>1.5</v>
          </cell>
          <cell r="E994">
            <v>143.70174</v>
          </cell>
          <cell r="F994">
            <v>80.489999999999995</v>
          </cell>
          <cell r="G994">
            <v>224.19173999999998</v>
          </cell>
          <cell r="H994">
            <v>76.225191600000002</v>
          </cell>
          <cell r="I994">
            <v>300.4169316</v>
          </cell>
          <cell r="K994">
            <v>45.062539739999998</v>
          </cell>
          <cell r="L994">
            <v>345.47947133999998</v>
          </cell>
          <cell r="M994">
            <v>-130.42463439200003</v>
          </cell>
          <cell r="N994">
            <v>0.23931125576513768</v>
          </cell>
          <cell r="O994">
            <v>414.57536560799997</v>
          </cell>
        </row>
        <row r="995">
          <cell r="A995">
            <v>90000624</v>
          </cell>
          <cell r="B995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995">
            <v>545</v>
          </cell>
          <cell r="D995">
            <v>1.5</v>
          </cell>
          <cell r="E995">
            <v>143.70174</v>
          </cell>
          <cell r="F995">
            <v>80.489999999999995</v>
          </cell>
          <cell r="G995">
            <v>224.19173999999998</v>
          </cell>
          <cell r="H995">
            <v>76.225191600000002</v>
          </cell>
          <cell r="I995">
            <v>300.4169316</v>
          </cell>
          <cell r="K995">
            <v>45.062539739999998</v>
          </cell>
          <cell r="L995">
            <v>345.47947133999998</v>
          </cell>
          <cell r="M995">
            <v>-130.42463439200003</v>
          </cell>
          <cell r="N995">
            <v>0.23931125576513768</v>
          </cell>
          <cell r="O995">
            <v>414.57536560799997</v>
          </cell>
        </row>
        <row r="996">
          <cell r="A996">
            <v>90000626</v>
          </cell>
          <cell r="B996" t="str">
            <v>Измерение магнитного поля промышленной частоты 50 Гц в производственных помещениях</v>
          </cell>
          <cell r="C996">
            <v>417</v>
          </cell>
          <cell r="D996">
            <v>2</v>
          </cell>
          <cell r="E996">
            <v>191.60231999999999</v>
          </cell>
          <cell r="F996">
            <v>20.329999999999998</v>
          </cell>
          <cell r="G996">
            <v>211.93232</v>
          </cell>
          <cell r="H996">
            <v>72.056988800000013</v>
          </cell>
          <cell r="I996">
            <v>283.9893088</v>
          </cell>
          <cell r="K996">
            <v>42.598396319999999</v>
          </cell>
          <cell r="L996">
            <v>326.58770512000001</v>
          </cell>
          <cell r="M996">
            <v>-25.094753856000011</v>
          </cell>
          <cell r="N996">
            <v>6.0179265841726642E-2</v>
          </cell>
          <cell r="O996">
            <v>391.90524614399999</v>
          </cell>
        </row>
        <row r="997">
          <cell r="A997">
            <v>90001626</v>
          </cell>
          <cell r="B997" t="str">
            <v>Измерение электромагнитного поля промышленной частоты (50Гц) в производственных помещениях, 1 точка</v>
          </cell>
          <cell r="C997">
            <v>842</v>
          </cell>
          <cell r="D997">
            <v>2</v>
          </cell>
          <cell r="E997">
            <v>191.60231999999999</v>
          </cell>
          <cell r="F997">
            <v>0</v>
          </cell>
          <cell r="G997">
            <v>191.60231999999999</v>
          </cell>
          <cell r="H997">
            <v>65.144788800000001</v>
          </cell>
          <cell r="I997">
            <v>256.74710879999998</v>
          </cell>
          <cell r="K997">
            <v>38.512066319999995</v>
          </cell>
          <cell r="L997">
            <v>295.25917511999995</v>
          </cell>
          <cell r="M997">
            <v>-487.68898985600009</v>
          </cell>
          <cell r="N997">
            <v>0.57920307583847996</v>
          </cell>
          <cell r="O997">
            <v>354.31101014399991</v>
          </cell>
        </row>
        <row r="998">
          <cell r="A998">
            <v>90000631</v>
          </cell>
          <cell r="B998" t="str">
            <v>Измерение уровней ионных состояний воздуха помещений</v>
          </cell>
          <cell r="C998">
            <v>203</v>
          </cell>
          <cell r="D998">
            <v>1</v>
          </cell>
          <cell r="E998">
            <v>95.801159999999996</v>
          </cell>
          <cell r="F998">
            <v>15.25</v>
          </cell>
          <cell r="G998">
            <v>111.05116</v>
          </cell>
          <cell r="H998">
            <v>37.757394400000003</v>
          </cell>
          <cell r="I998">
            <v>148.80855439999999</v>
          </cell>
          <cell r="K998">
            <v>22.321283159999997</v>
          </cell>
          <cell r="L998">
            <v>171.12983756</v>
          </cell>
          <cell r="M998">
            <v>2.3558050719999812</v>
          </cell>
          <cell r="N998">
            <v>-1.1604951093595967E-2</v>
          </cell>
          <cell r="O998">
            <v>205.35580507199998</v>
          </cell>
        </row>
        <row r="999">
          <cell r="A999">
            <v>90000643</v>
          </cell>
          <cell r="B999" t="str">
            <v>Измерение электромагнитного поля от ЛЭП промышленной частоты (50Гц) селитебной территории</v>
          </cell>
          <cell r="C999">
            <v>1027</v>
          </cell>
          <cell r="D999">
            <v>2</v>
          </cell>
          <cell r="E999">
            <v>191.60231999999999</v>
          </cell>
          <cell r="F999">
            <v>0</v>
          </cell>
          <cell r="G999">
            <v>191.60231999999999</v>
          </cell>
          <cell r="H999">
            <v>65.144788800000001</v>
          </cell>
          <cell r="I999">
            <v>256.74710879999998</v>
          </cell>
          <cell r="K999">
            <v>38.512066319999995</v>
          </cell>
          <cell r="L999">
            <v>295.25917511999995</v>
          </cell>
          <cell r="M999">
            <v>-672.68898985600003</v>
          </cell>
          <cell r="N999">
            <v>0.65500388496202533</v>
          </cell>
          <cell r="O999">
            <v>354.31101014399991</v>
          </cell>
        </row>
        <row r="1000">
          <cell r="A1000">
            <v>90000641</v>
          </cell>
          <cell r="B100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00">
            <v>1027</v>
          </cell>
          <cell r="D1000">
            <v>2</v>
          </cell>
          <cell r="E1000">
            <v>191.60231999999999</v>
          </cell>
          <cell r="F1000">
            <v>0</v>
          </cell>
          <cell r="G1000">
            <v>191.60231999999999</v>
          </cell>
          <cell r="H1000">
            <v>65.144788800000001</v>
          </cell>
          <cell r="I1000">
            <v>256.74710879999998</v>
          </cell>
          <cell r="K1000">
            <v>38.512066319999995</v>
          </cell>
          <cell r="L1000">
            <v>295.25917511999995</v>
          </cell>
          <cell r="M1000">
            <v>-672.68898985600003</v>
          </cell>
          <cell r="N1000">
            <v>0.65500388496202533</v>
          </cell>
          <cell r="O1000">
            <v>354.31101014399991</v>
          </cell>
        </row>
        <row r="1001">
          <cell r="A1001">
            <v>90000642</v>
          </cell>
          <cell r="B100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01">
            <v>1027</v>
          </cell>
          <cell r="D1001">
            <v>2</v>
          </cell>
          <cell r="E1001">
            <v>191.60231999999999</v>
          </cell>
          <cell r="F1001">
            <v>0</v>
          </cell>
          <cell r="G1001">
            <v>191.60231999999999</v>
          </cell>
          <cell r="H1001">
            <v>65.144788800000001</v>
          </cell>
          <cell r="I1001">
            <v>256.74710879999998</v>
          </cell>
          <cell r="K1001">
            <v>38.512066319999995</v>
          </cell>
          <cell r="L1001">
            <v>295.25917511999995</v>
          </cell>
          <cell r="M1001">
            <v>-672.68898985600003</v>
          </cell>
          <cell r="N1001">
            <v>0.65500388496202533</v>
          </cell>
          <cell r="O1001">
            <v>354.31101014399991</v>
          </cell>
        </row>
        <row r="1002">
          <cell r="A1002">
            <v>90000644</v>
          </cell>
          <cell r="B1002" t="str">
            <v>Измерение плотности потока мощности ЭМП  от микроволновой печи (диапазон частот от 300 МГц до 700 ГГц) (1 точка)</v>
          </cell>
          <cell r="C1002">
            <v>604</v>
          </cell>
          <cell r="D1002">
            <v>2</v>
          </cell>
          <cell r="E1002">
            <v>191.60231999999999</v>
          </cell>
          <cell r="F1002">
            <v>0</v>
          </cell>
          <cell r="G1002">
            <v>191.60231999999999</v>
          </cell>
          <cell r="H1002">
            <v>65.144788800000001</v>
          </cell>
          <cell r="I1002">
            <v>256.74710879999998</v>
          </cell>
          <cell r="K1002">
            <v>38.512066319999995</v>
          </cell>
          <cell r="L1002">
            <v>295.25917511999995</v>
          </cell>
          <cell r="M1002">
            <v>-249.68898985600009</v>
          </cell>
          <cell r="N1002">
            <v>0.41339236731125845</v>
          </cell>
          <cell r="O1002">
            <v>354.31101014399991</v>
          </cell>
        </row>
        <row r="1003">
          <cell r="A1003">
            <v>90001301</v>
          </cell>
          <cell r="B1003" t="str">
            <v>Выполнение работ по аттестации, аккредитации промышленной лаборатории с выходом на объект</v>
          </cell>
          <cell r="C1003">
            <v>11047</v>
          </cell>
          <cell r="D1003">
            <v>7</v>
          </cell>
          <cell r="E1003">
            <v>670.60811999999999</v>
          </cell>
          <cell r="F1003">
            <v>0</v>
          </cell>
          <cell r="G1003">
            <v>670.60811999999999</v>
          </cell>
          <cell r="H1003">
            <v>228.00676080000002</v>
          </cell>
          <cell r="I1003">
            <v>898.61488080000004</v>
          </cell>
          <cell r="K1003">
            <v>134.79223211999999</v>
          </cell>
          <cell r="L1003">
            <v>1033.4071129200001</v>
          </cell>
          <cell r="M1003">
            <v>-9806.9114644959991</v>
          </cell>
          <cell r="N1003">
            <v>0.8877443165109079</v>
          </cell>
          <cell r="O1003">
            <v>1240.0885355040002</v>
          </cell>
        </row>
        <row r="1004">
          <cell r="A1004">
            <v>90001302</v>
          </cell>
          <cell r="B1004" t="str">
            <v>Выполнение работ по аттестации, аккредитации промышленной лаборатории без выхода на объект</v>
          </cell>
          <cell r="C1004">
            <v>6430</v>
          </cell>
          <cell r="D1004">
            <v>6</v>
          </cell>
          <cell r="E1004">
            <v>574.80696</v>
          </cell>
          <cell r="F1004">
            <v>0</v>
          </cell>
          <cell r="G1004">
            <v>574.80696</v>
          </cell>
          <cell r="H1004">
            <v>195.43436640000002</v>
          </cell>
          <cell r="I1004">
            <v>770.24132640000005</v>
          </cell>
          <cell r="K1004">
            <v>115.53619896000001</v>
          </cell>
          <cell r="L1004">
            <v>885.77752536000003</v>
          </cell>
          <cell r="M1004">
            <v>-5367.0669695679999</v>
          </cell>
          <cell r="N1004">
            <v>0.83469159713343699</v>
          </cell>
          <cell r="O1004">
            <v>1062.9330304319999</v>
          </cell>
        </row>
        <row r="1005">
          <cell r="A1005">
            <v>90001303</v>
          </cell>
          <cell r="B1005" t="str">
            <v>Подготовка одной контрольной задачи</v>
          </cell>
          <cell r="C1005">
            <v>3852</v>
          </cell>
          <cell r="D1005">
            <v>20</v>
          </cell>
          <cell r="E1005">
            <v>1916.0231999999999</v>
          </cell>
          <cell r="F1005">
            <v>0</v>
          </cell>
          <cell r="G1005">
            <v>1916.0231999999999</v>
          </cell>
          <cell r="H1005">
            <v>651.44788800000003</v>
          </cell>
          <cell r="I1005">
            <v>2567.4710879999998</v>
          </cell>
          <cell r="K1005">
            <v>385.12066319999997</v>
          </cell>
          <cell r="L1005">
            <v>2952.5917511999996</v>
          </cell>
          <cell r="M1005">
            <v>-308.88989856000035</v>
          </cell>
          <cell r="N1005">
            <v>8.0189485607476726E-2</v>
          </cell>
          <cell r="O1005">
            <v>3543.1101014399997</v>
          </cell>
        </row>
        <row r="1006">
          <cell r="A1006">
            <v>90000096</v>
          </cell>
          <cell r="B1006" t="str">
            <v xml:space="preserve">Определение электролизуемости материалов </v>
          </cell>
          <cell r="C1006">
            <v>310</v>
          </cell>
          <cell r="D1006">
            <v>1</v>
          </cell>
          <cell r="E1006">
            <v>95.801159999999996</v>
          </cell>
          <cell r="F1006">
            <v>75.25</v>
          </cell>
          <cell r="G1006">
            <v>171.05115999999998</v>
          </cell>
          <cell r="H1006">
            <v>58.157394400000001</v>
          </cell>
          <cell r="I1006">
            <v>229.20855439999997</v>
          </cell>
          <cell r="K1006">
            <v>34.381283159999995</v>
          </cell>
          <cell r="L1006">
            <v>263.58983755999998</v>
          </cell>
          <cell r="M1006">
            <v>6.307805071999951</v>
          </cell>
          <cell r="N1006">
            <v>-2.0347758296774036E-2</v>
          </cell>
          <cell r="O1006">
            <v>316.30780507199995</v>
          </cell>
        </row>
        <row r="1007">
          <cell r="A1007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08">
          <cell r="A1008">
            <v>12000025</v>
          </cell>
          <cell r="B1008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08">
            <v>330</v>
          </cell>
          <cell r="D1008">
            <v>4</v>
          </cell>
          <cell r="E1008">
            <v>324.82296000000002</v>
          </cell>
          <cell r="F1008">
            <v>0</v>
          </cell>
          <cell r="G1008">
            <v>324.82296000000002</v>
          </cell>
          <cell r="H1008">
            <v>110.43980640000001</v>
          </cell>
          <cell r="I1008">
            <v>435.26276640000003</v>
          </cell>
          <cell r="K1008">
            <v>65.289414960000002</v>
          </cell>
          <cell r="L1008">
            <v>500.55218136000002</v>
          </cell>
          <cell r="M1008">
            <v>270.66261763199998</v>
          </cell>
          <cell r="N1008">
            <v>-0.82018975039999997</v>
          </cell>
          <cell r="O1008">
            <v>600.66261763199998</v>
          </cell>
        </row>
        <row r="1009">
          <cell r="A1009">
            <v>12000027</v>
          </cell>
          <cell r="B1009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09">
            <v>440</v>
          </cell>
          <cell r="D1009">
            <v>4</v>
          </cell>
          <cell r="E1009">
            <v>324.82296000000002</v>
          </cell>
          <cell r="F1009">
            <v>0</v>
          </cell>
          <cell r="G1009">
            <v>324.82296000000002</v>
          </cell>
          <cell r="H1009">
            <v>110.43980640000001</v>
          </cell>
          <cell r="I1009">
            <v>435.26276640000003</v>
          </cell>
          <cell r="K1009">
            <v>65.289414960000002</v>
          </cell>
          <cell r="L1009">
            <v>500.55218136000002</v>
          </cell>
          <cell r="M1009">
            <v>160.66261763199998</v>
          </cell>
          <cell r="N1009">
            <v>-0.36514231279999992</v>
          </cell>
          <cell r="O1009">
            <v>600.66261763199998</v>
          </cell>
        </row>
        <row r="1010">
          <cell r="A1010">
            <v>12000029</v>
          </cell>
          <cell r="B1010" t="str">
            <v>Обучение по проведению производственного радиационного контроля металлолома по 10,5 часовой программе.</v>
          </cell>
          <cell r="C1010">
            <v>1250</v>
          </cell>
          <cell r="D1010">
            <v>10.5</v>
          </cell>
          <cell r="E1010">
            <v>852.66026999999997</v>
          </cell>
          <cell r="F1010">
            <v>0</v>
          </cell>
          <cell r="G1010">
            <v>852.66026999999997</v>
          </cell>
          <cell r="H1010">
            <v>289.90449180000002</v>
          </cell>
          <cell r="I1010">
            <v>1142.5647618</v>
          </cell>
          <cell r="K1010">
            <v>171.38471426999999</v>
          </cell>
          <cell r="L1010">
            <v>1313.9494760699999</v>
          </cell>
          <cell r="M1010">
            <v>326.73937128399984</v>
          </cell>
          <cell r="N1010">
            <v>-0.26139149702719988</v>
          </cell>
          <cell r="O1010">
            <v>1576.7393712839998</v>
          </cell>
        </row>
        <row r="1011">
          <cell r="A1011">
            <v>12000033</v>
          </cell>
          <cell r="B1011" t="str">
            <v xml:space="preserve">Оформление удостоверений </v>
          </cell>
          <cell r="C1011">
            <v>150</v>
          </cell>
          <cell r="D1011">
            <v>0.05</v>
          </cell>
          <cell r="E1011">
            <v>4.0602870000000006</v>
          </cell>
          <cell r="F1011">
            <v>72.75</v>
          </cell>
          <cell r="G1011">
            <v>76.810287000000002</v>
          </cell>
          <cell r="H1011">
            <v>26.115497580000003</v>
          </cell>
          <cell r="I1011">
            <v>102.92578458</v>
          </cell>
          <cell r="K1011">
            <v>15.438867686999998</v>
          </cell>
          <cell r="L1011">
            <v>118.364652267</v>
          </cell>
          <cell r="M1011">
            <v>-7.9624172796000039</v>
          </cell>
          <cell r="N1011">
            <v>5.3082781864000027E-2</v>
          </cell>
          <cell r="O1011">
            <v>142.0375827204</v>
          </cell>
        </row>
        <row r="1012">
          <cell r="A1012">
            <v>12000034</v>
          </cell>
          <cell r="B1012" t="str">
            <v>Оформление личных медицинских книжек</v>
          </cell>
          <cell r="C1012">
            <v>170</v>
          </cell>
          <cell r="D1012">
            <v>0.05</v>
          </cell>
          <cell r="E1012">
            <v>4.0602870000000006</v>
          </cell>
          <cell r="F1012">
            <v>72.75</v>
          </cell>
          <cell r="G1012">
            <v>76.810287000000002</v>
          </cell>
          <cell r="H1012">
            <v>26.115497580000003</v>
          </cell>
          <cell r="I1012">
            <v>102.92578458</v>
          </cell>
          <cell r="K1012">
            <v>15.438867686999998</v>
          </cell>
          <cell r="L1012">
            <v>118.364652267</v>
          </cell>
          <cell r="M1012">
            <v>-27.962417279600004</v>
          </cell>
          <cell r="N1012">
            <v>0.16448480752705885</v>
          </cell>
          <cell r="O1012">
            <v>142.0375827204</v>
          </cell>
        </row>
        <row r="1013">
          <cell r="A1013">
            <v>12000035</v>
          </cell>
          <cell r="B1013" t="str">
            <v>Защита информации на личной медицинской книжки, удостоверении (внесение 1 голограммы)</v>
          </cell>
          <cell r="C1013">
            <v>45</v>
          </cell>
          <cell r="D1013">
            <v>0.05</v>
          </cell>
          <cell r="E1013">
            <v>4.0602870000000006</v>
          </cell>
          <cell r="F1013">
            <v>18</v>
          </cell>
          <cell r="G1013">
            <v>22.060287000000002</v>
          </cell>
          <cell r="H1013">
            <v>7.5004975800000011</v>
          </cell>
          <cell r="I1013">
            <v>29.560784580000004</v>
          </cell>
          <cell r="K1013">
            <v>4.4341176870000005</v>
          </cell>
          <cell r="L1013">
            <v>33.994902267000001</v>
          </cell>
          <cell r="M1013">
            <v>-4.2061172796000008</v>
          </cell>
          <cell r="N1013">
            <v>9.3469272880000023E-2</v>
          </cell>
          <cell r="O1013">
            <v>40.793882720399999</v>
          </cell>
        </row>
        <row r="1014">
          <cell r="A1014">
            <v>12000051</v>
          </cell>
          <cell r="B1014" t="str">
            <v>Практическая помощь по разделу защиты прав потребителей (за 1 час)</v>
          </cell>
          <cell r="C1014">
            <v>545</v>
          </cell>
          <cell r="D1014">
            <v>1</v>
          </cell>
          <cell r="E1014">
            <v>81.205740000000006</v>
          </cell>
          <cell r="F1014">
            <v>0</v>
          </cell>
          <cell r="G1014">
            <v>81.205740000000006</v>
          </cell>
          <cell r="H1014">
            <v>27.609951600000002</v>
          </cell>
          <cell r="I1014">
            <v>108.81569160000001</v>
          </cell>
          <cell r="K1014">
            <v>16.32235374</v>
          </cell>
          <cell r="L1014">
            <v>125.13804534000001</v>
          </cell>
          <cell r="M1014">
            <v>-394.83434559199998</v>
          </cell>
          <cell r="N1014">
            <v>0.72446668915963297</v>
          </cell>
          <cell r="O1014">
            <v>150.16565440799999</v>
          </cell>
        </row>
        <row r="1015">
          <cell r="A1015">
            <v>12000030</v>
          </cell>
          <cell r="B1015" t="str">
            <v>Обучение работе на стерилизаторах медицинских паровых (автоклавах) по 75 часовой программе.</v>
          </cell>
          <cell r="C1015">
            <v>2900</v>
          </cell>
          <cell r="D1015">
            <v>75</v>
          </cell>
          <cell r="E1015">
            <v>6090.4305000000004</v>
          </cell>
          <cell r="F1015">
            <v>0</v>
          </cell>
          <cell r="G1015">
            <v>6090.4305000000004</v>
          </cell>
          <cell r="H1015">
            <v>2070.7463700000003</v>
          </cell>
          <cell r="I1015">
            <v>8161.1768700000011</v>
          </cell>
          <cell r="K1015">
            <v>1224.1765305000001</v>
          </cell>
          <cell r="L1015">
            <v>9385.353400500002</v>
          </cell>
          <cell r="M1015">
            <v>8362.4240806000016</v>
          </cell>
          <cell r="N1015">
            <v>-2.8835945105517249</v>
          </cell>
          <cell r="O1015">
            <v>11262.424080600002</v>
          </cell>
        </row>
        <row r="1016">
          <cell r="A1016">
            <v>12000031</v>
          </cell>
          <cell r="B1016" t="str">
            <v>Обучение дезинфекторов по 75 часовой программе</v>
          </cell>
          <cell r="C1016">
            <v>9900</v>
          </cell>
          <cell r="D1016">
            <v>75</v>
          </cell>
          <cell r="E1016">
            <v>6090.4305000000004</v>
          </cell>
          <cell r="F1016">
            <v>0</v>
          </cell>
          <cell r="G1016">
            <v>6090.4305000000004</v>
          </cell>
          <cell r="H1016">
            <v>2070.7463700000003</v>
          </cell>
          <cell r="I1016">
            <v>8161.1768700000011</v>
          </cell>
          <cell r="K1016">
            <v>1224.1765305000001</v>
          </cell>
          <cell r="L1016">
            <v>9385.353400500002</v>
          </cell>
          <cell r="M1016">
            <v>1362.4240806000016</v>
          </cell>
          <cell r="N1016">
            <v>-0.13761859400000015</v>
          </cell>
          <cell r="O1016">
            <v>11262.424080600002</v>
          </cell>
        </row>
        <row r="1017">
          <cell r="A1017">
            <v>12000036</v>
          </cell>
          <cell r="B1017" t="str">
            <v xml:space="preserve">Регистрация и выдачи личных медицинских книжек, удостоверений, резулатов аттестации профессиональной подготовки и обучения. </v>
          </cell>
          <cell r="C1017">
            <v>80</v>
          </cell>
          <cell r="D1017">
            <v>0.17</v>
          </cell>
          <cell r="E1017">
            <v>13.804975800000001</v>
          </cell>
          <cell r="F1017">
            <v>0</v>
          </cell>
          <cell r="G1017">
            <v>13.804975800000001</v>
          </cell>
          <cell r="H1017">
            <v>4.6936917720000011</v>
          </cell>
          <cell r="I1017">
            <v>18.498667572000002</v>
          </cell>
          <cell r="K1017">
            <v>2.7748001358000001</v>
          </cell>
          <cell r="L1017">
            <v>21.273467707800002</v>
          </cell>
          <cell r="M1017">
            <v>-54.471838750640003</v>
          </cell>
          <cell r="N1017">
            <v>0.68089798438300009</v>
          </cell>
          <cell r="O1017">
            <v>25.52816124936</v>
          </cell>
        </row>
        <row r="1018">
          <cell r="A1018">
            <v>12000043</v>
          </cell>
          <cell r="B1018" t="str">
            <v>Оттиск одного листа методической литературы формата А-4 ( с двух сторон).</v>
          </cell>
          <cell r="C1018">
            <v>8</v>
          </cell>
          <cell r="D1018">
            <v>2.5000000000000001E-2</v>
          </cell>
          <cell r="E1018">
            <v>2.0301435000000003</v>
          </cell>
          <cell r="F1018">
            <v>2.5</v>
          </cell>
          <cell r="G1018">
            <v>4.5301435000000003</v>
          </cell>
          <cell r="H1018">
            <v>1.5402487900000001</v>
          </cell>
          <cell r="I1018">
            <v>6.0703922900000009</v>
          </cell>
          <cell r="K1018">
            <v>0.91055884350000005</v>
          </cell>
          <cell r="L1018">
            <v>6.9809511335000014</v>
          </cell>
          <cell r="M1018">
            <v>0.37714136020000133</v>
          </cell>
          <cell r="N1018">
            <v>-4.7142670025000166E-2</v>
          </cell>
          <cell r="O1018">
            <v>8.3771413602000013</v>
          </cell>
        </row>
        <row r="1019">
          <cell r="A1019" t="str">
            <v>Отдел эпидемиологии</v>
          </cell>
        </row>
        <row r="1020">
          <cell r="A1020">
            <v>21000007</v>
          </cell>
          <cell r="B1020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автотраспорта</v>
          </cell>
          <cell r="C1020">
            <v>340</v>
          </cell>
          <cell r="D1020">
            <v>1</v>
          </cell>
          <cell r="E1020">
            <v>74.057760000000002</v>
          </cell>
          <cell r="F1020">
            <v>96.75</v>
          </cell>
          <cell r="G1020">
            <v>170.80776</v>
          </cell>
          <cell r="H1020">
            <v>58.074638400000005</v>
          </cell>
          <cell r="I1020">
            <v>228.8823984</v>
          </cell>
          <cell r="K1020">
            <v>34.332359759999996</v>
          </cell>
          <cell r="L1020">
            <v>263.21475815999997</v>
          </cell>
          <cell r="M1020">
            <v>-24.14229020800002</v>
          </cell>
          <cell r="N1020">
            <v>7.1006735905882412E-2</v>
          </cell>
          <cell r="O1020">
            <v>315.85770979199998</v>
          </cell>
        </row>
        <row r="1021">
          <cell r="A1021">
            <v>21000010</v>
          </cell>
          <cell r="B1021" t="str">
            <v>Энтомологическое обследование территорий на заклещевленность до 1 га, без предоставления автотраспорта (1 участок)</v>
          </cell>
          <cell r="C1021">
            <v>284</v>
          </cell>
          <cell r="D1021">
            <v>0.5</v>
          </cell>
          <cell r="E1021">
            <v>37.028880000000001</v>
          </cell>
          <cell r="F1021">
            <v>99.63</v>
          </cell>
          <cell r="G1021">
            <v>136.65888000000001</v>
          </cell>
          <cell r="H1021">
            <v>46.46401920000001</v>
          </cell>
          <cell r="I1021">
            <v>183.12289920000001</v>
          </cell>
          <cell r="K1021">
            <v>27.46843488</v>
          </cell>
          <cell r="L1021">
            <v>210.59133408</v>
          </cell>
          <cell r="M1021">
            <v>-31.290399104000016</v>
          </cell>
          <cell r="N1021">
            <v>0</v>
          </cell>
          <cell r="O1021">
            <v>252.70960089599998</v>
          </cell>
        </row>
        <row r="1022">
          <cell r="A1022">
            <v>21000008</v>
          </cell>
          <cell r="B1022" t="str">
            <v>Энтомологическое исследование почвы на наличие L, K мух с оформлением необходимых документов (1проба)</v>
          </cell>
          <cell r="C1022">
            <v>289</v>
          </cell>
          <cell r="D1022">
            <v>1.3</v>
          </cell>
          <cell r="E1022">
            <v>96.275088000000011</v>
          </cell>
          <cell r="F1022">
            <v>37.46</v>
          </cell>
          <cell r="G1022">
            <v>133.73508800000002</v>
          </cell>
          <cell r="H1022">
            <v>45.469929920000013</v>
          </cell>
          <cell r="I1022">
            <v>179.20501792000005</v>
          </cell>
          <cell r="K1022">
            <v>26.880752688000005</v>
          </cell>
          <cell r="L1022">
            <v>206.08577060800005</v>
          </cell>
          <cell r="M1022">
            <v>-41.697075270399949</v>
          </cell>
          <cell r="N1022">
            <v>0.14428053726781989</v>
          </cell>
          <cell r="O1022">
            <v>247.30292472960005</v>
          </cell>
        </row>
        <row r="1023">
          <cell r="A1023">
            <v>21000013</v>
          </cell>
          <cell r="B1023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23">
            <v>690</v>
          </cell>
          <cell r="D1023">
            <v>2</v>
          </cell>
          <cell r="E1023">
            <v>148.11552</v>
          </cell>
          <cell r="F1023">
            <v>173.92</v>
          </cell>
          <cell r="G1023">
            <v>322.03552000000002</v>
          </cell>
          <cell r="H1023">
            <v>109.49207680000002</v>
          </cell>
          <cell r="I1023">
            <v>431.52759680000003</v>
          </cell>
          <cell r="K1023">
            <v>64.729139520000004</v>
          </cell>
          <cell r="L1023">
            <v>496.25673632000002</v>
          </cell>
          <cell r="M1023">
            <v>-94.491916415999981</v>
          </cell>
          <cell r="N1023">
            <v>0.13694480639999998</v>
          </cell>
          <cell r="O1023">
            <v>595.50808358400002</v>
          </cell>
        </row>
        <row r="1024">
          <cell r="A1024">
            <v>21000016</v>
          </cell>
          <cell r="B1024" t="str">
            <v>Энтомологическое обследование мест хранения продовольственного сырья с забором проб (1 объект).</v>
          </cell>
          <cell r="C1024">
            <v>900</v>
          </cell>
          <cell r="D1024">
            <v>1.3</v>
          </cell>
          <cell r="E1024">
            <v>96.275088000000011</v>
          </cell>
          <cell r="F1024">
            <v>341.65</v>
          </cell>
          <cell r="G1024">
            <v>437.92508799999996</v>
          </cell>
          <cell r="H1024">
            <v>148.89452992</v>
          </cell>
          <cell r="I1024">
            <v>586.81961791999993</v>
          </cell>
          <cell r="K1024">
            <v>88.022942687999986</v>
          </cell>
          <cell r="L1024">
            <v>674.84256060799987</v>
          </cell>
          <cell r="M1024">
            <v>-90.1889272704002</v>
          </cell>
          <cell r="N1024">
            <v>0.10020991918933356</v>
          </cell>
          <cell r="O1024">
            <v>809.8110727295998</v>
          </cell>
        </row>
        <row r="1025">
          <cell r="A1025">
            <v>21000021</v>
          </cell>
          <cell r="B1025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25">
            <v>640</v>
          </cell>
          <cell r="D1025">
            <v>2</v>
          </cell>
          <cell r="E1025">
            <v>148.11552</v>
          </cell>
          <cell r="F1025">
            <v>141.65</v>
          </cell>
          <cell r="G1025">
            <v>289.76552000000004</v>
          </cell>
          <cell r="H1025">
            <v>98.520276800000019</v>
          </cell>
          <cell r="I1025">
            <v>388.28579680000007</v>
          </cell>
          <cell r="K1025">
            <v>58.242869520000006</v>
          </cell>
          <cell r="L1025">
            <v>446.52866632000007</v>
          </cell>
          <cell r="M1025">
            <v>-104.16560041599996</v>
          </cell>
          <cell r="N1025">
            <v>0.16275875064999995</v>
          </cell>
          <cell r="O1025">
            <v>535.83439958400004</v>
          </cell>
        </row>
        <row r="1026">
          <cell r="A1026">
            <v>21000017</v>
          </cell>
          <cell r="B1026" t="str">
            <v>Определение до вида членистоногих (1 экз.)</v>
          </cell>
          <cell r="C1026">
            <v>80</v>
          </cell>
          <cell r="D1026">
            <v>0.2</v>
          </cell>
          <cell r="E1026">
            <v>14.811552000000002</v>
          </cell>
          <cell r="F1026">
            <v>39.61</v>
          </cell>
          <cell r="G1026">
            <v>54.421552000000005</v>
          </cell>
          <cell r="H1026">
            <v>18.503327680000002</v>
          </cell>
          <cell r="I1026">
            <v>72.924879680000004</v>
          </cell>
          <cell r="K1026">
            <v>10.938731951999999</v>
          </cell>
          <cell r="L1026">
            <v>83.863611632000001</v>
          </cell>
          <cell r="M1026">
            <v>20.636333958400002</v>
          </cell>
          <cell r="N1026">
            <v>-0.25795417448000002</v>
          </cell>
          <cell r="O1026">
            <v>100.6363339584</v>
          </cell>
        </row>
        <row r="1027">
          <cell r="A1027">
            <v>21000018</v>
          </cell>
          <cell r="B1027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27">
            <v>245</v>
          </cell>
          <cell r="D1027">
            <v>1.3</v>
          </cell>
          <cell r="E1027">
            <v>96.275088000000011</v>
          </cell>
          <cell r="F1027">
            <v>0</v>
          </cell>
          <cell r="G1027">
            <v>96.275088000000011</v>
          </cell>
          <cell r="H1027">
            <v>32.733529920000009</v>
          </cell>
          <cell r="I1027">
            <v>129.00861792000001</v>
          </cell>
          <cell r="K1027">
            <v>19.351292688000001</v>
          </cell>
          <cell r="L1027">
            <v>148.35991060800001</v>
          </cell>
          <cell r="M1027">
            <v>-66.968107270399997</v>
          </cell>
          <cell r="N1027">
            <v>0.27333921334857142</v>
          </cell>
          <cell r="O1027">
            <v>178.0318927296</v>
          </cell>
        </row>
        <row r="1028">
          <cell r="A1028">
            <v>21000023</v>
          </cell>
          <cell r="B1028" t="str">
            <v>Видовая диагностика эпидзначимых членистоногих с выдачей результата исследования</v>
          </cell>
          <cell r="C1028">
            <v>230</v>
          </cell>
          <cell r="D1028">
            <v>0.2</v>
          </cell>
          <cell r="E1028">
            <v>14.811552000000002</v>
          </cell>
          <cell r="F1028">
            <v>102.09</v>
          </cell>
          <cell r="G1028">
            <v>116.90155200000001</v>
          </cell>
          <cell r="H1028">
            <v>39.746527680000007</v>
          </cell>
          <cell r="I1028">
            <v>156.64807968000002</v>
          </cell>
          <cell r="K1028">
            <v>23.497211952000004</v>
          </cell>
          <cell r="L1028">
            <v>180.14529163200004</v>
          </cell>
          <cell r="M1028">
            <v>-13.825650041599971</v>
          </cell>
          <cell r="N1028">
            <v>0</v>
          </cell>
          <cell r="O1028">
            <v>216.17434995840003</v>
          </cell>
        </row>
        <row r="1029">
          <cell r="A1029">
            <v>21000025</v>
          </cell>
          <cell r="B102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29">
            <v>6900</v>
          </cell>
          <cell r="D1029">
            <v>24</v>
          </cell>
          <cell r="E1029">
            <v>1777.3862400000003</v>
          </cell>
          <cell r="F1029">
            <v>0</v>
          </cell>
          <cell r="G1029">
            <v>1777.3862400000003</v>
          </cell>
          <cell r="H1029">
            <v>604.31132160000016</v>
          </cell>
          <cell r="I1029">
            <v>2381.6975616000004</v>
          </cell>
          <cell r="K1029">
            <v>357.25463424000003</v>
          </cell>
          <cell r="L1029">
            <v>2738.9521958400005</v>
          </cell>
          <cell r="M1029">
            <v>-3613.2573649919996</v>
          </cell>
          <cell r="O1029">
            <v>3286.7426350080004</v>
          </cell>
        </row>
        <row r="1030">
          <cell r="A1030" t="str">
            <v>Санитарно-гигиенический отдел</v>
          </cell>
        </row>
        <row r="1031">
          <cell r="A1031">
            <v>22000003</v>
          </cell>
          <cell r="B1031" t="str">
            <v>Экспертиза проектов на пользование недрами</v>
          </cell>
          <cell r="C1031">
            <v>13150</v>
          </cell>
          <cell r="D1031">
            <v>95</v>
          </cell>
          <cell r="E1031">
            <v>7086.2001000000009</v>
          </cell>
          <cell r="F1031">
            <v>0</v>
          </cell>
          <cell r="G1031">
            <v>7086.2001000000009</v>
          </cell>
          <cell r="H1031">
            <v>2409.3080340000006</v>
          </cell>
          <cell r="I1031">
            <v>9495.5081340000015</v>
          </cell>
          <cell r="K1031">
            <v>1424.3262201000002</v>
          </cell>
          <cell r="L1031">
            <v>10919.834354100001</v>
          </cell>
          <cell r="M1031">
            <v>-46.198775079998086</v>
          </cell>
          <cell r="N1031">
            <v>3.5132148349808429E-3</v>
          </cell>
          <cell r="O1031">
            <v>13103.801224920002</v>
          </cell>
        </row>
        <row r="1032">
          <cell r="A1032">
            <v>22000006</v>
          </cell>
          <cell r="B1032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2">
            <v>1450</v>
          </cell>
          <cell r="D1032">
            <v>8</v>
          </cell>
          <cell r="E1032">
            <v>596.73264000000006</v>
          </cell>
          <cell r="F1032">
            <v>0</v>
          </cell>
          <cell r="G1032">
            <v>596.73264000000006</v>
          </cell>
          <cell r="H1032">
            <v>202.88909760000004</v>
          </cell>
          <cell r="I1032">
            <v>799.62173760000007</v>
          </cell>
          <cell r="K1032">
            <v>119.94326064000001</v>
          </cell>
          <cell r="L1032">
            <v>919.56499824000002</v>
          </cell>
          <cell r="M1032">
            <v>-346.52200211200011</v>
          </cell>
          <cell r="N1032">
            <v>0.23898069111172421</v>
          </cell>
          <cell r="O1032">
            <v>1103.4779978879999</v>
          </cell>
        </row>
        <row r="1033">
          <cell r="A1033">
            <v>22000007</v>
          </cell>
          <cell r="B1033" t="str">
            <v>Экспертиза проектов зон санитарной охраны.</v>
          </cell>
          <cell r="C1033">
            <v>13500</v>
          </cell>
          <cell r="D1033">
            <v>66</v>
          </cell>
          <cell r="E1033">
            <v>4923.0442800000001</v>
          </cell>
          <cell r="F1033">
            <v>0</v>
          </cell>
          <cell r="G1033">
            <v>4923.0442800000001</v>
          </cell>
          <cell r="H1033">
            <v>1673.8350552000002</v>
          </cell>
          <cell r="I1033">
            <v>6596.8793352000002</v>
          </cell>
          <cell r="K1033">
            <v>989.53190027999995</v>
          </cell>
          <cell r="L1033">
            <v>7586.41123548</v>
          </cell>
          <cell r="M1033">
            <v>-4396.306517424</v>
          </cell>
          <cell r="N1033">
            <v>0.32565233462400001</v>
          </cell>
          <cell r="O1033">
            <v>9103.693482576</v>
          </cell>
        </row>
        <row r="1034">
          <cell r="A1034">
            <v>22000112</v>
          </cell>
          <cell r="B103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34">
            <v>25500</v>
          </cell>
          <cell r="D1034">
            <v>142</v>
          </cell>
          <cell r="E1034">
            <v>10592.004360000001</v>
          </cell>
          <cell r="F1034">
            <v>0</v>
          </cell>
          <cell r="G1034">
            <v>10592.004360000001</v>
          </cell>
          <cell r="H1034">
            <v>3601.2814824000006</v>
          </cell>
          <cell r="I1034">
            <v>14193.285842400001</v>
          </cell>
          <cell r="K1034">
            <v>2128.9928763600001</v>
          </cell>
          <cell r="L1034">
            <v>16322.278718760001</v>
          </cell>
          <cell r="M1034">
            <v>-5913.2655374880014</v>
          </cell>
          <cell r="N1034">
            <v>0.23189276617600005</v>
          </cell>
          <cell r="O1034">
            <v>19586.734462511999</v>
          </cell>
        </row>
        <row r="1035">
          <cell r="A1035">
            <v>22000113</v>
          </cell>
          <cell r="B103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35">
            <v>19100</v>
          </cell>
          <cell r="D1035">
            <v>95</v>
          </cell>
          <cell r="E1035">
            <v>7086.2001000000009</v>
          </cell>
          <cell r="F1035">
            <v>0</v>
          </cell>
          <cell r="G1035">
            <v>7086.2001000000009</v>
          </cell>
          <cell r="H1035">
            <v>2409.3080340000006</v>
          </cell>
          <cell r="I1035">
            <v>9495.5081340000015</v>
          </cell>
          <cell r="K1035">
            <v>1424.3262201000002</v>
          </cell>
          <cell r="L1035">
            <v>10919.834354100001</v>
          </cell>
          <cell r="M1035">
            <v>-5996.1987750799981</v>
          </cell>
          <cell r="N1035">
            <v>0.31393710864293184</v>
          </cell>
          <cell r="O1035">
            <v>13103.801224920002</v>
          </cell>
        </row>
        <row r="1036">
          <cell r="A1036">
            <v>22000114</v>
          </cell>
          <cell r="B103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36">
            <v>15000</v>
          </cell>
          <cell r="D1036">
            <v>66</v>
          </cell>
          <cell r="E1036">
            <v>4923.0442800000001</v>
          </cell>
          <cell r="F1036">
            <v>0</v>
          </cell>
          <cell r="G1036">
            <v>4923.0442800000001</v>
          </cell>
          <cell r="H1036">
            <v>1673.8350552000002</v>
          </cell>
          <cell r="I1036">
            <v>6596.8793352000002</v>
          </cell>
          <cell r="K1036">
            <v>989.53190027999995</v>
          </cell>
          <cell r="L1036">
            <v>7586.41123548</v>
          </cell>
          <cell r="M1036">
            <v>-5896.306517424</v>
          </cell>
          <cell r="N1036">
            <v>0.39308710116160001</v>
          </cell>
          <cell r="O1036">
            <v>9103.693482576</v>
          </cell>
        </row>
        <row r="1037">
          <cell r="A1037">
            <v>22000115</v>
          </cell>
          <cell r="B103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37">
            <v>8500</v>
          </cell>
          <cell r="D1037">
            <v>53</v>
          </cell>
          <cell r="E1037">
            <v>3953.35374</v>
          </cell>
          <cell r="F1037">
            <v>0</v>
          </cell>
          <cell r="G1037">
            <v>3953.35374</v>
          </cell>
          <cell r="H1037">
            <v>1344.1402716</v>
          </cell>
          <cell r="I1037">
            <v>5297.4940115999998</v>
          </cell>
          <cell r="K1037">
            <v>794.6241017399999</v>
          </cell>
          <cell r="L1037">
            <v>6092.1181133399996</v>
          </cell>
          <cell r="M1037">
            <v>-1189.4582639920009</v>
          </cell>
          <cell r="N1037">
            <v>0.1399362663520001</v>
          </cell>
          <cell r="O1037">
            <v>7310.5417360079991</v>
          </cell>
        </row>
        <row r="1038">
          <cell r="A1038">
            <v>22000116</v>
          </cell>
          <cell r="B1038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38">
            <v>3750</v>
          </cell>
          <cell r="D1038">
            <v>18</v>
          </cell>
          <cell r="E1038">
            <v>1342.6484400000002</v>
          </cell>
          <cell r="F1038">
            <v>0</v>
          </cell>
          <cell r="G1038">
            <v>1342.6484400000002</v>
          </cell>
          <cell r="H1038">
            <v>456.50046960000009</v>
          </cell>
          <cell r="I1038">
            <v>1799.1489096000003</v>
          </cell>
          <cell r="K1038">
            <v>269.87233644000003</v>
          </cell>
          <cell r="L1038">
            <v>2069.0212460400003</v>
          </cell>
          <cell r="M1038">
            <v>-1267.1745047519998</v>
          </cell>
          <cell r="N1038">
            <v>0.33791320126719998</v>
          </cell>
          <cell r="O1038">
            <v>2482.8254952480002</v>
          </cell>
        </row>
        <row r="1039">
          <cell r="A1039">
            <v>22000019</v>
          </cell>
          <cell r="B1039" t="str">
            <v>Экспертиза проекта СЗЗ, в том числе с программой натуральных исследований</v>
          </cell>
          <cell r="C1039">
            <v>18000</v>
          </cell>
          <cell r="D1039">
            <v>66</v>
          </cell>
          <cell r="E1039">
            <v>4923.0442800000001</v>
          </cell>
          <cell r="F1039">
            <v>0</v>
          </cell>
          <cell r="G1039">
            <v>4923.0442800000001</v>
          </cell>
          <cell r="H1039">
            <v>1673.8350552000002</v>
          </cell>
          <cell r="I1039">
            <v>6596.8793352000002</v>
          </cell>
          <cell r="K1039">
            <v>989.53190027999995</v>
          </cell>
          <cell r="L1039">
            <v>7586.41123548</v>
          </cell>
          <cell r="M1039">
            <v>-8896.306517424</v>
          </cell>
          <cell r="N1039">
            <v>0.49423925096799998</v>
          </cell>
          <cell r="O1039">
            <v>9103.693482576</v>
          </cell>
        </row>
        <row r="1040">
          <cell r="A1040">
            <v>22000029</v>
          </cell>
          <cell r="B1040" t="str">
            <v>Экспертиза проекта СЗЗ с данными лабораторных исследований и измерений.</v>
          </cell>
          <cell r="C1040">
            <v>5700</v>
          </cell>
          <cell r="D1040">
            <v>33</v>
          </cell>
          <cell r="E1040">
            <v>2461.52214</v>
          </cell>
          <cell r="F1040">
            <v>0</v>
          </cell>
          <cell r="G1040">
            <v>2461.52214</v>
          </cell>
          <cell r="H1040">
            <v>836.91752760000008</v>
          </cell>
          <cell r="I1040">
            <v>3298.4396676000001</v>
          </cell>
          <cell r="K1040">
            <v>494.76595013999997</v>
          </cell>
          <cell r="L1040">
            <v>3793.20561774</v>
          </cell>
          <cell r="M1040">
            <v>-1148.153258712</v>
          </cell>
          <cell r="N1040">
            <v>0.20143039626526316</v>
          </cell>
          <cell r="O1040">
            <v>4551.846741288</v>
          </cell>
        </row>
        <row r="1041">
          <cell r="A1041">
            <v>22000036</v>
          </cell>
          <cell r="B1041" t="str">
            <v>Экспертиза продукции (товаров) для выдачи свидетельства о государственной регистрации.</v>
          </cell>
          <cell r="C1041">
            <v>11000</v>
          </cell>
          <cell r="D1041">
            <v>40</v>
          </cell>
          <cell r="E1041">
            <v>2983.6632</v>
          </cell>
          <cell r="F1041">
            <v>0</v>
          </cell>
          <cell r="G1041">
            <v>2983.6632</v>
          </cell>
          <cell r="H1041">
            <v>1014.4454880000001</v>
          </cell>
          <cell r="I1041">
            <v>3998.1086880000003</v>
          </cell>
          <cell r="K1041">
            <v>599.71630319999997</v>
          </cell>
          <cell r="L1041">
            <v>4597.8249912000001</v>
          </cell>
          <cell r="M1041">
            <v>-5482.6100105599999</v>
          </cell>
          <cell r="N1041">
            <v>0.49841909186909089</v>
          </cell>
          <cell r="O1041">
            <v>5517.3899894400001</v>
          </cell>
        </row>
        <row r="1042">
          <cell r="A1042">
            <v>22100000</v>
          </cell>
          <cell r="B1042" t="str">
            <v>Работа санитарного врача, врача - эпидемиолога  (1 час)</v>
          </cell>
          <cell r="C1042">
            <v>355</v>
          </cell>
          <cell r="D1042">
            <v>1</v>
          </cell>
          <cell r="E1042">
            <v>74.591580000000008</v>
          </cell>
          <cell r="F1042">
            <v>0</v>
          </cell>
          <cell r="G1042">
            <v>74.591580000000008</v>
          </cell>
          <cell r="H1042">
            <v>25.361137200000005</v>
          </cell>
          <cell r="I1042">
            <v>99.952717200000009</v>
          </cell>
          <cell r="K1042">
            <v>14.992907580000001</v>
          </cell>
          <cell r="L1042">
            <v>114.94562478</v>
          </cell>
          <cell r="M1042">
            <v>-217.06525026400001</v>
          </cell>
          <cell r="N1042">
            <v>0.61145140919436625</v>
          </cell>
          <cell r="O1042">
            <v>137.93474973599999</v>
          </cell>
        </row>
        <row r="1043">
          <cell r="A1043">
            <v>22000040</v>
          </cell>
          <cell r="B1043" t="str">
            <v>Подготовка заключения к протоколу лабораторных испытаний</v>
          </cell>
          <cell r="C1043">
            <v>365</v>
          </cell>
          <cell r="D1043">
            <v>1.2</v>
          </cell>
          <cell r="E1043">
            <v>89.509895999999998</v>
          </cell>
          <cell r="F1043">
            <v>0</v>
          </cell>
          <cell r="G1043">
            <v>89.509895999999998</v>
          </cell>
          <cell r="H1043">
            <v>30.433364640000001</v>
          </cell>
          <cell r="I1043">
            <v>119.94326064000001</v>
          </cell>
          <cell r="K1043">
            <v>17.991489095999999</v>
          </cell>
          <cell r="L1043">
            <v>137.93474973600001</v>
          </cell>
          <cell r="M1043">
            <v>-199.47830031679999</v>
          </cell>
          <cell r="N1043">
            <v>0.5465158912789041</v>
          </cell>
          <cell r="O1043">
            <v>165.52169968320001</v>
          </cell>
        </row>
        <row r="1044">
          <cell r="A1044">
            <v>22000043</v>
          </cell>
          <cell r="B10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44">
            <v>2685</v>
          </cell>
          <cell r="D1044">
            <v>10</v>
          </cell>
          <cell r="E1044">
            <v>745.91579999999999</v>
          </cell>
          <cell r="F1044">
            <v>0</v>
          </cell>
          <cell r="G1044">
            <v>745.91579999999999</v>
          </cell>
          <cell r="H1044">
            <v>253.61137200000002</v>
          </cell>
          <cell r="I1044">
            <v>999.52717200000006</v>
          </cell>
          <cell r="K1044">
            <v>149.92907579999999</v>
          </cell>
          <cell r="L1044">
            <v>1149.4562478</v>
          </cell>
          <cell r="M1044">
            <v>-1305.65250264</v>
          </cell>
          <cell r="N1044">
            <v>0.48627653729608938</v>
          </cell>
          <cell r="O1044">
            <v>1379.34749736</v>
          </cell>
        </row>
        <row r="1045">
          <cell r="A1045">
            <v>22000044</v>
          </cell>
          <cell r="B1045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45">
            <v>1245</v>
          </cell>
          <cell r="D1045">
            <v>6</v>
          </cell>
          <cell r="E1045">
            <v>447.54948000000002</v>
          </cell>
          <cell r="F1045">
            <v>0</v>
          </cell>
          <cell r="G1045">
            <v>447.54948000000002</v>
          </cell>
          <cell r="H1045">
            <v>152.16682320000001</v>
          </cell>
          <cell r="I1045">
            <v>599.71630320000008</v>
          </cell>
          <cell r="K1045">
            <v>89.957445480000004</v>
          </cell>
          <cell r="L1045">
            <v>689.67374868000013</v>
          </cell>
          <cell r="M1045">
            <v>-417.39150158399991</v>
          </cell>
          <cell r="N1045">
            <v>0.33525421813975897</v>
          </cell>
          <cell r="O1045">
            <v>827.60849841600009</v>
          </cell>
        </row>
        <row r="1046">
          <cell r="A1046">
            <v>22000045</v>
          </cell>
          <cell r="B1046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46">
            <v>510</v>
          </cell>
          <cell r="D1046">
            <v>2.2000000000000002</v>
          </cell>
          <cell r="E1046">
            <v>164.10147600000002</v>
          </cell>
          <cell r="F1046">
            <v>0</v>
          </cell>
          <cell r="G1046">
            <v>164.10147600000002</v>
          </cell>
          <cell r="H1046">
            <v>55.794501840000009</v>
          </cell>
          <cell r="I1046">
            <v>219.89597784000003</v>
          </cell>
          <cell r="K1046">
            <v>32.984396676000003</v>
          </cell>
          <cell r="L1046">
            <v>252.88037451600002</v>
          </cell>
          <cell r="M1046">
            <v>-206.5435505808</v>
          </cell>
          <cell r="N1046">
            <v>0.40498735408000003</v>
          </cell>
          <cell r="O1046">
            <v>303.4564494192</v>
          </cell>
        </row>
        <row r="1047">
          <cell r="A1047">
            <v>22000047</v>
          </cell>
          <cell r="B1047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47">
            <v>80</v>
          </cell>
          <cell r="D1047">
            <v>0.4</v>
          </cell>
          <cell r="E1047">
            <v>29.836632000000002</v>
          </cell>
          <cell r="F1047">
            <v>0</v>
          </cell>
          <cell r="G1047">
            <v>29.836632000000002</v>
          </cell>
          <cell r="H1047">
            <v>10.144454880000001</v>
          </cell>
          <cell r="I1047">
            <v>39.981086880000007</v>
          </cell>
          <cell r="K1047">
            <v>5.9971630320000004</v>
          </cell>
          <cell r="L1047">
            <v>45.97824991200001</v>
          </cell>
          <cell r="M1047">
            <v>-24.826100105599991</v>
          </cell>
          <cell r="N1047">
            <v>0.31032625131999991</v>
          </cell>
          <cell r="O1047">
            <v>55.173899894400009</v>
          </cell>
        </row>
        <row r="1048">
          <cell r="A1048">
            <v>22000117</v>
          </cell>
          <cell r="B1048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48">
            <v>4230</v>
          </cell>
          <cell r="D1048">
            <v>18</v>
          </cell>
          <cell r="E1048">
            <v>1342.6484400000002</v>
          </cell>
          <cell r="F1048">
            <v>0</v>
          </cell>
          <cell r="G1048">
            <v>1342.6484400000002</v>
          </cell>
          <cell r="H1048">
            <v>456.50046960000009</v>
          </cell>
          <cell r="I1048">
            <v>1799.1489096000003</v>
          </cell>
          <cell r="K1048">
            <v>269.87233644000003</v>
          </cell>
          <cell r="L1048">
            <v>2069.0212460400003</v>
          </cell>
          <cell r="M1048">
            <v>-1747.1745047519998</v>
          </cell>
          <cell r="N1048">
            <v>0.41304361814468082</v>
          </cell>
          <cell r="O1048">
            <v>2482.8254952480002</v>
          </cell>
        </row>
        <row r="1049">
          <cell r="A1049">
            <v>22000049</v>
          </cell>
          <cell r="B1049" t="str">
            <v>Обследование объекта в рамках производственного контроля с отбором проб (от 1 до 10)</v>
          </cell>
          <cell r="C1049">
            <v>230</v>
          </cell>
          <cell r="D1049">
            <v>1.5</v>
          </cell>
          <cell r="E1049">
            <v>111.88737</v>
          </cell>
          <cell r="F1049">
            <v>0</v>
          </cell>
          <cell r="G1049">
            <v>111.88737</v>
          </cell>
          <cell r="H1049">
            <v>38.041705800000003</v>
          </cell>
          <cell r="I1049">
            <v>149.92907580000002</v>
          </cell>
          <cell r="K1049">
            <v>22.489361370000001</v>
          </cell>
          <cell r="L1049">
            <v>172.41843717000003</v>
          </cell>
          <cell r="M1049">
            <v>-23.097875395999978</v>
          </cell>
          <cell r="N1049">
            <v>0</v>
          </cell>
          <cell r="O1049">
            <v>206.90212460400002</v>
          </cell>
        </row>
        <row r="1050">
          <cell r="A1050">
            <v>22000050</v>
          </cell>
          <cell r="B1050" t="str">
            <v>Обследование объекта в рамках производственного контроля с отбором проб (от 11 до 20)</v>
          </cell>
          <cell r="C1050">
            <v>402</v>
          </cell>
          <cell r="D1050">
            <v>3</v>
          </cell>
          <cell r="E1050">
            <v>223.77474000000001</v>
          </cell>
          <cell r="F1050">
            <v>0</v>
          </cell>
          <cell r="G1050">
            <v>223.77474000000001</v>
          </cell>
          <cell r="H1050">
            <v>76.083411600000005</v>
          </cell>
          <cell r="I1050">
            <v>299.85815160000004</v>
          </cell>
          <cell r="K1050">
            <v>44.978722740000002</v>
          </cell>
          <cell r="L1050">
            <v>344.83687434000007</v>
          </cell>
          <cell r="M1050">
            <v>11.804249208000044</v>
          </cell>
          <cell r="N1050">
            <v>0</v>
          </cell>
          <cell r="O1050">
            <v>413.80424920800004</v>
          </cell>
        </row>
        <row r="1051">
          <cell r="A1051">
            <v>22000051</v>
          </cell>
          <cell r="B1051" t="str">
            <v>Обследование объекта в рамках производственного контроля с отбором проб (более 20)</v>
          </cell>
          <cell r="C1051">
            <v>517</v>
          </cell>
          <cell r="D1051">
            <v>3.75</v>
          </cell>
          <cell r="E1051">
            <v>279.71842500000002</v>
          </cell>
          <cell r="F1051">
            <v>0</v>
          </cell>
          <cell r="G1051">
            <v>279.71842500000002</v>
          </cell>
          <cell r="H1051">
            <v>95.104264500000014</v>
          </cell>
          <cell r="I1051">
            <v>374.82268950000002</v>
          </cell>
          <cell r="K1051">
            <v>56.223403425000001</v>
          </cell>
          <cell r="L1051">
            <v>431.04609292500004</v>
          </cell>
          <cell r="M1051">
            <v>0.25531151000006957</v>
          </cell>
          <cell r="N1051">
            <v>0</v>
          </cell>
          <cell r="O1051">
            <v>517.25531151000007</v>
          </cell>
        </row>
        <row r="1052">
          <cell r="A1052">
            <v>22000055</v>
          </cell>
          <cell r="B1052" t="str">
            <v>Рассмотрение материалов на размещение ПРТО.</v>
          </cell>
          <cell r="C1052">
            <v>8650</v>
          </cell>
          <cell r="D1052">
            <v>53</v>
          </cell>
          <cell r="E1052">
            <v>3953.35374</v>
          </cell>
          <cell r="F1052">
            <v>0</v>
          </cell>
          <cell r="G1052">
            <v>3953.35374</v>
          </cell>
          <cell r="H1052">
            <v>1344.1402716</v>
          </cell>
          <cell r="I1052">
            <v>5297.4940115999998</v>
          </cell>
          <cell r="K1052">
            <v>794.6241017399999</v>
          </cell>
          <cell r="L1052">
            <v>6092.1181133399996</v>
          </cell>
          <cell r="M1052">
            <v>-1339.4582639920009</v>
          </cell>
          <cell r="N1052">
            <v>0.15485066635745676</v>
          </cell>
          <cell r="O1052">
            <v>7310.5417360079991</v>
          </cell>
        </row>
        <row r="1053">
          <cell r="A1053">
            <v>22000056</v>
          </cell>
          <cell r="B1053" t="str">
            <v>Рассмотрение материалов на использование ПРТО с представленными протоколами измерений сторонними организациями</v>
          </cell>
          <cell r="C1053">
            <v>1730</v>
          </cell>
          <cell r="D1053">
            <v>25</v>
          </cell>
          <cell r="E1053">
            <v>1864.7895000000001</v>
          </cell>
          <cell r="F1053">
            <v>0</v>
          </cell>
          <cell r="G1053">
            <v>1864.7895000000001</v>
          </cell>
          <cell r="H1053">
            <v>634.02843000000007</v>
          </cell>
          <cell r="I1053">
            <v>2498.8179300000002</v>
          </cell>
          <cell r="K1053">
            <v>374.82268950000002</v>
          </cell>
          <cell r="L1053">
            <v>2873.6406195</v>
          </cell>
          <cell r="M1053">
            <v>1718.3687433999999</v>
          </cell>
          <cell r="N1053">
            <v>-0.99327673028901731</v>
          </cell>
          <cell r="O1053">
            <v>3448.3687433999999</v>
          </cell>
        </row>
        <row r="1054">
          <cell r="A1054">
            <v>22000057</v>
          </cell>
          <cell r="B10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4">
            <v>5530</v>
          </cell>
          <cell r="D1054">
            <v>25</v>
          </cell>
          <cell r="E1054">
            <v>1864.7895000000001</v>
          </cell>
          <cell r="F1054">
            <v>0</v>
          </cell>
          <cell r="G1054">
            <v>1864.7895000000001</v>
          </cell>
          <cell r="H1054">
            <v>634.02843000000007</v>
          </cell>
          <cell r="I1054">
            <v>2498.8179300000002</v>
          </cell>
          <cell r="K1054">
            <v>374.82268950000002</v>
          </cell>
          <cell r="L1054">
            <v>2873.6406195</v>
          </cell>
          <cell r="M1054">
            <v>-2081.6312566000001</v>
          </cell>
          <cell r="N1054">
            <v>0</v>
          </cell>
          <cell r="O1054">
            <v>3448.3687433999999</v>
          </cell>
        </row>
        <row r="1055">
          <cell r="A1055">
            <v>22000058</v>
          </cell>
          <cell r="B1055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5">
            <v>5450</v>
          </cell>
          <cell r="D1055">
            <v>25</v>
          </cell>
          <cell r="E1055">
            <v>1864.7895000000001</v>
          </cell>
          <cell r="F1055">
            <v>1</v>
          </cell>
          <cell r="G1055">
            <v>1865.7895000000001</v>
          </cell>
          <cell r="H1055">
            <v>634.3684300000001</v>
          </cell>
          <cell r="I1055">
            <v>2500.1579300000003</v>
          </cell>
          <cell r="K1055">
            <v>375.02368950000005</v>
          </cell>
          <cell r="L1055">
            <v>2875.1816195000001</v>
          </cell>
          <cell r="M1055">
            <v>-1999.7820566</v>
          </cell>
          <cell r="N1055">
            <v>1</v>
          </cell>
          <cell r="O1055">
            <v>3450.2179434</v>
          </cell>
        </row>
        <row r="1056">
          <cell r="A1056">
            <v>22000031</v>
          </cell>
          <cell r="B1056" t="str">
            <v>Проведение санитарно-эпидемиологической экспертизы, методик, программ и режимов воспитания и обучения</v>
          </cell>
          <cell r="C1056">
            <v>3020</v>
          </cell>
          <cell r="D1056">
            <v>9</v>
          </cell>
          <cell r="E1056">
            <v>671.32422000000008</v>
          </cell>
          <cell r="F1056">
            <v>2</v>
          </cell>
          <cell r="G1056">
            <v>673.32422000000008</v>
          </cell>
          <cell r="H1056">
            <v>228.93023480000005</v>
          </cell>
          <cell r="I1056">
            <v>902.25445480000008</v>
          </cell>
          <cell r="K1056">
            <v>135.33816822</v>
          </cell>
          <cell r="L1056">
            <v>1037.59262302</v>
          </cell>
          <cell r="M1056">
            <v>-1774.8888523759999</v>
          </cell>
          <cell r="N1056">
            <v>2</v>
          </cell>
          <cell r="O1056">
            <v>1245.1111476240001</v>
          </cell>
        </row>
        <row r="1057">
          <cell r="A1057">
            <v>22000060</v>
          </cell>
          <cell r="B1057" t="str">
            <v>Оформление протокола лабораторных испытаний</v>
          </cell>
          <cell r="C1057">
            <v>34</v>
          </cell>
          <cell r="D1057">
            <v>0.11700000000000001</v>
          </cell>
          <cell r="E1057">
            <v>8.7272148600000001</v>
          </cell>
          <cell r="F1057">
            <v>2.2200000000000002</v>
          </cell>
          <cell r="G1057">
            <v>10.947214860000001</v>
          </cell>
          <cell r="H1057">
            <v>3.7220530524000006</v>
          </cell>
          <cell r="I1057">
            <v>14.669267912400002</v>
          </cell>
          <cell r="K1057">
            <v>2.2003901868600004</v>
          </cell>
          <cell r="L1057">
            <v>16.869658099260004</v>
          </cell>
          <cell r="M1057">
            <v>-13.756410280887994</v>
          </cell>
          <cell r="N1057">
            <v>0</v>
          </cell>
          <cell r="O1057">
            <v>20.243589719112006</v>
          </cell>
        </row>
        <row r="1058">
          <cell r="A1058">
            <v>22000038</v>
          </cell>
          <cell r="B10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58">
            <v>2050</v>
          </cell>
          <cell r="D1058">
            <v>16</v>
          </cell>
          <cell r="E1058">
            <v>1193.4652800000001</v>
          </cell>
          <cell r="G1058">
            <v>1193.4652800000001</v>
          </cell>
          <cell r="H1058">
            <v>405.77819520000008</v>
          </cell>
          <cell r="I1058">
            <v>1599.2434752000001</v>
          </cell>
          <cell r="K1058">
            <v>239.88652128000001</v>
          </cell>
          <cell r="L1058">
            <v>1839.12999648</v>
          </cell>
          <cell r="M1058">
            <v>156.95599577599978</v>
          </cell>
          <cell r="N1058">
            <v>1</v>
          </cell>
          <cell r="O1058">
            <v>2206.9559957759998</v>
          </cell>
        </row>
        <row r="1059">
          <cell r="A1059">
            <v>22000011</v>
          </cell>
          <cell r="B1059" t="str">
            <v>Возмещение стоимости услуг по выдаче дубликатов актов, счетов-фактур, протоколов на оказанные услуги за 1 лист</v>
          </cell>
          <cell r="C1059">
            <v>86</v>
          </cell>
          <cell r="D1059">
            <v>0.2</v>
          </cell>
          <cell r="E1059">
            <v>14.918316000000001</v>
          </cell>
          <cell r="F1059">
            <v>0</v>
          </cell>
          <cell r="G1059">
            <v>14.918316000000001</v>
          </cell>
          <cell r="H1059">
            <v>5.0722274400000007</v>
          </cell>
          <cell r="I1059">
            <v>19.990543440000003</v>
          </cell>
          <cell r="K1059">
            <v>2.9985815160000002</v>
          </cell>
          <cell r="L1059">
            <v>22.989124956000005</v>
          </cell>
          <cell r="M1059">
            <v>-58.413050052799996</v>
          </cell>
          <cell r="N1059">
            <v>0.67922151224186045</v>
          </cell>
          <cell r="O1059">
            <v>27.586949947200004</v>
          </cell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2800</v>
          </cell>
          <cell r="D1060">
            <v>20</v>
          </cell>
          <cell r="E1060">
            <v>1491.8316</v>
          </cell>
          <cell r="F1060">
            <v>0</v>
          </cell>
          <cell r="G1060">
            <v>1491.8316</v>
          </cell>
          <cell r="H1060">
            <v>507.22274400000003</v>
          </cell>
          <cell r="I1060">
            <v>1999.0543440000001</v>
          </cell>
          <cell r="K1060">
            <v>299.85815159999999</v>
          </cell>
          <cell r="L1060">
            <v>2298.9124956000001</v>
          </cell>
          <cell r="M1060">
            <v>-41.305005279999932</v>
          </cell>
          <cell r="N1060">
            <v>1.4751787599999976E-2</v>
          </cell>
          <cell r="O1060">
            <v>2758.6949947200001</v>
          </cell>
        </row>
        <row r="1061">
          <cell r="A1061">
            <v>22000061</v>
          </cell>
          <cell r="B1061" t="str">
            <v>Подготовка экспертного заключения на соответствие объекта санитарным требованиям без цели лицензирования</v>
          </cell>
          <cell r="C1061">
            <v>3020</v>
          </cell>
          <cell r="D1061">
            <v>10</v>
          </cell>
          <cell r="E1061">
            <v>745.91579999999999</v>
          </cell>
          <cell r="G1061">
            <v>745.91579999999999</v>
          </cell>
          <cell r="H1061">
            <v>253.61137200000002</v>
          </cell>
          <cell r="I1061">
            <v>999.52717200000006</v>
          </cell>
          <cell r="K1061">
            <v>149.92907579999999</v>
          </cell>
          <cell r="L1061">
            <v>1149.4562478</v>
          </cell>
          <cell r="M1061">
            <v>-1640.65250264</v>
          </cell>
          <cell r="N1061">
            <v>0.54326241809271525</v>
          </cell>
          <cell r="O1061">
            <v>1379.34749736</v>
          </cell>
        </row>
        <row r="1062">
          <cell r="A1062">
            <v>22000041</v>
          </cell>
          <cell r="B1062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2">
            <v>2220</v>
          </cell>
          <cell r="D1062">
            <v>10</v>
          </cell>
          <cell r="E1062">
            <v>745.91579999999999</v>
          </cell>
          <cell r="G1062">
            <v>745.91579999999999</v>
          </cell>
          <cell r="H1062">
            <v>253.61137200000002</v>
          </cell>
          <cell r="I1062">
            <v>999.52717200000006</v>
          </cell>
          <cell r="K1062">
            <v>149.92907579999999</v>
          </cell>
          <cell r="L1062">
            <v>1149.4562478</v>
          </cell>
          <cell r="M1062">
            <v>-840.65250263999997</v>
          </cell>
          <cell r="O1062">
            <v>1379.34749736</v>
          </cell>
        </row>
        <row r="1063">
          <cell r="A1063">
            <v>22000042</v>
          </cell>
          <cell r="B1063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3">
            <v>1540</v>
          </cell>
          <cell r="D1063">
            <v>7</v>
          </cell>
          <cell r="E1063">
            <v>522.14106000000004</v>
          </cell>
          <cell r="G1063">
            <v>522.14106000000004</v>
          </cell>
          <cell r="H1063">
            <v>177.52796040000001</v>
          </cell>
          <cell r="I1063">
            <v>699.66902040000002</v>
          </cell>
          <cell r="K1063">
            <v>104.95035306</v>
          </cell>
          <cell r="L1063">
            <v>804.61937346000002</v>
          </cell>
          <cell r="M1063">
            <v>-574.45675184800007</v>
          </cell>
          <cell r="O1063">
            <v>965.54324815199993</v>
          </cell>
        </row>
        <row r="1064">
          <cell r="A1064" t="str">
            <v>Отдел социально-гигиенического мониторинга и оценки риска</v>
          </cell>
        </row>
        <row r="1065">
          <cell r="A1065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066">
          <cell r="A1066">
            <v>27000104</v>
          </cell>
          <cell r="B1066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66">
            <v>2688</v>
          </cell>
          <cell r="D1066">
            <v>14</v>
          </cell>
          <cell r="E1066">
            <v>1328.4566399999999</v>
          </cell>
          <cell r="F1066">
            <v>0</v>
          </cell>
          <cell r="G1066">
            <v>1328.4566399999999</v>
          </cell>
          <cell r="H1066">
            <v>451.67525760000001</v>
          </cell>
          <cell r="I1066">
            <v>1780.1318975999998</v>
          </cell>
          <cell r="K1066">
            <v>267.01978463999995</v>
          </cell>
          <cell r="L1066">
            <v>2047.1516822399997</v>
          </cell>
          <cell r="M1066">
            <v>-231.41798131200039</v>
          </cell>
          <cell r="N1066">
            <v>8.6092999000000142E-2</v>
          </cell>
          <cell r="O1066">
            <v>2456.5820186879996</v>
          </cell>
        </row>
        <row r="1067">
          <cell r="A1067">
            <v>27000204</v>
          </cell>
          <cell r="B1067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67">
            <v>2638</v>
          </cell>
          <cell r="D1067">
            <v>14</v>
          </cell>
          <cell r="E1067">
            <v>1328.4566399999999</v>
          </cell>
          <cell r="F1067">
            <v>0</v>
          </cell>
          <cell r="G1067">
            <v>1328.4566399999999</v>
          </cell>
          <cell r="H1067">
            <v>451.67525760000001</v>
          </cell>
          <cell r="I1067">
            <v>1780.1318975999998</v>
          </cell>
          <cell r="K1067">
            <v>267.01978463999995</v>
          </cell>
          <cell r="L1067">
            <v>2047.1516822399997</v>
          </cell>
          <cell r="M1067">
            <v>-181.41798131200039</v>
          </cell>
          <cell r="N1067">
            <v>6.8771031581501288E-2</v>
          </cell>
          <cell r="O1067">
            <v>2456.5820186879996</v>
          </cell>
        </row>
        <row r="1068">
          <cell r="A1068">
            <v>27000304</v>
          </cell>
          <cell r="B1068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68">
            <v>2607</v>
          </cell>
          <cell r="D1068">
            <v>14</v>
          </cell>
          <cell r="E1068">
            <v>1328.4566399999999</v>
          </cell>
          <cell r="F1068">
            <v>0</v>
          </cell>
          <cell r="G1068">
            <v>1328.4566399999999</v>
          </cell>
          <cell r="H1068">
            <v>451.67525760000001</v>
          </cell>
          <cell r="I1068">
            <v>1780.1318975999998</v>
          </cell>
          <cell r="K1068">
            <v>267.01978463999995</v>
          </cell>
          <cell r="L1068">
            <v>2047.1516822399997</v>
          </cell>
          <cell r="M1068">
            <v>-150.41798131200039</v>
          </cell>
          <cell r="N1068">
            <v>5.769772969390119E-2</v>
          </cell>
          <cell r="O1068">
            <v>2456.5820186879996</v>
          </cell>
        </row>
        <row r="1069">
          <cell r="A1069">
            <v>27000404</v>
          </cell>
          <cell r="B1069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69">
            <v>2525</v>
          </cell>
          <cell r="D1069">
            <v>14</v>
          </cell>
          <cell r="E1069">
            <v>1328.4566399999999</v>
          </cell>
          <cell r="F1069">
            <v>0</v>
          </cell>
          <cell r="G1069">
            <v>1328.4566399999999</v>
          </cell>
          <cell r="H1069">
            <v>451.67525760000001</v>
          </cell>
          <cell r="I1069">
            <v>1780.1318975999998</v>
          </cell>
          <cell r="K1069">
            <v>267.01978463999995</v>
          </cell>
          <cell r="L1069">
            <v>2047.1516822399997</v>
          </cell>
          <cell r="M1069">
            <v>-68.417981312000393</v>
          </cell>
          <cell r="N1069">
            <v>2.7096230222574413E-2</v>
          </cell>
          <cell r="O1069">
            <v>2456.5820186879996</v>
          </cell>
        </row>
        <row r="1070">
          <cell r="A1070">
            <v>27000504</v>
          </cell>
          <cell r="B1070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70">
            <v>2499</v>
          </cell>
          <cell r="D1070">
            <v>14</v>
          </cell>
          <cell r="E1070">
            <v>1328.4566399999999</v>
          </cell>
          <cell r="F1070">
            <v>0</v>
          </cell>
          <cell r="G1070">
            <v>1328.4566399999999</v>
          </cell>
          <cell r="H1070">
            <v>451.67525760000001</v>
          </cell>
          <cell r="I1070">
            <v>1780.1318975999998</v>
          </cell>
          <cell r="K1070">
            <v>267.01978463999995</v>
          </cell>
          <cell r="L1070">
            <v>2047.1516822399997</v>
          </cell>
          <cell r="M1070">
            <v>-42.417981312000393</v>
          </cell>
          <cell r="N1070">
            <v>1.6973982117647217E-2</v>
          </cell>
          <cell r="O1070">
            <v>2456.5820186879996</v>
          </cell>
        </row>
        <row r="1071">
          <cell r="A1071">
            <v>27000604</v>
          </cell>
          <cell r="B1071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71">
            <v>2473</v>
          </cell>
          <cell r="D1071">
            <v>14</v>
          </cell>
          <cell r="E1071">
            <v>1328.4566399999999</v>
          </cell>
          <cell r="F1071">
            <v>0</v>
          </cell>
          <cell r="G1071">
            <v>1328.4566399999999</v>
          </cell>
          <cell r="H1071">
            <v>451.67525760000001</v>
          </cell>
          <cell r="I1071">
            <v>1780.1318975999998</v>
          </cell>
          <cell r="K1071">
            <v>267.01978463999995</v>
          </cell>
          <cell r="L1071">
            <v>2047.1516822399997</v>
          </cell>
          <cell r="M1071">
            <v>-16.417981312000393</v>
          </cell>
          <cell r="N1071">
            <v>6.6388925644967215E-3</v>
          </cell>
          <cell r="O1071">
            <v>2456.5820186879996</v>
          </cell>
        </row>
        <row r="1072">
          <cell r="A1072">
            <v>27000704</v>
          </cell>
          <cell r="B1072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72">
            <v>2400</v>
          </cell>
          <cell r="D1072">
            <v>14</v>
          </cell>
          <cell r="E1072">
            <v>1328.4566399999999</v>
          </cell>
          <cell r="F1072">
            <v>0</v>
          </cell>
          <cell r="G1072">
            <v>1328.4566399999999</v>
          </cell>
          <cell r="H1072">
            <v>451.67525760000001</v>
          </cell>
          <cell r="I1072">
            <v>1780.1318975999998</v>
          </cell>
          <cell r="K1072">
            <v>267.01978463999995</v>
          </cell>
          <cell r="L1072">
            <v>2047.1516822399997</v>
          </cell>
          <cell r="M1072">
            <v>56.582018687999607</v>
          </cell>
          <cell r="N1072">
            <v>-2.3575841119999837E-2</v>
          </cell>
          <cell r="O1072">
            <v>2456.5820186879996</v>
          </cell>
        </row>
        <row r="1073">
          <cell r="A1073" t="str">
            <v>Характеристика предприятия, как источника загрязнения атмосферного воздуха</v>
          </cell>
        </row>
        <row r="1074">
          <cell r="A1074">
            <v>27000009</v>
          </cell>
          <cell r="B1074" t="str">
            <v>Формирование базы данных по источникам  выбросов предприятия в программном комплексе "Эколог" - 1-20 источников</v>
          </cell>
          <cell r="C1074">
            <v>2714</v>
          </cell>
          <cell r="D1074">
            <v>15</v>
          </cell>
          <cell r="E1074">
            <v>1423.3463999999999</v>
          </cell>
          <cell r="F1074">
            <v>1</v>
          </cell>
          <cell r="G1074">
            <v>1424.3463999999999</v>
          </cell>
          <cell r="H1074">
            <v>484.27777600000002</v>
          </cell>
          <cell r="I1074">
            <v>1908.6241759999998</v>
          </cell>
          <cell r="K1074">
            <v>286.29362639999994</v>
          </cell>
          <cell r="L1074">
            <v>2194.9178023999998</v>
          </cell>
          <cell r="M1074">
            <v>-80.098637120000149</v>
          </cell>
          <cell r="N1074">
            <v>2.9513130847457682E-2</v>
          </cell>
          <cell r="O1074">
            <v>2633.9013628799999</v>
          </cell>
        </row>
        <row r="1075">
          <cell r="A1075">
            <v>27000109</v>
          </cell>
          <cell r="B1075" t="str">
            <v>Формирование базы данных по источникам  выбросов предприятия в программном комплексе "Эколог" - 21-30 источников</v>
          </cell>
          <cell r="C1075">
            <v>2688</v>
          </cell>
          <cell r="D1075">
            <v>15</v>
          </cell>
          <cell r="E1075">
            <v>1423.3463999999999</v>
          </cell>
          <cell r="F1075">
            <v>0</v>
          </cell>
          <cell r="G1075">
            <v>1423.3463999999999</v>
          </cell>
          <cell r="H1075">
            <v>483.93777599999999</v>
          </cell>
          <cell r="I1075">
            <v>1907.2841759999999</v>
          </cell>
          <cell r="K1075">
            <v>286.09262639999997</v>
          </cell>
          <cell r="L1075">
            <v>2193.3768024000001</v>
          </cell>
          <cell r="M1075">
            <v>-55.947837119999804</v>
          </cell>
          <cell r="N1075">
            <v>2.0813927499999926E-2</v>
          </cell>
          <cell r="O1075">
            <v>2632.0521628800002</v>
          </cell>
        </row>
        <row r="1076">
          <cell r="A1076">
            <v>27000209</v>
          </cell>
          <cell r="B1076" t="str">
            <v>Формирование базы данных по источникам  выбросов предприятия в программном комплексе "Эколог" - 31-40 источников</v>
          </cell>
          <cell r="C1076">
            <v>2638</v>
          </cell>
          <cell r="D1076">
            <v>15</v>
          </cell>
          <cell r="E1076">
            <v>1423.3463999999999</v>
          </cell>
          <cell r="F1076">
            <v>0</v>
          </cell>
          <cell r="G1076">
            <v>1423.3463999999999</v>
          </cell>
          <cell r="H1076">
            <v>483.93777599999999</v>
          </cell>
          <cell r="I1076">
            <v>1907.2841759999999</v>
          </cell>
          <cell r="K1076">
            <v>286.09262639999997</v>
          </cell>
          <cell r="L1076">
            <v>2193.3768024000001</v>
          </cell>
          <cell r="M1076">
            <v>-5.9478371199998037</v>
          </cell>
          <cell r="N1076">
            <v>2.2546766944654298E-3</v>
          </cell>
          <cell r="O1076">
            <v>2632.0521628800002</v>
          </cell>
        </row>
        <row r="1077">
          <cell r="A1077">
            <v>27000309</v>
          </cell>
          <cell r="B1077" t="str">
            <v>Формирование базы данных по источникам  выбросов предприятия в программном комплексе "Эколог" - 41-50 источников</v>
          </cell>
          <cell r="C1077">
            <v>2605</v>
          </cell>
          <cell r="D1077">
            <v>15</v>
          </cell>
          <cell r="E1077">
            <v>1423.3463999999999</v>
          </cell>
          <cell r="F1077">
            <v>0</v>
          </cell>
          <cell r="G1077">
            <v>1423.3463999999999</v>
          </cell>
          <cell r="H1077">
            <v>483.93777599999999</v>
          </cell>
          <cell r="I1077">
            <v>1907.2841759999999</v>
          </cell>
          <cell r="K1077">
            <v>286.09262639999997</v>
          </cell>
          <cell r="L1077">
            <v>2193.3768024000001</v>
          </cell>
          <cell r="M1077">
            <v>27.052162880000196</v>
          </cell>
          <cell r="N1077">
            <v>-1.0384707439539422E-2</v>
          </cell>
          <cell r="O1077">
            <v>2632.0521628800002</v>
          </cell>
        </row>
        <row r="1078">
          <cell r="A1078">
            <v>27000409</v>
          </cell>
          <cell r="B1078" t="str">
            <v>Формирование базы данных по источникам  выбросов предприятия в программном комплексе "Эколог" - 51-60 источников</v>
          </cell>
          <cell r="C1078">
            <v>2651</v>
          </cell>
          <cell r="D1078">
            <v>15</v>
          </cell>
          <cell r="E1078">
            <v>1423.3463999999999</v>
          </cell>
          <cell r="F1078">
            <v>0</v>
          </cell>
          <cell r="G1078">
            <v>1423.3463999999999</v>
          </cell>
          <cell r="H1078">
            <v>483.93777599999999</v>
          </cell>
          <cell r="I1078">
            <v>1907.2841759999999</v>
          </cell>
          <cell r="K1078">
            <v>286.09262639999997</v>
          </cell>
          <cell r="L1078">
            <v>2193.3768024000001</v>
          </cell>
          <cell r="M1078">
            <v>-18.947837119999804</v>
          </cell>
          <cell r="N1078">
            <v>7.1474300716709935E-3</v>
          </cell>
          <cell r="O1078">
            <v>2632.0521628800002</v>
          </cell>
        </row>
        <row r="1079">
          <cell r="A1079">
            <v>27000509</v>
          </cell>
          <cell r="B1079" t="str">
            <v>Формирование базы данных по источникам  выбросов предприятия в программном комплексе "Эколог" - 61-80 источников</v>
          </cell>
          <cell r="C1079">
            <v>2512</v>
          </cell>
          <cell r="D1079">
            <v>15</v>
          </cell>
          <cell r="E1079">
            <v>1423.3463999999999</v>
          </cell>
          <cell r="F1079">
            <v>0</v>
          </cell>
          <cell r="G1079">
            <v>1423.3463999999999</v>
          </cell>
          <cell r="H1079">
            <v>483.93777599999999</v>
          </cell>
          <cell r="I1079">
            <v>1907.2841759999999</v>
          </cell>
          <cell r="K1079">
            <v>286.09262639999997</v>
          </cell>
          <cell r="L1079">
            <v>2193.3768024000001</v>
          </cell>
          <cell r="M1079">
            <v>120.0521628800002</v>
          </cell>
          <cell r="N1079">
            <v>-4.779146611464976E-2</v>
          </cell>
          <cell r="O1079">
            <v>2632.0521628800002</v>
          </cell>
        </row>
        <row r="1080">
          <cell r="A1080">
            <v>27000609</v>
          </cell>
          <cell r="B1080" t="str">
            <v>Формирование базы данных по источникам  выбросов предприятия в программном комплексе "Эколог" - 81-100 источников</v>
          </cell>
          <cell r="C1080">
            <v>2473</v>
          </cell>
          <cell r="D1080">
            <v>15</v>
          </cell>
          <cell r="E1080">
            <v>1423.3463999999999</v>
          </cell>
          <cell r="F1080">
            <v>0</v>
          </cell>
          <cell r="G1080">
            <v>1423.3463999999999</v>
          </cell>
          <cell r="H1080">
            <v>483.93777599999999</v>
          </cell>
          <cell r="I1080">
            <v>1907.2841759999999</v>
          </cell>
          <cell r="K1080">
            <v>286.09262639999997</v>
          </cell>
          <cell r="L1080">
            <v>2193.3768024000001</v>
          </cell>
          <cell r="M1080">
            <v>159.0521628800002</v>
          </cell>
          <cell r="N1080">
            <v>-6.4315472252325187E-2</v>
          </cell>
          <cell r="O1080">
            <v>2632.0521628800002</v>
          </cell>
        </row>
        <row r="1081">
          <cell r="A1081">
            <v>27000709</v>
          </cell>
          <cell r="B108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081">
            <v>2400</v>
          </cell>
          <cell r="D1081">
            <v>15</v>
          </cell>
          <cell r="E1081">
            <v>1423.3463999999999</v>
          </cell>
          <cell r="F1081">
            <v>0</v>
          </cell>
          <cell r="G1081">
            <v>1423.3463999999999</v>
          </cell>
          <cell r="H1081">
            <v>483.93777599999999</v>
          </cell>
          <cell r="I1081">
            <v>1907.2841759999999</v>
          </cell>
          <cell r="K1081">
            <v>286.09262639999997</v>
          </cell>
          <cell r="L1081">
            <v>2193.3768024000001</v>
          </cell>
          <cell r="M1081">
            <v>232.0521628800002</v>
          </cell>
          <cell r="N1081">
            <v>-9.6688401200000079E-2</v>
          </cell>
          <cell r="O1081">
            <v>2632.0521628800002</v>
          </cell>
        </row>
        <row r="1082">
          <cell r="A1082">
            <v>27000003</v>
          </cell>
          <cell r="B108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2">
            <v>1431</v>
          </cell>
          <cell r="D1082">
            <v>10</v>
          </cell>
          <cell r="E1082">
            <v>948.89760000000001</v>
          </cell>
          <cell r="F1082">
            <v>0</v>
          </cell>
          <cell r="G1082">
            <v>948.89760000000001</v>
          </cell>
          <cell r="H1082">
            <v>322.62518400000005</v>
          </cell>
          <cell r="I1082">
            <v>1271.522784</v>
          </cell>
          <cell r="K1082">
            <v>190.7284176</v>
          </cell>
          <cell r="L1082">
            <v>1462.2512016000001</v>
          </cell>
          <cell r="M1082">
            <v>323.70144191999998</v>
          </cell>
          <cell r="N1082">
            <v>-0.22620645836477987</v>
          </cell>
          <cell r="O1082">
            <v>1754.70144192</v>
          </cell>
        </row>
        <row r="1083">
          <cell r="A1083">
            <v>27000004</v>
          </cell>
          <cell r="B108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3">
            <v>3122</v>
          </cell>
          <cell r="D1083">
            <v>14</v>
          </cell>
          <cell r="E1083">
            <v>1328.4566399999999</v>
          </cell>
          <cell r="F1083">
            <v>0</v>
          </cell>
          <cell r="G1083">
            <v>1328.4566399999999</v>
          </cell>
          <cell r="H1083">
            <v>451.67525760000001</v>
          </cell>
          <cell r="I1083">
            <v>1780.1318975999998</v>
          </cell>
          <cell r="K1083">
            <v>267.01978463999995</v>
          </cell>
          <cell r="L1083">
            <v>2047.1516822399997</v>
          </cell>
          <cell r="M1083">
            <v>-665.41798131200039</v>
          </cell>
          <cell r="N1083">
            <v>0.21313836685201806</v>
          </cell>
          <cell r="O1083">
            <v>2456.5820186879996</v>
          </cell>
        </row>
        <row r="1084">
          <cell r="A1084">
            <v>27000006</v>
          </cell>
          <cell r="B1084" t="str">
            <v>Характеристика существующих источников загрязнения атмосферы с учетом технологии предприятия - на 1 источник</v>
          </cell>
          <cell r="C1084">
            <v>38</v>
          </cell>
          <cell r="D1084">
            <v>0.3</v>
          </cell>
          <cell r="E1084">
            <v>28.466927999999996</v>
          </cell>
          <cell r="F1084">
            <v>0</v>
          </cell>
          <cell r="G1084">
            <v>28.466927999999996</v>
          </cell>
          <cell r="H1084">
            <v>9.6787555199999993</v>
          </cell>
          <cell r="I1084">
            <v>38.145683519999992</v>
          </cell>
          <cell r="K1084">
            <v>5.7218525279999986</v>
          </cell>
          <cell r="L1084">
            <v>43.867536047999991</v>
          </cell>
          <cell r="M1084">
            <v>14.641043257599989</v>
          </cell>
          <cell r="N1084">
            <v>-0.38529061204210496</v>
          </cell>
          <cell r="O1084">
            <v>52.641043257599989</v>
          </cell>
        </row>
        <row r="1085">
          <cell r="A1085">
            <v>27000010</v>
          </cell>
          <cell r="B1085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5">
            <v>318</v>
          </cell>
          <cell r="D1085">
            <v>2</v>
          </cell>
          <cell r="E1085">
            <v>189.77951999999999</v>
          </cell>
          <cell r="F1085">
            <v>0</v>
          </cell>
          <cell r="G1085">
            <v>189.77951999999999</v>
          </cell>
          <cell r="H1085">
            <v>64.525036799999995</v>
          </cell>
          <cell r="I1085">
            <v>254.3045568</v>
          </cell>
          <cell r="K1085">
            <v>38.145683519999999</v>
          </cell>
          <cell r="L1085">
            <v>292.45024031999998</v>
          </cell>
          <cell r="M1085">
            <v>32.940288383999984</v>
          </cell>
          <cell r="N1085">
            <v>-0.10358581252830183</v>
          </cell>
          <cell r="O1085">
            <v>350.94028838399998</v>
          </cell>
        </row>
        <row r="1086">
          <cell r="A1086">
            <v>27000011</v>
          </cell>
          <cell r="B1086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6">
            <v>318</v>
          </cell>
          <cell r="D1086">
            <v>2</v>
          </cell>
          <cell r="E1086">
            <v>189.77951999999999</v>
          </cell>
          <cell r="F1086">
            <v>0</v>
          </cell>
          <cell r="G1086">
            <v>189.77951999999999</v>
          </cell>
          <cell r="H1086">
            <v>64.525036799999995</v>
          </cell>
          <cell r="I1086">
            <v>254.3045568</v>
          </cell>
          <cell r="K1086">
            <v>38.145683519999999</v>
          </cell>
          <cell r="L1086">
            <v>292.45024031999998</v>
          </cell>
          <cell r="M1086">
            <v>32.940288383999984</v>
          </cell>
          <cell r="N1086">
            <v>-0.10358581252830183</v>
          </cell>
          <cell r="O1086">
            <v>350.94028838399998</v>
          </cell>
        </row>
        <row r="1087">
          <cell r="A1087">
            <v>27000013</v>
          </cell>
          <cell r="B1087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087">
            <v>318</v>
          </cell>
          <cell r="D1087">
            <v>2</v>
          </cell>
          <cell r="E1087">
            <v>189.77951999999999</v>
          </cell>
          <cell r="F1087">
            <v>0</v>
          </cell>
          <cell r="G1087">
            <v>189.77951999999999</v>
          </cell>
          <cell r="H1087">
            <v>64.525036799999995</v>
          </cell>
          <cell r="I1087">
            <v>254.3045568</v>
          </cell>
          <cell r="K1087">
            <v>38.145683519999999</v>
          </cell>
          <cell r="L1087">
            <v>292.45024031999998</v>
          </cell>
          <cell r="M1087">
            <v>32.940288383999984</v>
          </cell>
          <cell r="N1087">
            <v>-0.10358581252830183</v>
          </cell>
          <cell r="O1087">
            <v>350.94028838399998</v>
          </cell>
        </row>
        <row r="1088">
          <cell r="A1088">
            <v>27000015</v>
          </cell>
          <cell r="B1088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088">
            <v>1915</v>
          </cell>
          <cell r="D1088">
            <v>40</v>
          </cell>
          <cell r="E1088">
            <v>3795.5904</v>
          </cell>
          <cell r="F1088">
            <v>0</v>
          </cell>
          <cell r="G1088">
            <v>3795.5904</v>
          </cell>
          <cell r="H1088">
            <v>1290.5007360000002</v>
          </cell>
          <cell r="I1088">
            <v>5086.091136</v>
          </cell>
          <cell r="K1088">
            <v>762.9136704</v>
          </cell>
          <cell r="L1088">
            <v>5849.0048064000002</v>
          </cell>
          <cell r="M1088">
            <v>5103.8057676799999</v>
          </cell>
          <cell r="N1088">
            <v>-2.6651727246370758</v>
          </cell>
          <cell r="O1088">
            <v>7018.8057676799999</v>
          </cell>
        </row>
        <row r="1089">
          <cell r="A1089">
            <v>27000016</v>
          </cell>
          <cell r="B1089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089">
            <v>582</v>
          </cell>
          <cell r="D1089">
            <v>4</v>
          </cell>
          <cell r="E1089">
            <v>379.55903999999998</v>
          </cell>
          <cell r="F1089">
            <v>0</v>
          </cell>
          <cell r="G1089">
            <v>379.55903999999998</v>
          </cell>
          <cell r="H1089">
            <v>129.05007359999999</v>
          </cell>
          <cell r="I1089">
            <v>508.6091136</v>
          </cell>
          <cell r="K1089">
            <v>76.291367039999997</v>
          </cell>
          <cell r="L1089">
            <v>584.90048063999996</v>
          </cell>
          <cell r="M1089">
            <v>119.88057676799997</v>
          </cell>
          <cell r="N1089">
            <v>-0.2059803724536082</v>
          </cell>
          <cell r="O1089">
            <v>701.88057676799997</v>
          </cell>
        </row>
        <row r="1090">
          <cell r="A1090">
            <v>27000017</v>
          </cell>
          <cell r="B1090" t="str">
            <v>Оценка зависимости доза-ответ для приоритетных загрязнителей - 1 вещество</v>
          </cell>
          <cell r="C1090">
            <v>582</v>
          </cell>
          <cell r="D1090">
            <v>4</v>
          </cell>
          <cell r="E1090">
            <v>379.55903999999998</v>
          </cell>
          <cell r="F1090">
            <v>0</v>
          </cell>
          <cell r="G1090">
            <v>379.55903999999998</v>
          </cell>
          <cell r="H1090">
            <v>129.05007359999999</v>
          </cell>
          <cell r="I1090">
            <v>508.6091136</v>
          </cell>
          <cell r="K1090">
            <v>76.291367039999997</v>
          </cell>
          <cell r="L1090">
            <v>584.90048063999996</v>
          </cell>
          <cell r="M1090">
            <v>119.88057676799997</v>
          </cell>
          <cell r="N1090">
            <v>-0.2059803724536082</v>
          </cell>
          <cell r="O1090">
            <v>701.88057676799997</v>
          </cell>
        </row>
        <row r="1091">
          <cell r="A1091">
            <v>27000018</v>
          </cell>
          <cell r="B1091" t="str">
            <v>Расчет риска  (острого  и хронического неканцерогенного и канцерогенного) - на 1 вещество</v>
          </cell>
          <cell r="C1091">
            <v>1224</v>
          </cell>
          <cell r="D1091">
            <v>8</v>
          </cell>
          <cell r="E1091">
            <v>759.11807999999996</v>
          </cell>
          <cell r="F1091">
            <v>0</v>
          </cell>
          <cell r="G1091">
            <v>759.11807999999996</v>
          </cell>
          <cell r="H1091">
            <v>258.10014719999998</v>
          </cell>
          <cell r="I1091">
            <v>1017.2182272</v>
          </cell>
          <cell r="K1091">
            <v>152.58273407999999</v>
          </cell>
          <cell r="L1091">
            <v>1169.8009612799999</v>
          </cell>
          <cell r="M1091">
            <v>179.76115353599994</v>
          </cell>
          <cell r="N1091">
            <v>-0.1468636875294117</v>
          </cell>
          <cell r="O1091">
            <v>1403.7611535359999</v>
          </cell>
        </row>
        <row r="1092">
          <cell r="A1092">
            <v>27000019</v>
          </cell>
          <cell r="B1092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092">
            <v>1909</v>
          </cell>
          <cell r="D1092">
            <v>12</v>
          </cell>
          <cell r="E1092">
            <v>1138.6771200000001</v>
          </cell>
          <cell r="F1092">
            <v>0</v>
          </cell>
          <cell r="G1092">
            <v>1138.6771200000001</v>
          </cell>
          <cell r="H1092">
            <v>387.15022080000006</v>
          </cell>
          <cell r="I1092">
            <v>1525.8273408</v>
          </cell>
          <cell r="K1092">
            <v>228.87410112000001</v>
          </cell>
          <cell r="L1092">
            <v>1754.70144192</v>
          </cell>
          <cell r="M1092">
            <v>196.64173030399979</v>
          </cell>
          <cell r="N1092">
            <v>-0.10300771624096375</v>
          </cell>
          <cell r="O1092">
            <v>2105.6417303039998</v>
          </cell>
        </row>
        <row r="1093">
          <cell r="A1093">
            <v>27000020</v>
          </cell>
          <cell r="B1093" t="str">
            <v>Расчет суммарного канцерогенного риска</v>
          </cell>
          <cell r="C1093">
            <v>1398</v>
          </cell>
          <cell r="D1093">
            <v>10</v>
          </cell>
          <cell r="E1093">
            <v>948.89760000000001</v>
          </cell>
          <cell r="F1093">
            <v>0</v>
          </cell>
          <cell r="G1093">
            <v>948.89760000000001</v>
          </cell>
          <cell r="H1093">
            <v>322.62518400000005</v>
          </cell>
          <cell r="I1093">
            <v>1271.522784</v>
          </cell>
          <cell r="K1093">
            <v>190.7284176</v>
          </cell>
          <cell r="L1093">
            <v>1462.2512016000001</v>
          </cell>
          <cell r="M1093">
            <v>356.70144191999998</v>
          </cell>
          <cell r="N1093">
            <v>-0.25515124600858369</v>
          </cell>
          <cell r="O1093">
            <v>1754.70144192</v>
          </cell>
        </row>
        <row r="1094">
          <cell r="A1094">
            <v>27000021</v>
          </cell>
          <cell r="B1094" t="str">
            <v>Пространственный анализ и моделирование величин риска на исследуемой территории с использование ГИС - 1 вещество.</v>
          </cell>
          <cell r="C1094">
            <v>1166</v>
          </cell>
          <cell r="D1094">
            <v>8</v>
          </cell>
          <cell r="E1094">
            <v>759.11807999999996</v>
          </cell>
          <cell r="F1094">
            <v>0</v>
          </cell>
          <cell r="G1094">
            <v>759.11807999999996</v>
          </cell>
          <cell r="H1094">
            <v>258.10014719999998</v>
          </cell>
          <cell r="I1094">
            <v>1017.2182272</v>
          </cell>
          <cell r="K1094">
            <v>152.58273407999999</v>
          </cell>
          <cell r="L1094">
            <v>1169.8009612799999</v>
          </cell>
          <cell r="M1094">
            <v>237.76115353599994</v>
          </cell>
          <cell r="N1094">
            <v>-0.20391179548542018</v>
          </cell>
          <cell r="O1094">
            <v>1403.7611535359999</v>
          </cell>
        </row>
        <row r="1095">
          <cell r="A1095">
            <v>27000022</v>
          </cell>
          <cell r="B1095" t="str">
            <v>Подготовка необходимых картографических материалов</v>
          </cell>
          <cell r="C1095">
            <v>1909</v>
          </cell>
          <cell r="D1095">
            <v>12</v>
          </cell>
          <cell r="E1095">
            <v>1138.6771200000001</v>
          </cell>
          <cell r="F1095">
            <v>0</v>
          </cell>
          <cell r="G1095">
            <v>1138.6771200000001</v>
          </cell>
          <cell r="H1095">
            <v>387.15022080000006</v>
          </cell>
          <cell r="I1095">
            <v>1525.8273408</v>
          </cell>
          <cell r="K1095">
            <v>228.87410112000001</v>
          </cell>
          <cell r="L1095">
            <v>1754.70144192</v>
          </cell>
          <cell r="M1095">
            <v>196.64173030399979</v>
          </cell>
          <cell r="N1095">
            <v>-0.10300771624096375</v>
          </cell>
          <cell r="O1095">
            <v>2105.6417303039998</v>
          </cell>
        </row>
        <row r="1096">
          <cell r="A1096">
            <v>27000023</v>
          </cell>
          <cell r="B1096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096">
            <v>1909</v>
          </cell>
          <cell r="D1096">
            <v>12</v>
          </cell>
          <cell r="E1096">
            <v>1138.6771200000001</v>
          </cell>
          <cell r="F1096">
            <v>0</v>
          </cell>
          <cell r="G1096">
            <v>1138.6771200000001</v>
          </cell>
          <cell r="H1096">
            <v>387.15022080000006</v>
          </cell>
          <cell r="I1096">
            <v>1525.8273408</v>
          </cell>
          <cell r="K1096">
            <v>228.87410112000001</v>
          </cell>
          <cell r="L1096">
            <v>1754.70144192</v>
          </cell>
          <cell r="M1096">
            <v>196.64173030399979</v>
          </cell>
          <cell r="N1096">
            <v>-0.10300771624096375</v>
          </cell>
          <cell r="O1096">
            <v>2105.6417303039998</v>
          </cell>
        </row>
        <row r="1097">
          <cell r="A1097">
            <v>27000024</v>
          </cell>
          <cell r="B1097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097">
            <v>1005</v>
          </cell>
          <cell r="D1097">
            <v>12</v>
          </cell>
          <cell r="E1097">
            <v>1138.6771200000001</v>
          </cell>
          <cell r="F1097">
            <v>0</v>
          </cell>
          <cell r="G1097">
            <v>1138.6771200000001</v>
          </cell>
          <cell r="H1097">
            <v>387.15022080000006</v>
          </cell>
          <cell r="I1097">
            <v>1525.8273408</v>
          </cell>
          <cell r="K1097">
            <v>228.87410112000001</v>
          </cell>
          <cell r="L1097">
            <v>1754.70144192</v>
          </cell>
          <cell r="M1097">
            <v>1100.6417303039998</v>
          </cell>
          <cell r="N1097">
            <v>-1.0951659007999999</v>
          </cell>
          <cell r="O1097">
            <v>2105.6417303039998</v>
          </cell>
        </row>
        <row r="1098">
          <cell r="A1098">
            <v>27000025</v>
          </cell>
          <cell r="B1098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098">
            <v>1591</v>
          </cell>
          <cell r="D1098">
            <v>10</v>
          </cell>
          <cell r="E1098">
            <v>948.89760000000001</v>
          </cell>
          <cell r="F1098">
            <v>0</v>
          </cell>
          <cell r="G1098">
            <v>948.89760000000001</v>
          </cell>
          <cell r="H1098">
            <v>322.62518400000005</v>
          </cell>
          <cell r="I1098">
            <v>1271.522784</v>
          </cell>
          <cell r="K1098">
            <v>190.7284176</v>
          </cell>
          <cell r="L1098">
            <v>1462.2512016000001</v>
          </cell>
          <cell r="M1098">
            <v>163.70144191999998</v>
          </cell>
          <cell r="N1098">
            <v>-0.10289216965430545</v>
          </cell>
          <cell r="O1098">
            <v>1754.70144192</v>
          </cell>
        </row>
        <row r="1099">
          <cell r="A1099">
            <v>27000026</v>
          </cell>
          <cell r="B1099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099">
            <v>5028</v>
          </cell>
          <cell r="D1099">
            <v>40</v>
          </cell>
          <cell r="E1099">
            <v>3795.5904</v>
          </cell>
          <cell r="F1099">
            <v>0</v>
          </cell>
          <cell r="G1099">
            <v>3795.5904</v>
          </cell>
          <cell r="H1099">
            <v>1290.5007360000002</v>
          </cell>
          <cell r="I1099">
            <v>5086.091136</v>
          </cell>
          <cell r="K1099">
            <v>762.9136704</v>
          </cell>
          <cell r="L1099">
            <v>5849.0048064000002</v>
          </cell>
          <cell r="M1099">
            <v>1990.8057676799999</v>
          </cell>
          <cell r="N1099">
            <v>-0.39594386787589497</v>
          </cell>
          <cell r="O1099">
            <v>7018.8057676799999</v>
          </cell>
        </row>
        <row r="1100">
          <cell r="A1100">
            <v>27000027</v>
          </cell>
          <cell r="B1100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00">
            <v>3327</v>
          </cell>
          <cell r="D1100">
            <v>20</v>
          </cell>
          <cell r="E1100">
            <v>1897.7952</v>
          </cell>
          <cell r="F1100">
            <v>0</v>
          </cell>
          <cell r="G1100">
            <v>1897.7952</v>
          </cell>
          <cell r="H1100">
            <v>645.25036800000009</v>
          </cell>
          <cell r="I1100">
            <v>2543.045568</v>
          </cell>
          <cell r="K1100">
            <v>381.4568352</v>
          </cell>
          <cell r="L1100">
            <v>2924.5024032000001</v>
          </cell>
          <cell r="M1100">
            <v>182.40288383999996</v>
          </cell>
          <cell r="N1100">
            <v>-5.4825032714156889E-2</v>
          </cell>
          <cell r="O1100">
            <v>3509.40288384</v>
          </cell>
        </row>
        <row r="1101">
          <cell r="A1101">
            <v>27000028</v>
          </cell>
          <cell r="B1101" t="str">
            <v>Формирование отчета</v>
          </cell>
          <cell r="C1101">
            <v>802</v>
          </cell>
          <cell r="D1101">
            <v>24</v>
          </cell>
          <cell r="E1101">
            <v>2277.3542400000001</v>
          </cell>
          <cell r="F1101">
            <v>0</v>
          </cell>
          <cell r="G1101">
            <v>2277.3542400000001</v>
          </cell>
          <cell r="H1101">
            <v>774.30044160000011</v>
          </cell>
          <cell r="I1101">
            <v>3051.6546816</v>
          </cell>
          <cell r="K1101">
            <v>457.74820224000001</v>
          </cell>
          <cell r="L1101">
            <v>3509.40288384</v>
          </cell>
          <cell r="M1101">
            <v>3409.2834606079996</v>
          </cell>
          <cell r="N1101">
            <v>-4.2509768835511217</v>
          </cell>
          <cell r="O1101">
            <v>4211.2834606079996</v>
          </cell>
        </row>
        <row r="1102">
          <cell r="A1102">
            <v>27000029</v>
          </cell>
          <cell r="B1102" t="str">
            <v>Распечатка картографических материалов - за 1 единицу.</v>
          </cell>
          <cell r="C1102">
            <v>6</v>
          </cell>
          <cell r="D1102">
            <v>0.1</v>
          </cell>
          <cell r="E1102">
            <v>9.488976000000001</v>
          </cell>
          <cell r="F1102">
            <v>0</v>
          </cell>
          <cell r="G1102">
            <v>9.488976000000001</v>
          </cell>
          <cell r="H1102">
            <v>3.2262518400000006</v>
          </cell>
          <cell r="I1102">
            <v>12.715227840000001</v>
          </cell>
          <cell r="K1102">
            <v>1.9072841760000001</v>
          </cell>
          <cell r="L1102">
            <v>14.622512016000002</v>
          </cell>
          <cell r="M1102">
            <v>11.5470144192</v>
          </cell>
          <cell r="N1102">
            <v>-1.9245024032</v>
          </cell>
          <cell r="O1102">
            <v>17.5470144192</v>
          </cell>
        </row>
        <row r="1103">
          <cell r="A1103">
            <v>27000030</v>
          </cell>
          <cell r="B1103" t="str">
            <v>Распечатка 1 экземпляра отчета, брошюровка окончательного отчета.</v>
          </cell>
          <cell r="C1103">
            <v>49</v>
          </cell>
          <cell r="D1103">
            <v>0.5</v>
          </cell>
          <cell r="E1103">
            <v>47.444879999999998</v>
          </cell>
          <cell r="F1103">
            <v>0</v>
          </cell>
          <cell r="G1103">
            <v>47.444879999999998</v>
          </cell>
          <cell r="H1103">
            <v>16.131259199999999</v>
          </cell>
          <cell r="I1103">
            <v>63.5761392</v>
          </cell>
          <cell r="K1103">
            <v>9.5364208799999997</v>
          </cell>
          <cell r="L1103">
            <v>73.112560079999994</v>
          </cell>
          <cell r="M1103">
            <v>38.735072095999996</v>
          </cell>
          <cell r="N1103">
            <v>-0.79051167542857137</v>
          </cell>
          <cell r="O1103">
            <v>87.735072095999996</v>
          </cell>
        </row>
        <row r="1104">
          <cell r="A1104" t="str">
            <v>Отдел профилактической дезинфекции</v>
          </cell>
        </row>
        <row r="1105">
          <cell r="A1105">
            <v>25002002</v>
          </cell>
          <cell r="B1105" t="str">
            <v xml:space="preserve">Дератизация 1 кв.м. объекта площадью до 100 кв.м. </v>
          </cell>
          <cell r="C1105">
            <v>3.37</v>
          </cell>
          <cell r="D1105">
            <v>0.03</v>
          </cell>
          <cell r="E1105">
            <v>5.9214960000000003</v>
          </cell>
          <cell r="F1105">
            <v>9.4399999999999998E-2</v>
          </cell>
          <cell r="G1105">
            <v>6.0158960000000006</v>
          </cell>
          <cell r="H1105">
            <v>2.0454046400000006</v>
          </cell>
          <cell r="I1105">
            <v>8.0613006400000007</v>
          </cell>
          <cell r="K1105">
            <v>1.209195096</v>
          </cell>
          <cell r="L1105">
            <v>9.2704957360000009</v>
          </cell>
          <cell r="M1105">
            <v>7.7545948832000002</v>
          </cell>
          <cell r="N1105">
            <v>-2.3010667309198811</v>
          </cell>
          <cell r="O1105">
            <v>11.1245948832</v>
          </cell>
        </row>
        <row r="1106">
          <cell r="A1106">
            <v>25002001</v>
          </cell>
          <cell r="B1106" t="str">
            <v>Дератизация 1 кв.м. ДОУ</v>
          </cell>
          <cell r="C1106">
            <v>0.67</v>
          </cell>
          <cell r="D1106">
            <v>0.03</v>
          </cell>
          <cell r="E1106">
            <v>5.9214960000000003</v>
          </cell>
          <cell r="F1106">
            <v>8.0299999999999994</v>
          </cell>
          <cell r="G1106">
            <v>13.951495999999999</v>
          </cell>
          <cell r="H1106">
            <v>4.7435086399999999</v>
          </cell>
          <cell r="I1106">
            <v>18.695004640000001</v>
          </cell>
          <cell r="K1106">
            <v>2.804250696</v>
          </cell>
          <cell r="L1106">
            <v>21.499255336000001</v>
          </cell>
          <cell r="M1106">
            <v>25.129106403199998</v>
          </cell>
          <cell r="N1106">
            <v>-37.506128959999998</v>
          </cell>
          <cell r="O1106">
            <v>25.7991064032</v>
          </cell>
        </row>
        <row r="1107">
          <cell r="A1107">
            <v>25002007</v>
          </cell>
          <cell r="B1107" t="str">
            <v>Дератизация 1 кв.м. объектов  площадью свыше 1000 кв.м.</v>
          </cell>
          <cell r="C1107">
            <v>0.82</v>
          </cell>
          <cell r="D1107">
            <v>0.03</v>
          </cell>
          <cell r="E1107">
            <v>5.9214960000000003</v>
          </cell>
          <cell r="F1107">
            <v>9.52</v>
          </cell>
          <cell r="G1107">
            <v>15.441496000000001</v>
          </cell>
          <cell r="H1107">
            <v>5.2501086400000005</v>
          </cell>
          <cell r="I1107">
            <v>20.691604640000001</v>
          </cell>
          <cell r="K1107">
            <v>3.103740696</v>
          </cell>
          <cell r="L1107">
            <v>23.795345336</v>
          </cell>
          <cell r="M1107">
            <v>27.734414403199999</v>
          </cell>
          <cell r="N1107">
            <v>-33.822456589268292</v>
          </cell>
          <cell r="O1107">
            <v>28.554414403199999</v>
          </cell>
        </row>
        <row r="1108">
          <cell r="A1108">
            <v>25000001</v>
          </cell>
          <cell r="B1108" t="str">
            <v>Дератизация до 100 кв.м. (за 1 кв.м)</v>
          </cell>
          <cell r="C1108">
            <v>7.34</v>
          </cell>
          <cell r="D1108">
            <v>0.03</v>
          </cell>
          <cell r="E1108">
            <v>5.9214960000000003</v>
          </cell>
          <cell r="F1108">
            <v>9.44</v>
          </cell>
          <cell r="G1108">
            <v>15.361495999999999</v>
          </cell>
          <cell r="H1108">
            <v>5.22290864</v>
          </cell>
          <cell r="I1108">
            <v>20.584404639999999</v>
          </cell>
          <cell r="K1108">
            <v>3.0876606959999999</v>
          </cell>
          <cell r="L1108">
            <v>23.672065335999999</v>
          </cell>
          <cell r="M1108">
            <v>21.066478403199998</v>
          </cell>
          <cell r="N1108">
            <v>-2.8700924255040872</v>
          </cell>
          <cell r="O1108">
            <v>28.406478403199998</v>
          </cell>
        </row>
        <row r="1109">
          <cell r="A1109">
            <v>25000002</v>
          </cell>
          <cell r="B1109" t="str">
            <v>Дератизация от 101 кв.м. до 300 кв.м. (за 1 кв.м)</v>
          </cell>
          <cell r="C1109">
            <v>1.23</v>
          </cell>
          <cell r="D1109">
            <v>0.03</v>
          </cell>
          <cell r="E1109">
            <v>5.9214960000000003</v>
          </cell>
          <cell r="F1109">
            <v>9.44</v>
          </cell>
          <cell r="G1109">
            <v>15.361495999999999</v>
          </cell>
          <cell r="H1109">
            <v>5.22290864</v>
          </cell>
          <cell r="I1109">
            <v>20.584404639999999</v>
          </cell>
          <cell r="K1109">
            <v>3.0876606959999999</v>
          </cell>
          <cell r="L1109">
            <v>23.672065335999999</v>
          </cell>
          <cell r="M1109">
            <v>27.176478403199997</v>
          </cell>
          <cell r="N1109">
            <v>-22.094697888780487</v>
          </cell>
          <cell r="O1109">
            <v>28.406478403199998</v>
          </cell>
        </row>
        <row r="1110">
          <cell r="A1110">
            <v>25000004</v>
          </cell>
          <cell r="B1110" t="str">
            <v>Дератизация ДОУ (за 1 кв.м.)</v>
          </cell>
          <cell r="C1110">
            <v>0.6</v>
          </cell>
          <cell r="D1110">
            <v>0.03</v>
          </cell>
          <cell r="E1110">
            <v>5.9214960000000003</v>
          </cell>
          <cell r="F1110">
            <v>5.14</v>
          </cell>
          <cell r="G1110">
            <v>11.061496</v>
          </cell>
          <cell r="H1110">
            <v>3.7609086400000002</v>
          </cell>
          <cell r="I1110">
            <v>14.82240464</v>
          </cell>
          <cell r="K1110">
            <v>2.2233606959999999</v>
          </cell>
          <cell r="L1110">
            <v>17.045765335999999</v>
          </cell>
          <cell r="M1110">
            <v>19.854918403199996</v>
          </cell>
          <cell r="N1110">
            <v>-33.091530671999998</v>
          </cell>
          <cell r="O1110">
            <v>20.454918403199997</v>
          </cell>
        </row>
        <row r="1111">
          <cell r="A1111">
            <v>25000105</v>
          </cell>
          <cell r="B1111" t="str">
            <v>Дератизация за 1 кв.м.</v>
          </cell>
          <cell r="C1111">
            <v>1.99</v>
          </cell>
          <cell r="O1111">
            <v>1.95</v>
          </cell>
        </row>
        <row r="1112">
          <cell r="A1112">
            <v>25000007</v>
          </cell>
          <cell r="B1112" t="str">
            <v xml:space="preserve">Дезинсекция мух до 100 кв.м.   (за 1 кв.м) </v>
          </cell>
          <cell r="C1112">
            <v>6.02</v>
          </cell>
          <cell r="D1112">
            <v>1.07</v>
          </cell>
          <cell r="E1112">
            <v>211.20002400000004</v>
          </cell>
          <cell r="F1112">
            <v>5.0199999999999996</v>
          </cell>
          <cell r="G1112">
            <v>216.22002400000005</v>
          </cell>
          <cell r="H1112">
            <v>73.51480816000003</v>
          </cell>
          <cell r="I1112">
            <v>289.73483216000011</v>
          </cell>
          <cell r="K1112">
            <v>43.460224824000015</v>
          </cell>
          <cell r="L1112">
            <v>333.19505698400013</v>
          </cell>
          <cell r="M1112">
            <v>393.81406838080017</v>
          </cell>
          <cell r="N1112">
            <v>-65.417619332358839</v>
          </cell>
          <cell r="O1112">
            <v>399.83406838080015</v>
          </cell>
        </row>
        <row r="1113">
          <cell r="A1113">
            <v>25000008</v>
          </cell>
          <cell r="B1113" t="str">
            <v>Дезинсекция  мух от 101 кв.м. до 10 000 кв.м. (за 1 кв.м)</v>
          </cell>
          <cell r="C1113">
            <v>4.79</v>
          </cell>
          <cell r="D1113">
            <v>7.0000000000000007E-2</v>
          </cell>
          <cell r="E1113">
            <v>13.816824</v>
          </cell>
          <cell r="F1113">
            <v>4.0199999999999996</v>
          </cell>
          <cell r="G1113">
            <v>17.836824</v>
          </cell>
          <cell r="H1113">
            <v>6.0645201600000007</v>
          </cell>
          <cell r="I1113">
            <v>23.901344160000001</v>
          </cell>
          <cell r="K1113">
            <v>3.5852016240000002</v>
          </cell>
          <cell r="L1113">
            <v>27.486545784</v>
          </cell>
          <cell r="M1113">
            <v>28.193854940800001</v>
          </cell>
          <cell r="N1113">
            <v>-5.8859822423382049</v>
          </cell>
          <cell r="O1113">
            <v>32.983854940800001</v>
          </cell>
        </row>
        <row r="1114">
          <cell r="A1114">
            <v>25000010</v>
          </cell>
          <cell r="B1114" t="str">
            <v>Дезинсекция бытовых насекомых от 101 кв.м. до 150 кв.м.  (за 1 кв.м.) ДОУ</v>
          </cell>
          <cell r="C1114">
            <v>2.5499999999999998</v>
          </cell>
          <cell r="D1114">
            <v>7.0000000000000007E-2</v>
          </cell>
          <cell r="E1114">
            <v>13.816824</v>
          </cell>
          <cell r="F1114">
            <v>30.49</v>
          </cell>
          <cell r="G1114">
            <v>44.306823999999999</v>
          </cell>
          <cell r="H1114">
            <v>15.064320160000001</v>
          </cell>
          <cell r="I1114">
            <v>59.37114416</v>
          </cell>
          <cell r="K1114">
            <v>8.905671624</v>
          </cell>
          <cell r="L1114">
            <v>68.276815784000007</v>
          </cell>
          <cell r="M1114">
            <v>79.382178940800003</v>
          </cell>
          <cell r="N1114">
            <v>-31.13026625129412</v>
          </cell>
          <cell r="O1114">
            <v>81.9321789408</v>
          </cell>
        </row>
        <row r="1115">
          <cell r="A1115">
            <v>25000031</v>
          </cell>
          <cell r="B1115" t="str">
            <v>Дезинсекция бытовых насекомых свыше 151 кв.м. (за 1 кв.м.)</v>
          </cell>
          <cell r="C1115">
            <v>2.85</v>
          </cell>
          <cell r="D1115">
            <v>7.0000000000000007E-2</v>
          </cell>
          <cell r="E1115">
            <v>13.816824</v>
          </cell>
          <cell r="F1115">
            <v>27.87</v>
          </cell>
          <cell r="G1115">
            <v>41.686824000000001</v>
          </cell>
          <cell r="H1115">
            <v>14.173520160000001</v>
          </cell>
          <cell r="I1115">
            <v>55.860344160000004</v>
          </cell>
          <cell r="K1115">
            <v>8.3790516240000006</v>
          </cell>
          <cell r="L1115">
            <v>64.23939578400001</v>
          </cell>
          <cell r="M1115">
            <v>74.23727494080002</v>
          </cell>
          <cell r="N1115">
            <v>-26.048166645894742</v>
          </cell>
          <cell r="O1115">
            <v>77.087274940800015</v>
          </cell>
        </row>
        <row r="1116">
          <cell r="A1116">
            <v>25010051</v>
          </cell>
          <cell r="B1116" t="str">
            <v>Дезинсекция бытовых насекомых по договорам (за 1 кв.м.)</v>
          </cell>
          <cell r="C1116">
            <v>3.72</v>
          </cell>
          <cell r="D1116">
            <v>7.0000000000000007E-2</v>
          </cell>
          <cell r="E1116">
            <v>13.816824</v>
          </cell>
          <cell r="F1116">
            <v>50.127272727272725</v>
          </cell>
          <cell r="G1116">
            <v>63.944096727272722</v>
          </cell>
          <cell r="H1116">
            <v>21.740992887272728</v>
          </cell>
          <cell r="I1116">
            <v>85.685089614545447</v>
          </cell>
          <cell r="K1116">
            <v>12.852763442181816</v>
          </cell>
          <cell r="L1116">
            <v>98.537853056727258</v>
          </cell>
          <cell r="M1116">
            <v>114.5254236680727</v>
          </cell>
          <cell r="N1116">
            <v>-30.786404211847501</v>
          </cell>
          <cell r="O1116">
            <v>118.2454236680727</v>
          </cell>
        </row>
        <row r="1117">
          <cell r="A1117">
            <v>25000012</v>
          </cell>
          <cell r="B1117" t="str">
            <v>Дезинсекция ДОУ (за 1 кв. м.)</v>
          </cell>
          <cell r="C1117">
            <v>4.28</v>
          </cell>
          <cell r="D1117">
            <v>7.0000000000000007E-2</v>
          </cell>
          <cell r="E1117">
            <v>13.816824</v>
          </cell>
          <cell r="F1117">
            <v>5.65</v>
          </cell>
          <cell r="G1117">
            <v>19.466824000000003</v>
          </cell>
          <cell r="H1117">
            <v>6.6187201600000014</v>
          </cell>
          <cell r="I1117">
            <v>26.085544160000005</v>
          </cell>
          <cell r="K1117">
            <v>3.9128316240000007</v>
          </cell>
          <cell r="L1117">
            <v>29.998375784000004</v>
          </cell>
          <cell r="M1117">
            <v>31.718050940800005</v>
          </cell>
          <cell r="N1117">
            <v>-7.410759565607477</v>
          </cell>
          <cell r="O1117">
            <v>35.998050940800006</v>
          </cell>
        </row>
        <row r="1118">
          <cell r="A1118">
            <v>25000106</v>
          </cell>
          <cell r="B1118" t="str">
            <v>Комплексная обработка (дератизация, дезинсекция мух, дезинсекция бытовых насекомых) от 40 до 50 кв.м. (30 1кв.м.)</v>
          </cell>
          <cell r="C1118">
            <v>8.67</v>
          </cell>
          <cell r="O1118">
            <v>8.5</v>
          </cell>
        </row>
        <row r="1119">
          <cell r="A1119">
            <v>25000014</v>
          </cell>
          <cell r="B1119" t="str">
            <v>Комплексная обработка (дератизация, дезинсекция мух, дезинсекция бытовых насекомых) от 40 до 70 кв. м. (за 1 кв.м.)</v>
          </cell>
          <cell r="C1119">
            <v>8.2100000000000009</v>
          </cell>
          <cell r="D1119">
            <v>0.18</v>
          </cell>
          <cell r="E1119">
            <v>35.528976</v>
          </cell>
          <cell r="F1119">
            <v>41.34</v>
          </cell>
          <cell r="G1119">
            <v>76.868976000000004</v>
          </cell>
          <cell r="H1119">
            <v>26.135451840000002</v>
          </cell>
          <cell r="I1119">
            <v>103.00442784000001</v>
          </cell>
          <cell r="K1119">
            <v>15.450664176</v>
          </cell>
          <cell r="L1119">
            <v>118.45509201600001</v>
          </cell>
          <cell r="M1119">
            <v>133.93611041919999</v>
          </cell>
          <cell r="N1119">
            <v>-16.313777152155904</v>
          </cell>
          <cell r="O1119">
            <v>142.1461104192</v>
          </cell>
        </row>
        <row r="1120">
          <cell r="A1120">
            <v>25000015</v>
          </cell>
          <cell r="B1120" t="str">
            <v>Комплексная обработка (дератизация, дезинсекция мух, дезинсекция бытовых насекомых) от 51 до 100 кв. м. (за 1 кв.м.)</v>
          </cell>
          <cell r="C1120">
            <v>7.19</v>
          </cell>
          <cell r="D1120">
            <v>0.18</v>
          </cell>
          <cell r="E1120">
            <v>35.528976</v>
          </cell>
          <cell r="F1120">
            <v>43.96</v>
          </cell>
          <cell r="G1120">
            <v>79.488976000000008</v>
          </cell>
          <cell r="H1120">
            <v>27.026251840000004</v>
          </cell>
          <cell r="I1120">
            <v>106.51522784000001</v>
          </cell>
          <cell r="K1120">
            <v>15.977284176000001</v>
          </cell>
          <cell r="L1120">
            <v>122.49251201600001</v>
          </cell>
          <cell r="M1120">
            <v>139.80101441920002</v>
          </cell>
          <cell r="N1120">
            <v>-19.443812853852574</v>
          </cell>
          <cell r="O1120">
            <v>146.99101441920001</v>
          </cell>
        </row>
        <row r="1121">
          <cell r="A1121">
            <v>25000016</v>
          </cell>
          <cell r="B1121" t="str">
            <v>Комплексная обработка (дератизация, дезинсекция мух, дезинсекция бытовых насекомых) свыше 101 кв. м. (за 1 кв.м.)</v>
          </cell>
          <cell r="C1121">
            <v>6.63</v>
          </cell>
          <cell r="D1121">
            <v>0.18</v>
          </cell>
          <cell r="E1121">
            <v>35.528976</v>
          </cell>
          <cell r="F1121">
            <v>41.34</v>
          </cell>
          <cell r="G1121">
            <v>76.868976000000004</v>
          </cell>
          <cell r="H1121">
            <v>26.135451840000002</v>
          </cell>
          <cell r="I1121">
            <v>103.00442784000001</v>
          </cell>
          <cell r="K1121">
            <v>15.450664176</v>
          </cell>
          <cell r="L1121">
            <v>118.45509201600001</v>
          </cell>
          <cell r="M1121">
            <v>135.5161104192</v>
          </cell>
          <cell r="N1121">
            <v>-20.439835659004526</v>
          </cell>
          <cell r="O1121">
            <v>142.1461104192</v>
          </cell>
        </row>
        <row r="1122">
          <cell r="A1122">
            <v>25000033</v>
          </cell>
          <cell r="B1122" t="str">
            <v>Комплексная обработка (дератизация /12/, дезинсекция мух /5/, дезинсекция бытовых насекомых /5/) №2 (за 1 кв.м.)</v>
          </cell>
          <cell r="C1122">
            <v>4.26</v>
          </cell>
          <cell r="D1122">
            <v>0.18</v>
          </cell>
          <cell r="E1122">
            <v>35.528976</v>
          </cell>
          <cell r="F1122">
            <v>41.34</v>
          </cell>
          <cell r="G1122">
            <v>76.868976000000004</v>
          </cell>
          <cell r="H1122">
            <v>26.135451840000002</v>
          </cell>
          <cell r="I1122">
            <v>103.00442784000001</v>
          </cell>
          <cell r="K1122">
            <v>15.450664176</v>
          </cell>
          <cell r="L1122">
            <v>118.45509201600001</v>
          </cell>
          <cell r="M1122">
            <v>137.88611041920001</v>
          </cell>
          <cell r="N1122">
            <v>-32.367631553802823</v>
          </cell>
          <cell r="O1122">
            <v>142.1461104192</v>
          </cell>
        </row>
        <row r="1123">
          <cell r="A1123">
            <v>25000034</v>
          </cell>
          <cell r="B1123" t="str">
            <v>Комплексная обработка (дератизация /12/, дезинсекция мух /5/, дезинсекция бытовых насекомых /4/) №3 (за 1 кв.м.)</v>
          </cell>
          <cell r="C1123">
            <v>3.88</v>
          </cell>
          <cell r="D1123">
            <v>0.18</v>
          </cell>
          <cell r="E1123">
            <v>35.528976</v>
          </cell>
          <cell r="F1123">
            <v>41.34</v>
          </cell>
          <cell r="G1123">
            <v>76.868976000000004</v>
          </cell>
          <cell r="H1123">
            <v>26.135451840000002</v>
          </cell>
          <cell r="I1123">
            <v>103.00442784000001</v>
          </cell>
          <cell r="K1123">
            <v>15.450664176</v>
          </cell>
          <cell r="L1123">
            <v>118.45509201600001</v>
          </cell>
          <cell r="M1123">
            <v>138.2661104192</v>
          </cell>
          <cell r="N1123">
            <v>-35.635595468865979</v>
          </cell>
          <cell r="O1123">
            <v>142.1461104192</v>
          </cell>
        </row>
        <row r="1124">
          <cell r="A1124">
            <v>25000035</v>
          </cell>
          <cell r="B1124" t="str">
            <v>Комплексная обработка (дератизация /12/, дезинсекция мух /4/, дезинсекция бытовых насекомых /4/) №4 (за 1 кв.м.)</v>
          </cell>
          <cell r="C1124">
            <v>3.67</v>
          </cell>
          <cell r="D1124">
            <v>0.18</v>
          </cell>
          <cell r="E1124">
            <v>35.528976</v>
          </cell>
          <cell r="F1124">
            <v>41.34</v>
          </cell>
          <cell r="G1124">
            <v>76.868976000000004</v>
          </cell>
          <cell r="H1124">
            <v>26.135451840000002</v>
          </cell>
          <cell r="I1124">
            <v>103.00442784000001</v>
          </cell>
          <cell r="K1124">
            <v>15.450664176</v>
          </cell>
          <cell r="L1124">
            <v>118.45509201600001</v>
          </cell>
          <cell r="M1124">
            <v>138.47611041920001</v>
          </cell>
          <cell r="N1124">
            <v>-37.731910195967309</v>
          </cell>
          <cell r="O1124">
            <v>142.1461104192</v>
          </cell>
        </row>
        <row r="1125">
          <cell r="A1125">
            <v>25000038</v>
          </cell>
          <cell r="B1125" t="str">
            <v>Комплексная обработка (дератизация /12/, дезинсекция мух /4/, дезинсекция бытовых насекомых /3/) №5 (за 1 кв.м.)</v>
          </cell>
          <cell r="C1125">
            <v>3.37</v>
          </cell>
          <cell r="D1125">
            <v>0.18</v>
          </cell>
          <cell r="E1125">
            <v>35.528976</v>
          </cell>
          <cell r="F1125">
            <v>41.34</v>
          </cell>
          <cell r="G1125">
            <v>76.868976000000004</v>
          </cell>
          <cell r="H1125">
            <v>26.135451840000002</v>
          </cell>
          <cell r="I1125">
            <v>103.00442784000001</v>
          </cell>
          <cell r="K1125">
            <v>15.450664176</v>
          </cell>
          <cell r="L1125">
            <v>118.45509201600001</v>
          </cell>
          <cell r="M1125">
            <v>138.77611041919999</v>
          </cell>
          <cell r="N1125">
            <v>-41.179854723798215</v>
          </cell>
          <cell r="O1125">
            <v>142.1461104192</v>
          </cell>
        </row>
        <row r="1126">
          <cell r="A1126">
            <v>25000026</v>
          </cell>
          <cell r="B1126" t="str">
            <v>Комплексная обработка (дератизация, дезинсекция мух, дезинсекция бытовых насекомых) №6 за 1 кв.м.</v>
          </cell>
          <cell r="C1126">
            <v>5.77</v>
          </cell>
          <cell r="D1126">
            <v>2.2999999999999998</v>
          </cell>
          <cell r="E1126">
            <v>453.98135999999994</v>
          </cell>
          <cell r="F1126">
            <v>41.34</v>
          </cell>
          <cell r="G1126">
            <v>495.32135999999991</v>
          </cell>
          <cell r="H1126">
            <v>168.40926239999999</v>
          </cell>
          <cell r="I1126">
            <v>663.7306223999999</v>
          </cell>
          <cell r="K1126">
            <v>99.55959335999998</v>
          </cell>
          <cell r="L1126">
            <v>763.29021575999991</v>
          </cell>
          <cell r="M1126">
            <v>910.17825891199993</v>
          </cell>
          <cell r="N1126">
            <v>0</v>
          </cell>
          <cell r="O1126">
            <v>915.94825891199991</v>
          </cell>
        </row>
        <row r="1127">
          <cell r="A1127">
            <v>25000027</v>
          </cell>
          <cell r="B1127" t="str">
            <v>Дезинфекция емкостей, помещений, овощехранилищ до 25 кв.м.  (за 1 объект)</v>
          </cell>
          <cell r="C1127">
            <v>408</v>
          </cell>
          <cell r="D1127">
            <v>1</v>
          </cell>
          <cell r="E1127">
            <v>197.38319999999999</v>
          </cell>
          <cell r="F1127">
            <v>13.08</v>
          </cell>
          <cell r="G1127">
            <v>210.4632</v>
          </cell>
          <cell r="H1127">
            <v>71.557488000000006</v>
          </cell>
          <cell r="I1127">
            <v>282.02068800000001</v>
          </cell>
          <cell r="K1127">
            <v>42.303103200000002</v>
          </cell>
          <cell r="L1127">
            <v>324.32379120000002</v>
          </cell>
          <cell r="M1127">
            <v>-18.811450559999969</v>
          </cell>
          <cell r="N1127">
            <v>4.6106496470588156E-2</v>
          </cell>
          <cell r="O1127">
            <v>389.18854944000003</v>
          </cell>
        </row>
        <row r="1128">
          <cell r="A1128">
            <v>25000041</v>
          </cell>
          <cell r="B1128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8">
            <v>306</v>
          </cell>
          <cell r="D1128">
            <v>0.5</v>
          </cell>
          <cell r="E1128">
            <v>98.691599999999994</v>
          </cell>
          <cell r="F1128">
            <v>41.34</v>
          </cell>
          <cell r="G1128">
            <v>140.0316</v>
          </cell>
          <cell r="H1128">
            <v>47.610744000000004</v>
          </cell>
          <cell r="I1128">
            <v>187.64234400000001</v>
          </cell>
          <cell r="K1128">
            <v>28.146351599999999</v>
          </cell>
          <cell r="L1128">
            <v>215.78869560000001</v>
          </cell>
          <cell r="M1128">
            <v>-47.053565279999987</v>
          </cell>
          <cell r="N1128">
            <v>0.15376982117647053</v>
          </cell>
          <cell r="O1128">
            <v>258.94643472000001</v>
          </cell>
        </row>
        <row r="1129">
          <cell r="A1129">
            <v>25000104</v>
          </cell>
          <cell r="B1129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9">
            <v>326</v>
          </cell>
          <cell r="O1129">
            <v>320</v>
          </cell>
        </row>
        <row r="1130">
          <cell r="A1130">
            <v>25010042</v>
          </cell>
          <cell r="B1130" t="str">
            <v xml:space="preserve">Дезинфекция квартир </v>
          </cell>
          <cell r="C1130">
            <v>1336</v>
          </cell>
          <cell r="D1130">
            <v>2</v>
          </cell>
          <cell r="E1130">
            <v>394.76639999999998</v>
          </cell>
          <cell r="F1130">
            <v>13.08</v>
          </cell>
          <cell r="G1130">
            <v>407.84639999999996</v>
          </cell>
          <cell r="H1130">
            <v>138.667776</v>
          </cell>
          <cell r="I1130">
            <v>546.51417599999991</v>
          </cell>
          <cell r="K1130">
            <v>81.977126399999989</v>
          </cell>
          <cell r="L1130">
            <v>628.49130239999988</v>
          </cell>
          <cell r="M1130">
            <v>-581.81043712000019</v>
          </cell>
          <cell r="N1130">
            <v>0.43548685413173666</v>
          </cell>
          <cell r="O1130">
            <v>754.18956287999981</v>
          </cell>
        </row>
        <row r="1131">
          <cell r="A1131">
            <v>25000021</v>
          </cell>
          <cell r="B1131" t="str">
            <v xml:space="preserve">Дезинсекция жилых комнат, помещений до 15 кв.м. (2-х кратная) </v>
          </cell>
          <cell r="C1131">
            <v>1530</v>
          </cell>
          <cell r="D1131">
            <v>2</v>
          </cell>
          <cell r="E1131">
            <v>394.76639999999998</v>
          </cell>
          <cell r="F1131">
            <v>14.08</v>
          </cell>
          <cell r="G1131">
            <v>408.84639999999996</v>
          </cell>
          <cell r="H1131">
            <v>139.00777600000001</v>
          </cell>
          <cell r="I1131">
            <v>547.85417599999994</v>
          </cell>
          <cell r="K1131">
            <v>82.178126399999982</v>
          </cell>
          <cell r="L1131">
            <v>630.03230239999994</v>
          </cell>
          <cell r="M1131">
            <v>-773.96123712000008</v>
          </cell>
          <cell r="N1131">
            <v>0.5058570177254903</v>
          </cell>
          <cell r="O1131">
            <v>756.03876287999992</v>
          </cell>
        </row>
        <row r="1132">
          <cell r="A1132">
            <v>25000023</v>
          </cell>
          <cell r="B1132" t="str">
            <v xml:space="preserve">Дезинсекция квартир, жилых домов, помещений площадью свыше 60 кв.м. (2-х кратная) </v>
          </cell>
          <cell r="C1132">
            <v>5100</v>
          </cell>
          <cell r="D1132">
            <v>2.5</v>
          </cell>
          <cell r="E1132">
            <v>493.45800000000003</v>
          </cell>
          <cell r="F1132">
            <v>15.08</v>
          </cell>
          <cell r="G1132">
            <v>508.53800000000001</v>
          </cell>
          <cell r="H1132">
            <v>172.90292000000002</v>
          </cell>
          <cell r="I1132">
            <v>681.44092000000001</v>
          </cell>
          <cell r="K1132">
            <v>102.216138</v>
          </cell>
          <cell r="L1132">
            <v>783.65705800000001</v>
          </cell>
          <cell r="M1132">
            <v>-4159.6115303999995</v>
          </cell>
          <cell r="N1132">
            <v>0.81561010399999989</v>
          </cell>
          <cell r="O1132">
            <v>940.38846960000001</v>
          </cell>
        </row>
        <row r="1133">
          <cell r="A1133">
            <v>25010043</v>
          </cell>
          <cell r="B1133" t="str">
            <v>Дезинфекция помещений, овощехранилищ, холодильных камер по договорам (за 1 кв.м)</v>
          </cell>
          <cell r="C1133">
            <v>3.57</v>
          </cell>
          <cell r="D1133">
            <v>0.18</v>
          </cell>
          <cell r="E1133">
            <v>35.528976</v>
          </cell>
          <cell r="F1133">
            <v>13.08</v>
          </cell>
          <cell r="G1133">
            <v>48.608975999999998</v>
          </cell>
          <cell r="H1133">
            <v>16.527051840000002</v>
          </cell>
          <cell r="I1133">
            <v>65.136027839999997</v>
          </cell>
          <cell r="K1133">
            <v>9.7704041759999996</v>
          </cell>
          <cell r="L1133">
            <v>74.906432015999997</v>
          </cell>
          <cell r="M1133">
            <v>86.317718419200006</v>
          </cell>
          <cell r="N1133">
            <v>-24.17863261042017</v>
          </cell>
          <cell r="O1133">
            <v>89.887718419199999</v>
          </cell>
        </row>
        <row r="1134">
          <cell r="A1134">
            <v>25000042</v>
          </cell>
          <cell r="B1134" t="str">
            <v>Дезинсекция зеленого массива от комара  площадью до 650 м.кв. (1 объект)</v>
          </cell>
          <cell r="C1134">
            <v>1346</v>
          </cell>
          <cell r="D1134">
            <v>1</v>
          </cell>
          <cell r="E1134">
            <v>197.38319999999999</v>
          </cell>
          <cell r="F1134">
            <v>52.82</v>
          </cell>
          <cell r="G1134">
            <v>250.20319999999998</v>
          </cell>
          <cell r="H1134">
            <v>85.069087999999994</v>
          </cell>
          <cell r="I1134">
            <v>335.272288</v>
          </cell>
          <cell r="K1134">
            <v>50.290843199999998</v>
          </cell>
          <cell r="L1134">
            <v>385.56313119999999</v>
          </cell>
          <cell r="M1134">
            <v>-883.32424256000002</v>
          </cell>
          <cell r="N1134">
            <v>0.65625872404160479</v>
          </cell>
          <cell r="O1134">
            <v>462.67575743999998</v>
          </cell>
        </row>
        <row r="1135">
          <cell r="A1135">
            <v>25000043</v>
          </cell>
          <cell r="B1135" t="str">
            <v>Дезинсекция зеленого массива от комара  площадью от 651 м.кв. до 2000 м.кв. (1м2)</v>
          </cell>
          <cell r="C1135">
            <v>2.14</v>
          </cell>
          <cell r="D1135">
            <v>7.0000000000000007E-2</v>
          </cell>
          <cell r="E1135">
            <v>13.816824</v>
          </cell>
          <cell r="F1135">
            <v>66.36</v>
          </cell>
          <cell r="G1135">
            <v>80.176823999999996</v>
          </cell>
          <cell r="H1135">
            <v>27.26012016</v>
          </cell>
          <cell r="I1135">
            <v>107.43694416</v>
          </cell>
          <cell r="K1135">
            <v>16.115541623999999</v>
          </cell>
          <cell r="L1135">
            <v>123.552485784</v>
          </cell>
          <cell r="M1135">
            <v>146.1229829408</v>
          </cell>
          <cell r="N1135">
            <v>-68.281767729345788</v>
          </cell>
          <cell r="O1135">
            <v>148.26298294079999</v>
          </cell>
        </row>
        <row r="1136">
          <cell r="A1136">
            <v>25000044</v>
          </cell>
          <cell r="B1136" t="str">
            <v>Дезинсекция зеленого массива от комара  площадью от   1000 м.кв. до 5000 кв.м.</v>
          </cell>
          <cell r="C1136">
            <v>1.53</v>
          </cell>
          <cell r="D1136">
            <v>7.0000000000000007E-2</v>
          </cell>
          <cell r="E1136">
            <v>13.816824</v>
          </cell>
          <cell r="F1136">
            <v>66.36</v>
          </cell>
          <cell r="G1136">
            <v>80.176823999999996</v>
          </cell>
          <cell r="H1136">
            <v>27.26012016</v>
          </cell>
          <cell r="I1136">
            <v>107.43694416</v>
          </cell>
          <cell r="K1136">
            <v>16.115541623999999</v>
          </cell>
          <cell r="L1136">
            <v>123.552485784</v>
          </cell>
          <cell r="M1136">
            <v>146.73298294079999</v>
          </cell>
          <cell r="N1136">
            <v>-95.903910418823514</v>
          </cell>
          <cell r="O1136">
            <v>148.26298294079999</v>
          </cell>
        </row>
        <row r="1137">
          <cell r="A1137">
            <v>25000045</v>
          </cell>
          <cell r="B1137" t="str">
            <v>Дезинсекция зеленого массива от комара  площадью от   10001 м.кв. и более</v>
          </cell>
          <cell r="C1137">
            <v>0.61</v>
          </cell>
          <cell r="D1137">
            <v>7.0000000000000007E-2</v>
          </cell>
          <cell r="E1137">
            <v>13.816824</v>
          </cell>
          <cell r="F1137">
            <v>66.36</v>
          </cell>
          <cell r="G1137">
            <v>80.176823999999996</v>
          </cell>
          <cell r="H1137">
            <v>27.26012016</v>
          </cell>
          <cell r="I1137">
            <v>107.43694416</v>
          </cell>
          <cell r="K1137">
            <v>16.115541623999999</v>
          </cell>
          <cell r="L1137">
            <v>123.552485784</v>
          </cell>
          <cell r="M1137">
            <v>147.65298294079997</v>
          </cell>
          <cell r="N1137">
            <v>-242.05407039475406</v>
          </cell>
          <cell r="O1137">
            <v>148.26298294079999</v>
          </cell>
        </row>
        <row r="1138">
          <cell r="A1138">
            <v>25000046</v>
          </cell>
          <cell r="B1138" t="str">
            <v>Дезинсекция зеленого массива от комара площадью от   10000 м.кв. социально значимых объектов</v>
          </cell>
          <cell r="C1138">
            <v>0.48</v>
          </cell>
          <cell r="D1138">
            <v>7.0000000000000007E-2</v>
          </cell>
          <cell r="E1138">
            <v>13.816824</v>
          </cell>
          <cell r="F1138">
            <v>66.36</v>
          </cell>
          <cell r="G1138">
            <v>80.176823999999996</v>
          </cell>
          <cell r="H1138">
            <v>27.26012016</v>
          </cell>
          <cell r="I1138">
            <v>107.43694416</v>
          </cell>
          <cell r="K1138">
            <v>16.115541623999999</v>
          </cell>
          <cell r="L1138">
            <v>123.552485784</v>
          </cell>
          <cell r="M1138">
            <v>147.7829829408</v>
          </cell>
          <cell r="N1138">
            <v>-307.88121446000002</v>
          </cell>
          <cell r="O1138">
            <v>148.26298294079999</v>
          </cell>
        </row>
        <row r="1139">
          <cell r="A1139">
            <v>25000025</v>
          </cell>
          <cell r="B1139" t="str">
            <v>Дезинсекция зеленого массива от комара  площадью от   20000 м.кв. за 1 кв.м.</v>
          </cell>
          <cell r="C1139">
            <v>0.39</v>
          </cell>
          <cell r="D1139">
            <v>7.0000000000000007E-2</v>
          </cell>
          <cell r="E1139">
            <v>13.816824</v>
          </cell>
          <cell r="F1139">
            <v>66.36</v>
          </cell>
          <cell r="G1139">
            <v>80.176823999999996</v>
          </cell>
          <cell r="H1139">
            <v>27.26012016</v>
          </cell>
          <cell r="I1139">
            <v>107.43694416</v>
          </cell>
          <cell r="K1139">
            <v>16.115541623999999</v>
          </cell>
          <cell r="L1139">
            <v>123.552485784</v>
          </cell>
          <cell r="M1139">
            <v>147.8729829408</v>
          </cell>
          <cell r="N1139">
            <v>0</v>
          </cell>
          <cell r="O1139">
            <v>148.26298294079999</v>
          </cell>
        </row>
        <row r="1140">
          <cell r="A1140">
            <v>25000047</v>
          </cell>
          <cell r="B1140" t="str">
            <v>Дезинсекция зеленого массива от колорадского жука площадью до 650 м.кв. (1 объект)</v>
          </cell>
          <cell r="C1140">
            <v>1336</v>
          </cell>
          <cell r="D1140">
            <v>1</v>
          </cell>
          <cell r="E1140">
            <v>197.38319999999999</v>
          </cell>
          <cell r="F1140">
            <v>1.68</v>
          </cell>
          <cell r="G1140">
            <v>199.06319999999999</v>
          </cell>
          <cell r="H1140">
            <v>67.681488000000002</v>
          </cell>
          <cell r="I1140">
            <v>266.744688</v>
          </cell>
          <cell r="K1140">
            <v>40.011703199999999</v>
          </cell>
          <cell r="L1140">
            <v>306.7563912</v>
          </cell>
          <cell r="M1140">
            <v>-967.89233056</v>
          </cell>
          <cell r="N1140">
            <v>0.72447030730538919</v>
          </cell>
          <cell r="O1140">
            <v>368.10766944</v>
          </cell>
        </row>
        <row r="1141">
          <cell r="A1141">
            <v>25000048</v>
          </cell>
          <cell r="B1141" t="str">
            <v>Дезинсекция зеленого массива от колорадского жука  площадью от 651 м.кв.до 2000 м.кв. (1м2)</v>
          </cell>
          <cell r="C1141">
            <v>2.14</v>
          </cell>
          <cell r="D1141">
            <v>7.0000000000000007E-2</v>
          </cell>
          <cell r="E1141">
            <v>13.816824</v>
          </cell>
          <cell r="F1141">
            <v>1.68</v>
          </cell>
          <cell r="G1141">
            <v>15.496824</v>
          </cell>
          <cell r="H1141">
            <v>5.2689201600000004</v>
          </cell>
          <cell r="I1141">
            <v>20.765744160000001</v>
          </cell>
          <cell r="K1141">
            <v>3.114861624</v>
          </cell>
          <cell r="L1141">
            <v>23.880605784</v>
          </cell>
          <cell r="M1141">
            <v>26.516726940799998</v>
          </cell>
          <cell r="N1141">
            <v>-12.390993897570091</v>
          </cell>
          <cell r="O1141">
            <v>28.656726940799999</v>
          </cell>
        </row>
        <row r="1142">
          <cell r="A1142">
            <v>25000049</v>
          </cell>
          <cell r="B1142" t="str">
            <v>Дезинсекция зеленого массива от колорадского жука  площадью от   1000 м.кв.до 5000 м.кв.</v>
          </cell>
          <cell r="C1142">
            <v>1.53</v>
          </cell>
          <cell r="D1142">
            <v>7.0000000000000007E-2</v>
          </cell>
          <cell r="E1142">
            <v>13.816824</v>
          </cell>
          <cell r="F1142">
            <v>1.68</v>
          </cell>
          <cell r="G1142">
            <v>15.496824</v>
          </cell>
          <cell r="H1142">
            <v>5.2689201600000004</v>
          </cell>
          <cell r="I1142">
            <v>20.765744160000001</v>
          </cell>
          <cell r="K1142">
            <v>3.114861624</v>
          </cell>
          <cell r="L1142">
            <v>23.880605784</v>
          </cell>
          <cell r="M1142">
            <v>27.126726940799998</v>
          </cell>
          <cell r="N1142">
            <v>-17.729886889411762</v>
          </cell>
          <cell r="O1142">
            <v>28.656726940799999</v>
          </cell>
        </row>
        <row r="1143">
          <cell r="A1143">
            <v>25000050</v>
          </cell>
          <cell r="B1143" t="str">
            <v>Дезинсекция зеленого массива от колорадского жука площадью от   10000 м.кв.</v>
          </cell>
          <cell r="C1143">
            <v>0.61</v>
          </cell>
          <cell r="D1143">
            <v>7.0000000000000007E-2</v>
          </cell>
          <cell r="E1143">
            <v>13.816824</v>
          </cell>
          <cell r="F1143">
            <v>1.68</v>
          </cell>
          <cell r="G1143">
            <v>15.496824</v>
          </cell>
          <cell r="H1143">
            <v>5.2689201600000004</v>
          </cell>
          <cell r="I1143">
            <v>20.765744160000001</v>
          </cell>
          <cell r="K1143">
            <v>3.114861624</v>
          </cell>
          <cell r="L1143">
            <v>23.880605784</v>
          </cell>
          <cell r="M1143">
            <v>28.046726940799999</v>
          </cell>
          <cell r="N1143">
            <v>-45.97824088655738</v>
          </cell>
          <cell r="O1143">
            <v>28.656726940799999</v>
          </cell>
        </row>
        <row r="1144">
          <cell r="A1144">
            <v>25000051</v>
          </cell>
          <cell r="B1144" t="str">
            <v>Дезинсекция зеленого массива от клеща площадью до 750 м.кв. (1 объект)</v>
          </cell>
          <cell r="C1144">
            <v>1734</v>
          </cell>
          <cell r="D1144">
            <v>1</v>
          </cell>
          <cell r="E1144">
            <v>197.38319999999999</v>
          </cell>
          <cell r="F1144">
            <v>13.56</v>
          </cell>
          <cell r="G1144">
            <v>210.94319999999999</v>
          </cell>
          <cell r="H1144">
            <v>71.720687999999996</v>
          </cell>
          <cell r="I1144">
            <v>282.66388799999999</v>
          </cell>
          <cell r="K1144">
            <v>42.399583199999995</v>
          </cell>
          <cell r="L1144">
            <v>325.06347119999998</v>
          </cell>
          <cell r="M1144">
            <v>-1343.9238345600002</v>
          </cell>
          <cell r="N1144">
            <v>0.7750425804844292</v>
          </cell>
          <cell r="O1144">
            <v>390.07616543999995</v>
          </cell>
        </row>
        <row r="1145">
          <cell r="A1145">
            <v>25000052</v>
          </cell>
          <cell r="B1145" t="str">
            <v>Дезинсекция зеленого массива от клеща  площадью от 751 м.кв. до 2000 м.кв. (1м2)</v>
          </cell>
          <cell r="C1145">
            <v>2.35</v>
          </cell>
          <cell r="D1145">
            <v>7.0000000000000007E-2</v>
          </cell>
          <cell r="E1145">
            <v>13.816824</v>
          </cell>
          <cell r="F1145">
            <v>62.45</v>
          </cell>
          <cell r="G1145">
            <v>76.266824</v>
          </cell>
          <cell r="H1145">
            <v>25.930720160000003</v>
          </cell>
          <cell r="I1145">
            <v>102.19754416000001</v>
          </cell>
          <cell r="K1145">
            <v>15.329631624000001</v>
          </cell>
          <cell r="L1145">
            <v>117.52717578400001</v>
          </cell>
          <cell r="M1145">
            <v>138.6826109408</v>
          </cell>
          <cell r="N1145">
            <v>-59.013876996085102</v>
          </cell>
          <cell r="O1145">
            <v>141.0326109408</v>
          </cell>
        </row>
        <row r="1146">
          <cell r="A1146">
            <v>25000053</v>
          </cell>
          <cell r="B1146" t="str">
            <v>Дезинсекция зеленого массива от клеща площадью от   1000 м.кв. до 5000 кв.м.</v>
          </cell>
          <cell r="C1146">
            <v>1.53</v>
          </cell>
          <cell r="D1146">
            <v>7.0000000000000007E-2</v>
          </cell>
          <cell r="E1146">
            <v>13.816824</v>
          </cell>
          <cell r="F1146">
            <v>62.45</v>
          </cell>
          <cell r="G1146">
            <v>76.266824</v>
          </cell>
          <cell r="H1146">
            <v>25.930720160000003</v>
          </cell>
          <cell r="I1146">
            <v>102.19754416000001</v>
          </cell>
          <cell r="K1146">
            <v>15.329631624000001</v>
          </cell>
          <cell r="L1146">
            <v>117.52717578400001</v>
          </cell>
          <cell r="M1146">
            <v>139.5026109408</v>
          </cell>
          <cell r="N1146">
            <v>-91.178177085490191</v>
          </cell>
          <cell r="O1146">
            <v>141.0326109408</v>
          </cell>
        </row>
        <row r="1147">
          <cell r="A1147">
            <v>25000054</v>
          </cell>
          <cell r="B1147" t="str">
            <v>Дезинсекция зеленого массива от клеща площадью от   10001 м.кв. и более</v>
          </cell>
          <cell r="C1147">
            <v>0.61</v>
          </cell>
          <cell r="D1147">
            <v>7.0000000000000007E-2</v>
          </cell>
          <cell r="E1147">
            <v>13.816824</v>
          </cell>
          <cell r="F1147">
            <v>62.45</v>
          </cell>
          <cell r="G1147">
            <v>76.266824</v>
          </cell>
          <cell r="H1147">
            <v>25.930720160000003</v>
          </cell>
          <cell r="I1147">
            <v>102.19754416000001</v>
          </cell>
          <cell r="K1147">
            <v>15.329631624000001</v>
          </cell>
          <cell r="L1147">
            <v>117.52717578400001</v>
          </cell>
          <cell r="M1147">
            <v>140.42261094079998</v>
          </cell>
          <cell r="N1147">
            <v>-230.20100154229507</v>
          </cell>
          <cell r="O1147">
            <v>141.0326109408</v>
          </cell>
        </row>
        <row r="1148">
          <cell r="A1148">
            <v>25000055</v>
          </cell>
          <cell r="B1148" t="str">
            <v>Дезинсекция зеленого массива от клеща площадью от   10000 м.кв. социально значимых объектов</v>
          </cell>
          <cell r="C1148">
            <v>0.48</v>
          </cell>
          <cell r="D1148">
            <v>7.0000000000000007E-2</v>
          </cell>
          <cell r="E1148">
            <v>13.816824</v>
          </cell>
          <cell r="F1148">
            <v>62.45</v>
          </cell>
          <cell r="G1148">
            <v>76.266824</v>
          </cell>
          <cell r="H1148">
            <v>25.930720160000003</v>
          </cell>
          <cell r="I1148">
            <v>102.19754416000001</v>
          </cell>
          <cell r="K1148">
            <v>15.329631624000001</v>
          </cell>
          <cell r="L1148">
            <v>117.52717578400001</v>
          </cell>
          <cell r="M1148">
            <v>140.55261094080001</v>
          </cell>
          <cell r="N1148">
            <v>-292.81793946000005</v>
          </cell>
          <cell r="O1148">
            <v>141.0326109408</v>
          </cell>
        </row>
        <row r="1149">
          <cell r="A1149">
            <v>25000024</v>
          </cell>
          <cell r="B1149" t="str">
            <v>Дезинсекция зеленого массива от клеща площадью от   20000 м.кв. за 1 кв.м.</v>
          </cell>
          <cell r="C1149">
            <v>0.39</v>
          </cell>
          <cell r="D1149">
            <v>7.0000000000000007E-2</v>
          </cell>
          <cell r="E1149">
            <v>13.816824</v>
          </cell>
          <cell r="F1149">
            <v>62.45</v>
          </cell>
          <cell r="G1149">
            <v>76.266824</v>
          </cell>
          <cell r="H1149">
            <v>25.930720160000003</v>
          </cell>
          <cell r="I1149">
            <v>102.19754416000001</v>
          </cell>
          <cell r="K1149">
            <v>15.329631624000001</v>
          </cell>
          <cell r="L1149">
            <v>117.52717578400001</v>
          </cell>
          <cell r="M1149">
            <v>140.64261094080001</v>
          </cell>
          <cell r="N1149">
            <v>0</v>
          </cell>
          <cell r="O1149">
            <v>141.0326109408</v>
          </cell>
        </row>
        <row r="1150">
          <cell r="A1150">
            <v>25000020</v>
          </cell>
          <cell r="B1150" t="str">
            <v>Дезинсекция зеленого массива от клеща площадью от   20000 м.кв. за 1 кв.м. соц. Объекты</v>
          </cell>
          <cell r="C1150">
            <v>0.3</v>
          </cell>
          <cell r="D1150">
            <v>7.0000000000000007E-2</v>
          </cell>
          <cell r="E1150">
            <v>13.816824</v>
          </cell>
          <cell r="F1150">
            <v>63.45</v>
          </cell>
          <cell r="G1150">
            <v>77.266824</v>
          </cell>
          <cell r="H1150">
            <v>26.270720160000003</v>
          </cell>
          <cell r="I1150">
            <v>103.53754416000001</v>
          </cell>
          <cell r="K1150">
            <v>15.530631624000002</v>
          </cell>
          <cell r="L1150">
            <v>119.068175784</v>
          </cell>
          <cell r="M1150">
            <v>142.58181094079998</v>
          </cell>
          <cell r="N1150">
            <v>1</v>
          </cell>
          <cell r="O1150">
            <v>142.88181094079999</v>
          </cell>
        </row>
        <row r="1151">
          <cell r="A1151">
            <v>25000057</v>
          </cell>
          <cell r="B1151" t="str">
            <v>Дезинфекция холодильных камер</v>
          </cell>
          <cell r="C1151">
            <v>1.02</v>
          </cell>
          <cell r="D1151">
            <v>0.3</v>
          </cell>
          <cell r="E1151">
            <v>59.214959999999998</v>
          </cell>
          <cell r="F1151">
            <v>12.48</v>
          </cell>
          <cell r="G1151">
            <v>71.694959999999995</v>
          </cell>
          <cell r="H1151">
            <v>24.376286400000001</v>
          </cell>
          <cell r="I1151">
            <v>96.071246399999993</v>
          </cell>
          <cell r="K1151">
            <v>14.410686959999998</v>
          </cell>
          <cell r="L1151">
            <v>110.48193335999999</v>
          </cell>
          <cell r="M1151">
            <v>131.55832003199995</v>
          </cell>
          <cell r="N1151">
            <v>-128.97874512941172</v>
          </cell>
          <cell r="O1151">
            <v>132.57832003199997</v>
          </cell>
        </row>
        <row r="1152">
          <cell r="A1152">
            <v>25000058</v>
          </cell>
          <cell r="B1152" t="str">
            <v xml:space="preserve">Дезинсекция зеленого массива от комара площадью от   5000 кв.м. до 10000 м.кв. </v>
          </cell>
          <cell r="C1152">
            <v>1.02</v>
          </cell>
          <cell r="D1152">
            <v>7.0000000000000007E-2</v>
          </cell>
          <cell r="E1152">
            <v>13.816824</v>
          </cell>
          <cell r="F1152">
            <v>66.36</v>
          </cell>
          <cell r="G1152">
            <v>80.176823999999996</v>
          </cell>
          <cell r="H1152">
            <v>27.26012016</v>
          </cell>
          <cell r="I1152">
            <v>107.43694416</v>
          </cell>
          <cell r="K1152">
            <v>16.115541623999999</v>
          </cell>
          <cell r="L1152">
            <v>123.552485784</v>
          </cell>
          <cell r="M1152">
            <v>147.24298294079998</v>
          </cell>
          <cell r="N1152">
            <v>-144.35586562823528</v>
          </cell>
          <cell r="O1152">
            <v>148.26298294079999</v>
          </cell>
        </row>
        <row r="1153">
          <cell r="A1153">
            <v>25000059</v>
          </cell>
          <cell r="B1153" t="str">
            <v xml:space="preserve">Дезинсекция зеленого массива от колорадского  жука площадью от   5000 кв.м. до 10000 м.кв. </v>
          </cell>
          <cell r="C1153">
            <v>1.02</v>
          </cell>
          <cell r="D1153">
            <v>7.0000000000000007E-2</v>
          </cell>
          <cell r="E1153">
            <v>13.816824</v>
          </cell>
          <cell r="F1153">
            <v>1.68</v>
          </cell>
          <cell r="G1153">
            <v>15.496824</v>
          </cell>
          <cell r="H1153">
            <v>5.2689201600000004</v>
          </cell>
          <cell r="I1153">
            <v>20.765744160000001</v>
          </cell>
          <cell r="K1153">
            <v>3.114861624</v>
          </cell>
          <cell r="L1153">
            <v>23.880605784</v>
          </cell>
          <cell r="M1153">
            <v>27.636726940799999</v>
          </cell>
          <cell r="N1153">
            <v>-27.094830334117646</v>
          </cell>
          <cell r="O1153">
            <v>28.656726940799999</v>
          </cell>
        </row>
        <row r="1154">
          <cell r="A1154">
            <v>25000060</v>
          </cell>
          <cell r="B1154" t="str">
            <v xml:space="preserve">Дезинсекция зеленого массива от клеща площадью от   5000 кв.м. до 10000 м.кв. </v>
          </cell>
          <cell r="C1154">
            <v>1.02</v>
          </cell>
          <cell r="D1154">
            <v>7.0000000000000007E-2</v>
          </cell>
          <cell r="E1154">
            <v>13.816824</v>
          </cell>
          <cell r="F1154">
            <v>62.45</v>
          </cell>
          <cell r="G1154">
            <v>76.266824</v>
          </cell>
          <cell r="H1154">
            <v>25.930720160000003</v>
          </cell>
          <cell r="I1154">
            <v>102.19754416000001</v>
          </cell>
          <cell r="K1154">
            <v>15.329631624000001</v>
          </cell>
          <cell r="L1154">
            <v>117.52717578400001</v>
          </cell>
          <cell r="M1154">
            <v>140.01261094079999</v>
          </cell>
          <cell r="N1154">
            <v>-137.26726562823529</v>
          </cell>
          <cell r="O1154">
            <v>141.0326109408</v>
          </cell>
        </row>
        <row r="1155">
          <cell r="A1155">
            <v>25002009</v>
          </cell>
          <cell r="B1155" t="str">
            <v>Дератизация по договорам объекта площадью от 301 кв.м. до 1000 кв.м. (1кв.м.)</v>
          </cell>
          <cell r="C1155">
            <v>1.02</v>
          </cell>
          <cell r="D1155">
            <v>0.03</v>
          </cell>
          <cell r="E1155">
            <v>5.9214960000000003</v>
          </cell>
          <cell r="F1155">
            <v>11</v>
          </cell>
          <cell r="G1155">
            <v>16.921496000000001</v>
          </cell>
          <cell r="H1155">
            <v>5.7533086400000011</v>
          </cell>
          <cell r="I1155">
            <v>22.674804640000001</v>
          </cell>
          <cell r="K1155">
            <v>3.4012206960000002</v>
          </cell>
          <cell r="L1155">
            <v>26.076025336000001</v>
          </cell>
          <cell r="M1155">
            <v>30.271230403200001</v>
          </cell>
          <cell r="N1155">
            <v>-29.677676865882354</v>
          </cell>
          <cell r="O1155">
            <v>31.2912304032</v>
          </cell>
        </row>
        <row r="1156">
          <cell r="A1156">
            <v>25002010</v>
          </cell>
          <cell r="B1156" t="str">
            <v>Дезинсекция контейнеров для сбора ТБО (1 контейнер)</v>
          </cell>
          <cell r="C1156">
            <v>162</v>
          </cell>
          <cell r="D1156">
            <v>0.18</v>
          </cell>
          <cell r="E1156">
            <v>35.528976</v>
          </cell>
          <cell r="F1156">
            <v>0.91</v>
          </cell>
          <cell r="G1156">
            <v>36.438975999999997</v>
          </cell>
          <cell r="H1156">
            <v>12.38925184</v>
          </cell>
          <cell r="I1156">
            <v>48.828227839999997</v>
          </cell>
          <cell r="K1156">
            <v>7.3242341759999992</v>
          </cell>
          <cell r="L1156">
            <v>56.152462015999994</v>
          </cell>
          <cell r="M1156">
            <v>-94.61704558080001</v>
          </cell>
          <cell r="N1156">
            <v>0.58405583691851859</v>
          </cell>
          <cell r="O1156">
            <v>67.38295441919999</v>
          </cell>
        </row>
        <row r="1157">
          <cell r="A1157">
            <v>25002020</v>
          </cell>
          <cell r="B1157" t="str">
            <v>Дератизация по договорам  (1 кв.м.)</v>
          </cell>
          <cell r="C1157">
            <v>0.46</v>
          </cell>
          <cell r="D1157">
            <v>0.03</v>
          </cell>
          <cell r="E1157">
            <v>5.9214960000000003</v>
          </cell>
          <cell r="F1157">
            <v>3.56</v>
          </cell>
          <cell r="G1157">
            <v>9.4814959999999999</v>
          </cell>
          <cell r="H1157">
            <v>3.2237086400000003</v>
          </cell>
          <cell r="I1157">
            <v>12.70520464</v>
          </cell>
          <cell r="K1157">
            <v>1.9057806959999999</v>
          </cell>
          <cell r="L1157">
            <v>14.610985335999999</v>
          </cell>
          <cell r="M1157">
            <v>17.073182403199997</v>
          </cell>
          <cell r="N1157">
            <v>-37.115613919999994</v>
          </cell>
          <cell r="O1157">
            <v>17.533182403199998</v>
          </cell>
        </row>
        <row r="1158">
          <cell r="A1158">
            <v>25002023</v>
          </cell>
          <cell r="B1158" t="str">
            <v>Дератизация производственных помещений (1 кв.м.)</v>
          </cell>
          <cell r="C1158">
            <v>1.77</v>
          </cell>
          <cell r="D1158">
            <v>0.03</v>
          </cell>
          <cell r="E1158">
            <v>5.9214960000000003</v>
          </cell>
          <cell r="F1158">
            <v>0</v>
          </cell>
          <cell r="G1158">
            <v>5.9214960000000003</v>
          </cell>
          <cell r="H1158">
            <v>2.0133086400000004</v>
          </cell>
          <cell r="I1158">
            <v>7.9348046400000012</v>
          </cell>
          <cell r="K1158">
            <v>1.1902206960000001</v>
          </cell>
          <cell r="L1158">
            <v>9.125025336000002</v>
          </cell>
          <cell r="M1158">
            <v>9.1800304032000017</v>
          </cell>
          <cell r="N1158">
            <v>-5.1864578549152549</v>
          </cell>
          <cell r="O1158">
            <v>10.950030403200001</v>
          </cell>
        </row>
        <row r="1159">
          <cell r="A1159">
            <v>25002024</v>
          </cell>
          <cell r="B1159" t="str">
            <v>Дератизация социально-значимых объектов свыше 3000 кв.м. (1 кв.м.)</v>
          </cell>
          <cell r="C1159">
            <v>0.28999999999999998</v>
          </cell>
          <cell r="D1159">
            <v>0.03</v>
          </cell>
          <cell r="E1159">
            <v>5.9214960000000003</v>
          </cell>
          <cell r="F1159">
            <v>9.44</v>
          </cell>
          <cell r="G1159">
            <v>15.361495999999999</v>
          </cell>
          <cell r="H1159">
            <v>5.22290864</v>
          </cell>
          <cell r="I1159">
            <v>20.584404639999999</v>
          </cell>
          <cell r="K1159">
            <v>3.0876606959999999</v>
          </cell>
          <cell r="L1159">
            <v>23.672065335999999</v>
          </cell>
          <cell r="M1159">
            <v>28.116478403199999</v>
          </cell>
          <cell r="N1159">
            <v>-96.953373804137939</v>
          </cell>
          <cell r="O1159">
            <v>28.406478403199998</v>
          </cell>
        </row>
        <row r="1160">
          <cell r="A1160">
            <v>25000062</v>
          </cell>
          <cell r="B1160" t="str">
            <v>Дератизация по договорам объекта площадью от 100 кв.м. (1кв.м.)</v>
          </cell>
          <cell r="C1160">
            <v>1.41</v>
          </cell>
          <cell r="D1160">
            <v>0.03</v>
          </cell>
          <cell r="E1160">
            <v>5.9214960000000003</v>
          </cell>
          <cell r="F1160">
            <v>9.4600000000000009</v>
          </cell>
          <cell r="G1160">
            <v>15.381496000000002</v>
          </cell>
          <cell r="H1160">
            <v>5.229708640000001</v>
          </cell>
          <cell r="I1160">
            <v>20.611204640000004</v>
          </cell>
          <cell r="K1160">
            <v>3.0916806960000005</v>
          </cell>
          <cell r="L1160">
            <v>23.702885336000005</v>
          </cell>
          <cell r="M1160">
            <v>27.033462403200005</v>
          </cell>
          <cell r="N1160">
            <v>-19.172668371063835</v>
          </cell>
          <cell r="O1160">
            <v>28.443462403200005</v>
          </cell>
        </row>
        <row r="1161">
          <cell r="A1161">
            <v>25000064</v>
          </cell>
          <cell r="B1161" t="str">
            <v>Дератизация по договорам  площадью от 100 кв.м. (1кв.м.)</v>
          </cell>
          <cell r="C1161">
            <v>1.53</v>
          </cell>
          <cell r="D1161">
            <v>1.3</v>
          </cell>
          <cell r="E1161">
            <v>256.59816000000001</v>
          </cell>
          <cell r="F1161">
            <v>27.73</v>
          </cell>
          <cell r="G1161">
            <v>284.32816000000003</v>
          </cell>
          <cell r="H1161">
            <v>96.671574400000011</v>
          </cell>
          <cell r="I1161">
            <v>380.99973440000002</v>
          </cell>
          <cell r="K1161">
            <v>57.149960159999999</v>
          </cell>
          <cell r="L1161">
            <v>438.14969456</v>
          </cell>
          <cell r="M1161">
            <v>524.24963347200003</v>
          </cell>
          <cell r="N1161">
            <v>-342.64681926274511</v>
          </cell>
          <cell r="O1161">
            <v>525.779633472</v>
          </cell>
        </row>
        <row r="1162">
          <cell r="A1162">
            <v>25000063</v>
          </cell>
          <cell r="B1162" t="str">
            <v>Дезинсекция бытовых насекомых от 151 кв.м. до 300 кв.м.</v>
          </cell>
          <cell r="C1162">
            <v>3.27</v>
          </cell>
          <cell r="D1162">
            <v>0.08</v>
          </cell>
          <cell r="E1162">
            <v>15.790656</v>
          </cell>
          <cell r="F1162">
            <v>27.63</v>
          </cell>
          <cell r="G1162">
            <v>43.420656000000001</v>
          </cell>
          <cell r="H1162">
            <v>14.763023040000002</v>
          </cell>
          <cell r="I1162">
            <v>58.183679040000001</v>
          </cell>
          <cell r="K1162">
            <v>8.7275518559999998</v>
          </cell>
          <cell r="L1162">
            <v>66.911230896000006</v>
          </cell>
          <cell r="M1162">
            <v>77.023477075200006</v>
          </cell>
          <cell r="N1162">
            <v>-23.554580145321104</v>
          </cell>
          <cell r="O1162">
            <v>80.293477075200002</v>
          </cell>
        </row>
        <row r="1163">
          <cell r="A1163">
            <v>25002026</v>
          </cell>
          <cell r="B1163" t="str">
            <v>Дератизация социально - значимых объектов за 1 кв.м.</v>
          </cell>
          <cell r="C1163">
            <v>0.53</v>
          </cell>
          <cell r="D1163">
            <v>0.03</v>
          </cell>
          <cell r="E1163">
            <v>5.9214960000000003</v>
          </cell>
          <cell r="F1163">
            <v>9.39</v>
          </cell>
          <cell r="G1163">
            <v>15.311496000000002</v>
          </cell>
          <cell r="H1163">
            <v>5.2059086400000014</v>
          </cell>
          <cell r="I1163">
            <v>20.517404640000002</v>
          </cell>
          <cell r="K1163">
            <v>3.0776106960000003</v>
          </cell>
          <cell r="L1163">
            <v>23.595015336000003</v>
          </cell>
          <cell r="M1163">
            <v>27.784018403200001</v>
          </cell>
          <cell r="N1163">
            <v>-52.422676232452829</v>
          </cell>
          <cell r="O1163">
            <v>28.314018403200002</v>
          </cell>
        </row>
        <row r="1164">
          <cell r="A1164">
            <v>25002027</v>
          </cell>
          <cell r="B1164" t="str">
            <v>Дератизация по договорам объекта площадью от 300 кв.м. (1кв.м.)</v>
          </cell>
          <cell r="C1164">
            <v>0.94</v>
          </cell>
          <cell r="D1164">
            <v>0.03</v>
          </cell>
          <cell r="E1164">
            <v>5.9214960000000003</v>
          </cell>
          <cell r="F1164">
            <v>9.4600000000000009</v>
          </cell>
          <cell r="G1164">
            <v>15.381496000000002</v>
          </cell>
          <cell r="H1164">
            <v>5.229708640000001</v>
          </cell>
          <cell r="I1164">
            <v>20.611204640000004</v>
          </cell>
          <cell r="K1164">
            <v>3.0916806960000005</v>
          </cell>
          <cell r="L1164">
            <v>23.702885336000005</v>
          </cell>
          <cell r="M1164">
            <v>27.503462403200004</v>
          </cell>
          <cell r="N1164">
            <v>-29.25900255659575</v>
          </cell>
          <cell r="O1164">
            <v>28.443462403200005</v>
          </cell>
        </row>
        <row r="1165">
          <cell r="A1165">
            <v>25002028</v>
          </cell>
          <cell r="B1165" t="str">
            <v>Комплексная обработка (дератизация , дезинсекция мух , дезинсекция бытовых насекомых ) №1 (за 1 кв.м.)</v>
          </cell>
          <cell r="C1165">
            <v>4.93</v>
          </cell>
          <cell r="D1165">
            <v>0.18</v>
          </cell>
          <cell r="E1165">
            <v>35.528976</v>
          </cell>
          <cell r="F1165">
            <v>43.96</v>
          </cell>
          <cell r="G1165">
            <v>79.488976000000008</v>
          </cell>
          <cell r="H1165">
            <v>27.026251840000004</v>
          </cell>
          <cell r="I1165">
            <v>106.51522784000001</v>
          </cell>
          <cell r="K1165">
            <v>15.977284176000001</v>
          </cell>
          <cell r="L1165">
            <v>122.49251201600001</v>
          </cell>
          <cell r="M1165">
            <v>142.06101441920001</v>
          </cell>
          <cell r="N1165">
            <v>-28.815621586044628</v>
          </cell>
          <cell r="O1165">
            <v>146.99101441920001</v>
          </cell>
        </row>
        <row r="1166">
          <cell r="A1166">
            <v>25000065</v>
          </cell>
          <cell r="B1166" t="str">
            <v>Дезинсекция мух по договорам (за 1 кв.м.)</v>
          </cell>
          <cell r="C1166">
            <v>3.06</v>
          </cell>
          <cell r="D1166">
            <v>7.0000000000000007E-2</v>
          </cell>
          <cell r="E1166">
            <v>13.816824</v>
          </cell>
          <cell r="F1166">
            <v>4.2679999999999998</v>
          </cell>
          <cell r="G1166">
            <v>18.084824000000001</v>
          </cell>
          <cell r="H1166">
            <v>6.1488401600000007</v>
          </cell>
          <cell r="I1166">
            <v>24.233664160000004</v>
          </cell>
          <cell r="K1166">
            <v>3.6350496240000005</v>
          </cell>
          <cell r="L1166">
            <v>27.868713784000004</v>
          </cell>
          <cell r="M1166">
            <v>30.382456540800003</v>
          </cell>
          <cell r="N1166">
            <v>-9.92890736627451</v>
          </cell>
          <cell r="O1166">
            <v>33.442456540800002</v>
          </cell>
        </row>
        <row r="1167">
          <cell r="A1167">
            <v>25000066</v>
          </cell>
          <cell r="B1167" t="str">
            <v>Комплексная обработка (дезинфекция, дезинсекция) контейнеров для сбора ТБО (1 контейнер)</v>
          </cell>
          <cell r="C1167">
            <v>242</v>
          </cell>
          <cell r="D1167">
            <v>0.18</v>
          </cell>
          <cell r="E1167">
            <v>35.528976</v>
          </cell>
          <cell r="F1167">
            <v>0.97900000000000009</v>
          </cell>
          <cell r="G1167">
            <v>36.507975999999999</v>
          </cell>
          <cell r="H1167">
            <v>12.41271184</v>
          </cell>
          <cell r="I1167">
            <v>48.920687839999999</v>
          </cell>
          <cell r="K1167">
            <v>7.3381031759999997</v>
          </cell>
          <cell r="L1167">
            <v>56.258791015999996</v>
          </cell>
          <cell r="M1167">
            <v>-174.48945078080001</v>
          </cell>
          <cell r="N1167">
            <v>0.72103078835041323</v>
          </cell>
          <cell r="O1167">
            <v>67.510549219199987</v>
          </cell>
        </row>
        <row r="1168">
          <cell r="A1168">
            <v>25000056</v>
          </cell>
          <cell r="B1168" t="str">
            <v>Обеспечение эксплуатации транспорта с оказанием соответствующих услуг</v>
          </cell>
          <cell r="C1168">
            <v>24.48</v>
          </cell>
          <cell r="D1168">
            <v>0.06</v>
          </cell>
          <cell r="E1168">
            <v>11.842992000000001</v>
          </cell>
          <cell r="F1168">
            <v>48.9</v>
          </cell>
          <cell r="G1168">
            <v>60.742992000000001</v>
          </cell>
          <cell r="H1168">
            <v>20.652617280000001</v>
          </cell>
          <cell r="I1168">
            <v>81.395609280000002</v>
          </cell>
          <cell r="K1168">
            <v>12.209341392000001</v>
          </cell>
          <cell r="L1168">
            <v>93.604950672000001</v>
          </cell>
          <cell r="M1168">
            <v>87.845940806399994</v>
          </cell>
          <cell r="N1168">
            <v>-3.5884779741176467</v>
          </cell>
          <cell r="O1168">
            <v>112.3259408064</v>
          </cell>
        </row>
        <row r="1169">
          <cell r="A1169">
            <v>25002030</v>
          </cell>
          <cell r="B1169" t="str">
            <v>Дератизация  по договорам объекта площадью от 200 кв.м. ( 1 кв.м.)</v>
          </cell>
          <cell r="C1169">
            <v>1.1000000000000001</v>
          </cell>
          <cell r="D1169">
            <v>0.03</v>
          </cell>
          <cell r="E1169">
            <v>5.9214960000000003</v>
          </cell>
          <cell r="F1169">
            <v>9.4600000000000009</v>
          </cell>
          <cell r="G1169">
            <v>15.381496000000002</v>
          </cell>
          <cell r="H1169">
            <v>5.229708640000001</v>
          </cell>
          <cell r="I1169">
            <v>20.611204640000004</v>
          </cell>
          <cell r="K1169">
            <v>3.0916806960000005</v>
          </cell>
          <cell r="L1169">
            <v>23.702885336000005</v>
          </cell>
          <cell r="M1169">
            <v>27.343462403200004</v>
          </cell>
          <cell r="N1169">
            <v>-24.857693093818185</v>
          </cell>
          <cell r="O1169">
            <v>28.443462403200005</v>
          </cell>
        </row>
        <row r="1170">
          <cell r="A1170">
            <v>25000075</v>
          </cell>
          <cell r="B1170" t="str">
            <v>Обследование объектов на наличие грызунов и следов их жизнедеятельности 1 объект до 100 кв.м.</v>
          </cell>
          <cell r="C1170">
            <v>638</v>
          </cell>
          <cell r="D1170">
            <v>4</v>
          </cell>
          <cell r="E1170">
            <v>789.53279999999995</v>
          </cell>
          <cell r="F1170">
            <v>0</v>
          </cell>
          <cell r="G1170">
            <v>789.53279999999995</v>
          </cell>
          <cell r="H1170">
            <v>268.44115199999999</v>
          </cell>
          <cell r="I1170">
            <v>1057.9739519999998</v>
          </cell>
          <cell r="K1170">
            <v>158.69609279999997</v>
          </cell>
          <cell r="L1170">
            <v>1216.6700447999997</v>
          </cell>
          <cell r="M1170">
            <v>822.00405375999958</v>
          </cell>
          <cell r="N1170">
            <v>-1.2884076077742941</v>
          </cell>
          <cell r="O1170">
            <v>1460.0040537599996</v>
          </cell>
        </row>
        <row r="1171">
          <cell r="A1171">
            <v>25000076</v>
          </cell>
          <cell r="B1171" t="str">
            <v>Обследование объектов на наличие грызунов и следов их жизнедеятельности 1 объект от 101 кв.м. до 1000 кв.м.</v>
          </cell>
          <cell r="C1171">
            <v>1062</v>
          </cell>
          <cell r="D1171">
            <v>4</v>
          </cell>
          <cell r="E1171">
            <v>789.53279999999995</v>
          </cell>
          <cell r="F1171">
            <v>0</v>
          </cell>
          <cell r="G1171">
            <v>789.53279999999995</v>
          </cell>
          <cell r="H1171">
            <v>268.44115199999999</v>
          </cell>
          <cell r="I1171">
            <v>1057.9739519999998</v>
          </cell>
          <cell r="K1171">
            <v>158.69609279999997</v>
          </cell>
          <cell r="L1171">
            <v>1216.6700447999997</v>
          </cell>
          <cell r="M1171">
            <v>398.00405375999958</v>
          </cell>
          <cell r="N1171">
            <v>-0.37476841220338941</v>
          </cell>
          <cell r="O1171">
            <v>1460.0040537599996</v>
          </cell>
        </row>
        <row r="1172">
          <cell r="A1172">
            <v>25000077</v>
          </cell>
          <cell r="B1172" t="str">
            <v>Обследование объектов на наличие грызунов и следов их жизнедеятельности 1 объект свыше 1001 кв.м.</v>
          </cell>
          <cell r="C1172">
            <v>1698</v>
          </cell>
          <cell r="D1172">
            <v>4</v>
          </cell>
          <cell r="E1172">
            <v>789.53279999999995</v>
          </cell>
          <cell r="F1172">
            <v>0</v>
          </cell>
          <cell r="G1172">
            <v>789.53279999999995</v>
          </cell>
          <cell r="H1172">
            <v>268.44115199999999</v>
          </cell>
          <cell r="I1172">
            <v>1057.9739519999998</v>
          </cell>
          <cell r="K1172">
            <v>158.69609279999997</v>
          </cell>
          <cell r="L1172">
            <v>1216.6700447999997</v>
          </cell>
          <cell r="M1172">
            <v>-237.99594624000042</v>
          </cell>
          <cell r="N1172">
            <v>0.14016251250883416</v>
          </cell>
          <cell r="O1172">
            <v>1460.0040537599996</v>
          </cell>
        </row>
        <row r="1173">
          <cell r="A1173">
            <v>25000078</v>
          </cell>
          <cell r="B1173" t="str">
            <v>Обследование объектов на наличие бытовых насекомых и следов их жизнедеятельности 1 объект до 100 кв.м.</v>
          </cell>
          <cell r="C1173">
            <v>638</v>
          </cell>
          <cell r="D1173">
            <v>4</v>
          </cell>
          <cell r="E1173">
            <v>789.53279999999995</v>
          </cell>
          <cell r="F1173">
            <v>0</v>
          </cell>
          <cell r="G1173">
            <v>789.53279999999995</v>
          </cell>
          <cell r="H1173">
            <v>268.44115199999999</v>
          </cell>
          <cell r="I1173">
            <v>1057.9739519999998</v>
          </cell>
          <cell r="K1173">
            <v>158.69609279999997</v>
          </cell>
          <cell r="L1173">
            <v>1216.6700447999997</v>
          </cell>
          <cell r="M1173">
            <v>822.00405375999958</v>
          </cell>
          <cell r="N1173">
            <v>-1.2884076077742941</v>
          </cell>
          <cell r="O1173">
            <v>1460.0040537599996</v>
          </cell>
        </row>
        <row r="1174">
          <cell r="A1174">
            <v>25000079</v>
          </cell>
          <cell r="B1174" t="str">
            <v>Обследование объектов на наличие бытовых насекомых и следов их жизнедеятельности 1 объект от 101 кв.м. до 1000 кв.м.</v>
          </cell>
          <cell r="C1174">
            <v>1062</v>
          </cell>
          <cell r="D1174">
            <v>4</v>
          </cell>
          <cell r="E1174">
            <v>789.53279999999995</v>
          </cell>
          <cell r="F1174">
            <v>0</v>
          </cell>
          <cell r="G1174">
            <v>789.53279999999995</v>
          </cell>
          <cell r="H1174">
            <v>268.44115199999999</v>
          </cell>
          <cell r="I1174">
            <v>1057.9739519999998</v>
          </cell>
          <cell r="K1174">
            <v>158.69609279999997</v>
          </cell>
          <cell r="L1174">
            <v>1216.6700447999997</v>
          </cell>
          <cell r="M1174">
            <v>398.00405375999958</v>
          </cell>
          <cell r="N1174">
            <v>-0.37476841220338941</v>
          </cell>
          <cell r="O1174">
            <v>1460.0040537599996</v>
          </cell>
        </row>
        <row r="1175">
          <cell r="A1175">
            <v>25000080</v>
          </cell>
          <cell r="B1175" t="str">
            <v>Обследование объектов на наличие бытовых насекомых и следов их жизнедеятельности 1 объект свыше 1001 кв.м.</v>
          </cell>
          <cell r="C1175">
            <v>1698</v>
          </cell>
          <cell r="D1175">
            <v>4</v>
          </cell>
          <cell r="E1175">
            <v>789.53279999999995</v>
          </cell>
          <cell r="F1175">
            <v>0</v>
          </cell>
          <cell r="G1175">
            <v>789.53279999999995</v>
          </cell>
          <cell r="H1175">
            <v>268.44115199999999</v>
          </cell>
          <cell r="I1175">
            <v>1057.9739519999998</v>
          </cell>
          <cell r="K1175">
            <v>158.69609279999997</v>
          </cell>
          <cell r="L1175">
            <v>1216.6700447999997</v>
          </cell>
          <cell r="M1175">
            <v>-237.99594624000042</v>
          </cell>
          <cell r="N1175">
            <v>0.14016251250883416</v>
          </cell>
          <cell r="O1175">
            <v>1460.0040537599996</v>
          </cell>
        </row>
        <row r="1176">
          <cell r="A1176" t="str">
            <v>Профдезинфекционные работы</v>
          </cell>
        </row>
        <row r="1177">
          <cell r="A1177" t="str">
            <v xml:space="preserve">Разовые заявки </v>
          </cell>
        </row>
        <row r="1178">
          <cell r="A1178">
            <v>25010017</v>
          </cell>
          <cell r="B1178" t="str">
            <v>Дератизация до 100 кв.м. (за 1 кв.м)</v>
          </cell>
          <cell r="C1178">
            <v>5.31</v>
          </cell>
          <cell r="D1178">
            <v>0.3</v>
          </cell>
          <cell r="E1178">
            <v>59.214959999999998</v>
          </cell>
          <cell r="F1178">
            <v>9.4499999999999993</v>
          </cell>
          <cell r="G1178">
            <v>68.664959999999994</v>
          </cell>
          <cell r="H1178">
            <v>23.346086400000001</v>
          </cell>
          <cell r="I1178">
            <v>92.011046399999998</v>
          </cell>
          <cell r="K1178">
            <v>13.801656959999999</v>
          </cell>
          <cell r="L1178">
            <v>105.81270336</v>
          </cell>
          <cell r="M1178">
            <v>121.66524403199999</v>
          </cell>
          <cell r="N1178">
            <v>-22.912475335593221</v>
          </cell>
          <cell r="O1178">
            <v>126.97524403199999</v>
          </cell>
        </row>
        <row r="1179">
          <cell r="A1179">
            <v>25010018</v>
          </cell>
          <cell r="B1179" t="str">
            <v>Дератизация свыше101 кв.м. (за 1 кв.м)</v>
          </cell>
          <cell r="C1179">
            <v>4.08</v>
          </cell>
          <cell r="D1179">
            <v>0.3</v>
          </cell>
          <cell r="E1179">
            <v>59.214959999999998</v>
          </cell>
          <cell r="F1179">
            <v>7.02</v>
          </cell>
          <cell r="G1179">
            <v>66.234960000000001</v>
          </cell>
          <cell r="H1179">
            <v>22.519886400000001</v>
          </cell>
          <cell r="I1179">
            <v>88.754846400000005</v>
          </cell>
          <cell r="K1179">
            <v>13.31322696</v>
          </cell>
          <cell r="L1179">
            <v>102.06807336</v>
          </cell>
          <cell r="M1179">
            <v>118.401688032</v>
          </cell>
          <cell r="N1179">
            <v>-29.020021576470587</v>
          </cell>
          <cell r="O1179">
            <v>122.48168803199999</v>
          </cell>
        </row>
        <row r="1180">
          <cell r="A1180">
            <v>25010019</v>
          </cell>
          <cell r="B1180" t="str">
            <v>Дезинсекция до 100 кв.м. (за 1 кв.м)</v>
          </cell>
          <cell r="C1180">
            <v>11.83</v>
          </cell>
          <cell r="D1180">
            <v>7.0000000000000007E-2</v>
          </cell>
          <cell r="E1180">
            <v>13.816824</v>
          </cell>
          <cell r="F1180">
            <v>7.02</v>
          </cell>
          <cell r="G1180">
            <v>20.836824</v>
          </cell>
          <cell r="H1180">
            <v>7.0845201600000003</v>
          </cell>
          <cell r="I1180">
            <v>27.92134416</v>
          </cell>
          <cell r="K1180">
            <v>4.1882016239999995</v>
          </cell>
          <cell r="L1180">
            <v>32.109545783999998</v>
          </cell>
          <cell r="M1180">
            <v>26.701454940799998</v>
          </cell>
          <cell r="N1180">
            <v>-2.2570967828233304</v>
          </cell>
          <cell r="O1180">
            <v>38.531454940799996</v>
          </cell>
        </row>
        <row r="1181">
          <cell r="A1181">
            <v>25010020</v>
          </cell>
          <cell r="B1181" t="str">
            <v>Дезинсекция свыше 101 кв.м.(за 1 кв.м)</v>
          </cell>
          <cell r="C1181">
            <v>7.14</v>
          </cell>
          <cell r="D1181">
            <v>7.0000000000000007E-2</v>
          </cell>
          <cell r="E1181">
            <v>13.816824</v>
          </cell>
          <cell r="F1181">
            <v>7.02</v>
          </cell>
          <cell r="G1181">
            <v>20.836824</v>
          </cell>
          <cell r="H1181">
            <v>7.0845201600000003</v>
          </cell>
          <cell r="I1181">
            <v>27.92134416</v>
          </cell>
          <cell r="K1181">
            <v>4.1882016239999995</v>
          </cell>
          <cell r="L1181">
            <v>32.109545783999998</v>
          </cell>
          <cell r="M1181">
            <v>31.391454940799996</v>
          </cell>
          <cell r="N1181">
            <v>-4.3965623166386552</v>
          </cell>
          <cell r="O1181">
            <v>38.531454940799996</v>
          </cell>
        </row>
        <row r="1182">
          <cell r="A1182">
            <v>25010021</v>
          </cell>
          <cell r="B1182" t="str">
            <v>Дезинсекция мух до 100 кв.м. (за 1 кв.м)</v>
          </cell>
          <cell r="C1182">
            <v>8.98</v>
          </cell>
          <cell r="D1182">
            <v>7.0000000000000007E-2</v>
          </cell>
          <cell r="E1182">
            <v>13.816824</v>
          </cell>
          <cell r="F1182">
            <v>4.01</v>
          </cell>
          <cell r="G1182">
            <v>17.826824000000002</v>
          </cell>
          <cell r="H1182">
            <v>6.0611201600000015</v>
          </cell>
          <cell r="I1182">
            <v>23.887944160000004</v>
          </cell>
          <cell r="K1182">
            <v>3.5831916240000004</v>
          </cell>
          <cell r="L1182">
            <v>27.471135784000005</v>
          </cell>
          <cell r="M1182">
            <v>23.985362940800005</v>
          </cell>
          <cell r="N1182">
            <v>-2.6709758285968825</v>
          </cell>
          <cell r="O1182">
            <v>32.965362940800006</v>
          </cell>
        </row>
        <row r="1183">
          <cell r="A1183">
            <v>25010022</v>
          </cell>
          <cell r="B1183" t="str">
            <v>Дезинсекция мух свыше 101 кв.м. (за 1 кв.м)</v>
          </cell>
          <cell r="C1183">
            <v>7.55</v>
          </cell>
          <cell r="D1183">
            <v>7.0000000000000007E-2</v>
          </cell>
          <cell r="E1183">
            <v>13.816824</v>
          </cell>
          <cell r="F1183">
            <v>4.01</v>
          </cell>
          <cell r="G1183">
            <v>17.826824000000002</v>
          </cell>
          <cell r="H1183">
            <v>6.0611201600000015</v>
          </cell>
          <cell r="I1183">
            <v>23.887944160000004</v>
          </cell>
          <cell r="K1183">
            <v>3.5831916240000004</v>
          </cell>
          <cell r="L1183">
            <v>27.471135784000005</v>
          </cell>
          <cell r="M1183">
            <v>25.415362940800005</v>
          </cell>
          <cell r="N1183">
            <v>-3.3662732371920536</v>
          </cell>
          <cell r="O1183">
            <v>32.965362940800006</v>
          </cell>
        </row>
        <row r="1184">
          <cell r="A1184">
            <v>25002005</v>
          </cell>
          <cell r="B1184" t="str">
            <v>Дезинфекция помещений (за 1 кв.м)</v>
          </cell>
          <cell r="C1184">
            <v>12.24</v>
          </cell>
          <cell r="D1184">
            <v>7.0000000000000007E-2</v>
          </cell>
          <cell r="E1184">
            <v>13.816824</v>
          </cell>
          <cell r="F1184">
            <v>13.08</v>
          </cell>
          <cell r="G1184">
            <v>26.896824000000002</v>
          </cell>
          <cell r="H1184">
            <v>9.1449201600000016</v>
          </cell>
          <cell r="I1184">
            <v>36.041744160000007</v>
          </cell>
          <cell r="K1184">
            <v>5.4062616240000008</v>
          </cell>
          <cell r="L1184">
            <v>41.44800578400001</v>
          </cell>
          <cell r="M1184">
            <v>37.497606940800011</v>
          </cell>
          <cell r="N1184">
            <v>-3.0635299788235302</v>
          </cell>
          <cell r="O1184">
            <v>49.737606940800013</v>
          </cell>
        </row>
        <row r="1185">
          <cell r="A1185">
            <v>25000036</v>
          </cell>
          <cell r="B1185" t="str">
            <v xml:space="preserve">Дезинсекция квартир (2-х кратная) </v>
          </cell>
          <cell r="C1185">
            <v>2550</v>
          </cell>
          <cell r="D1185">
            <v>2</v>
          </cell>
          <cell r="E1185">
            <v>394.76639999999998</v>
          </cell>
          <cell r="F1185">
            <v>4.16</v>
          </cell>
          <cell r="G1185">
            <v>398.9264</v>
          </cell>
          <cell r="H1185">
            <v>135.63497600000002</v>
          </cell>
          <cell r="I1185">
            <v>534.561376</v>
          </cell>
          <cell r="K1185">
            <v>80.184206399999994</v>
          </cell>
          <cell r="L1185">
            <v>614.74558239999999</v>
          </cell>
          <cell r="M1185">
            <v>-1812.30530112</v>
          </cell>
          <cell r="N1185">
            <v>0.71070796122352942</v>
          </cell>
          <cell r="O1185">
            <v>737.69469887999992</v>
          </cell>
        </row>
        <row r="1186">
          <cell r="A1186">
            <v>25000022</v>
          </cell>
          <cell r="B1186" t="str">
            <v>Дератизация ДОУ от 100 кв.м. (за 1 кв.м.)</v>
          </cell>
          <cell r="C1186">
            <v>0.73</v>
          </cell>
          <cell r="D1186">
            <v>0.03</v>
          </cell>
          <cell r="E1186">
            <v>5.9214960000000003</v>
          </cell>
          <cell r="F1186">
            <v>4.01</v>
          </cell>
          <cell r="G1186">
            <v>9.9314959999999992</v>
          </cell>
          <cell r="H1186">
            <v>3.3767086399999999</v>
          </cell>
          <cell r="I1186">
            <v>13.30820464</v>
          </cell>
          <cell r="K1186">
            <v>1.9962306959999998</v>
          </cell>
          <cell r="L1186">
            <v>15.304435335999999</v>
          </cell>
          <cell r="M1186">
            <v>17.635322403199996</v>
          </cell>
          <cell r="N1186">
            <v>-24.157975894794518</v>
          </cell>
          <cell r="O1186">
            <v>18.365322403199997</v>
          </cell>
        </row>
        <row r="1187">
          <cell r="A1187">
            <v>25000003</v>
          </cell>
          <cell r="B1187" t="str">
            <v>Санитарная обработка контейнера для раскладки приманок (1 контейнер)</v>
          </cell>
          <cell r="C1187">
            <v>120</v>
          </cell>
          <cell r="D1187">
            <v>0.02</v>
          </cell>
          <cell r="E1187">
            <v>3.9476640000000001</v>
          </cell>
          <cell r="F1187">
            <v>86.07</v>
          </cell>
          <cell r="G1187">
            <v>90.017663999999996</v>
          </cell>
          <cell r="H1187">
            <v>30.606005760000002</v>
          </cell>
          <cell r="I1187">
            <v>120.62366976</v>
          </cell>
          <cell r="K1187">
            <v>18.093550464</v>
          </cell>
          <cell r="L1187">
            <v>138.71722022399999</v>
          </cell>
          <cell r="M1187">
            <v>46.460664268799974</v>
          </cell>
          <cell r="N1187">
            <v>-0.38717220223999976</v>
          </cell>
          <cell r="O1187">
            <v>166.46066426879997</v>
          </cell>
        </row>
        <row r="1188">
          <cell r="A1188">
            <v>25010045</v>
          </cell>
          <cell r="B1188" t="str">
            <v>Установка и обслуживание на объекте ферамоновой ловушки</v>
          </cell>
          <cell r="C1188">
            <v>137</v>
          </cell>
          <cell r="D1188">
            <v>0.3</v>
          </cell>
          <cell r="E1188">
            <v>59.214959999999998</v>
          </cell>
          <cell r="F1188">
            <v>87.06</v>
          </cell>
          <cell r="G1188">
            <v>146.27495999999999</v>
          </cell>
          <cell r="H1188">
            <v>49.733486400000004</v>
          </cell>
          <cell r="I1188">
            <v>196.0084464</v>
          </cell>
          <cell r="K1188">
            <v>29.401266959999997</v>
          </cell>
          <cell r="L1188">
            <v>225.40971335999998</v>
          </cell>
          <cell r="O1188">
            <v>270.49165603199998</v>
          </cell>
        </row>
        <row r="1189">
          <cell r="A1189" t="str">
            <v>Профдезработы в период паводка</v>
          </cell>
        </row>
        <row r="1190">
          <cell r="A1190">
            <v>25020042</v>
          </cell>
          <cell r="B1190" t="str">
            <v>Проведение работ по дезинсекции открытых территорий от комара и гнуса, вышедших из зоны подтопления (1 га)</v>
          </cell>
          <cell r="C1190">
            <v>3464</v>
          </cell>
          <cell r="D1190">
            <v>2</v>
          </cell>
          <cell r="E1190">
            <v>394.76639999999998</v>
          </cell>
          <cell r="F1190">
            <v>1676.59</v>
          </cell>
          <cell r="G1190">
            <v>2071.3563999999997</v>
          </cell>
          <cell r="H1190">
            <v>704.26117599999998</v>
          </cell>
          <cell r="I1190">
            <v>4452.2075759999998</v>
          </cell>
          <cell r="K1190">
            <v>667.83113639999999</v>
          </cell>
          <cell r="L1190">
            <v>5120.0387123999999</v>
          </cell>
          <cell r="M1190">
            <v>2680.0464548800001</v>
          </cell>
          <cell r="N1190">
            <v>-0.7736854661893765</v>
          </cell>
          <cell r="O1190">
            <v>6144.0464548800001</v>
          </cell>
        </row>
        <row r="1191">
          <cell r="A1191">
            <v>25010047</v>
          </cell>
          <cell r="B1191" t="str">
            <v>Дезинфекция колодцев, вышедших из зоны подтопления (1 колодец)</v>
          </cell>
          <cell r="C1191">
            <v>256</v>
          </cell>
          <cell r="D1191">
            <v>0.5</v>
          </cell>
          <cell r="E1191">
            <v>98.691599999999994</v>
          </cell>
          <cell r="F1191">
            <v>26.1</v>
          </cell>
          <cell r="G1191">
            <v>124.79159999999999</v>
          </cell>
          <cell r="H1191">
            <v>42.429144000000001</v>
          </cell>
          <cell r="I1191">
            <v>193.32074399999999</v>
          </cell>
          <cell r="K1191">
            <v>28.998111599999998</v>
          </cell>
          <cell r="L1191">
            <v>222.31885559999998</v>
          </cell>
          <cell r="M1191">
            <v>10.782626719999939</v>
          </cell>
          <cell r="N1191">
            <v>-4.2119635624999763E-2</v>
          </cell>
          <cell r="O1191">
            <v>266.78262671999994</v>
          </cell>
        </row>
        <row r="1192">
          <cell r="A1192">
            <v>25010048</v>
          </cell>
          <cell r="B1192" t="str">
            <v>Дезинфекция выгребных ям, вышедших из зоны подтопления (1 яма)</v>
          </cell>
          <cell r="C1192">
            <v>361</v>
          </cell>
          <cell r="D1192">
            <v>0.5</v>
          </cell>
          <cell r="E1192">
            <v>98.691599999999994</v>
          </cell>
          <cell r="F1192">
            <v>87</v>
          </cell>
          <cell r="G1192">
            <v>185.69159999999999</v>
          </cell>
          <cell r="H1192">
            <v>63.135144000000004</v>
          </cell>
          <cell r="I1192">
            <v>335.82674399999996</v>
          </cell>
          <cell r="K1192">
            <v>50.374011599999996</v>
          </cell>
          <cell r="L1192">
            <v>386.20075559999998</v>
          </cell>
          <cell r="M1192">
            <v>102.44090671999993</v>
          </cell>
          <cell r="N1192">
            <v>-0.28376982470914108</v>
          </cell>
          <cell r="O1192">
            <v>463.44090671999993</v>
          </cell>
        </row>
        <row r="1193">
          <cell r="A1193">
            <v>25010049</v>
          </cell>
          <cell r="B1193" t="str">
            <v>Очаговая дератизация территорий, вышедших из зоны подтопления (1 очаг)</v>
          </cell>
          <cell r="C1193">
            <v>464</v>
          </cell>
          <cell r="D1193">
            <v>1</v>
          </cell>
          <cell r="E1193">
            <v>197.38319999999999</v>
          </cell>
          <cell r="F1193">
            <v>26.57</v>
          </cell>
          <cell r="G1193">
            <v>223.95319999999998</v>
          </cell>
          <cell r="H1193">
            <v>76.144087999999996</v>
          </cell>
          <cell r="I1193">
            <v>326.66728799999999</v>
          </cell>
          <cell r="K1193">
            <v>49.000093199999995</v>
          </cell>
          <cell r="L1193">
            <v>375.66738119999997</v>
          </cell>
          <cell r="M1193">
            <v>-13.199142560000041</v>
          </cell>
          <cell r="N1193">
            <v>2.8446427931034572E-2</v>
          </cell>
          <cell r="O1193">
            <v>450.80085743999996</v>
          </cell>
        </row>
        <row r="1194">
          <cell r="A1194">
            <v>25010050</v>
          </cell>
          <cell r="B1194" t="str">
            <v>Барьерная дератизация территорий, вышедших из зоны подтопления (1 га)</v>
          </cell>
          <cell r="C1194">
            <v>1767</v>
          </cell>
          <cell r="D1194">
            <v>4</v>
          </cell>
          <cell r="E1194">
            <v>789.53279999999995</v>
          </cell>
          <cell r="F1194">
            <v>53.14</v>
          </cell>
          <cell r="G1194">
            <v>842.67279999999994</v>
          </cell>
          <cell r="H1194">
            <v>286.50875200000002</v>
          </cell>
          <cell r="I1194">
            <v>1182.3215520000001</v>
          </cell>
          <cell r="K1194">
            <v>177.34823280000001</v>
          </cell>
          <cell r="L1194">
            <v>1359.6697848000001</v>
          </cell>
          <cell r="M1194">
            <v>-135.39625823999995</v>
          </cell>
          <cell r="N1194">
            <v>7.6624933921901506E-2</v>
          </cell>
          <cell r="O1194">
            <v>1631.60374176</v>
          </cell>
        </row>
        <row r="1195">
          <cell r="A1195" t="str">
            <v>Управление качеством</v>
          </cell>
        </row>
        <row r="1196">
          <cell r="A1196" t="str">
            <v>13 000 001</v>
          </cell>
          <cell r="B1196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1 до 3 человек (за 1 обучающегося) 3 дня по 8 часов</v>
          </cell>
          <cell r="C1196">
            <v>15000</v>
          </cell>
          <cell r="D1196">
            <v>24</v>
          </cell>
          <cell r="E1196">
            <v>718.8</v>
          </cell>
          <cell r="F1196">
            <v>1095.5999999999999</v>
          </cell>
          <cell r="G1196">
            <v>1814.3999999999999</v>
          </cell>
          <cell r="H1196">
            <v>616.89599999999996</v>
          </cell>
          <cell r="I1196">
            <v>3526.8959999999997</v>
          </cell>
          <cell r="K1196">
            <v>529.03439999999989</v>
          </cell>
          <cell r="L1196">
            <v>4055.9303999999997</v>
          </cell>
          <cell r="M1196">
            <v>-10132.883519999999</v>
          </cell>
          <cell r="N1196">
            <v>0.67552556799999997</v>
          </cell>
          <cell r="O1196">
            <v>4867.1164799999997</v>
          </cell>
        </row>
        <row r="1197">
          <cell r="A1197" t="str">
            <v>13 000 003</v>
          </cell>
          <cell r="B1197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4 человек и более (за 1 обучающегося) 3 дня по 8 часов</v>
          </cell>
          <cell r="C1197">
            <v>12000</v>
          </cell>
          <cell r="D1197">
            <v>24</v>
          </cell>
          <cell r="E1197">
            <v>718.8</v>
          </cell>
          <cell r="F1197">
            <v>795.6</v>
          </cell>
          <cell r="G1197">
            <v>1514.4</v>
          </cell>
          <cell r="H1197">
            <v>514.89600000000007</v>
          </cell>
          <cell r="I1197">
            <v>2824.8960000000002</v>
          </cell>
          <cell r="K1197">
            <v>423.73439999999999</v>
          </cell>
          <cell r="L1197">
            <v>3248.6304</v>
          </cell>
          <cell r="M1197">
            <v>-8101.6435199999996</v>
          </cell>
          <cell r="N1197">
            <v>0.67513696000000001</v>
          </cell>
          <cell r="O1197">
            <v>3898.3564799999999</v>
          </cell>
        </row>
        <row r="1198">
          <cell r="A1198" t="str">
            <v>13 000 004</v>
          </cell>
          <cell r="B1198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198">
            <v>700</v>
          </cell>
          <cell r="D1198">
            <v>1</v>
          </cell>
          <cell r="E1198">
            <v>718.8</v>
          </cell>
          <cell r="G1198">
            <v>718.8</v>
          </cell>
          <cell r="H1198">
            <v>244.392</v>
          </cell>
          <cell r="I1198">
            <v>963.19200000000001</v>
          </cell>
          <cell r="K1198">
            <v>144.47880000000001</v>
          </cell>
          <cell r="L1198">
            <v>1107.6708000000001</v>
          </cell>
          <cell r="M1198">
            <v>629.20496000000003</v>
          </cell>
          <cell r="N1198">
            <v>-0.89886422857142856</v>
          </cell>
          <cell r="O1198">
            <v>1329.20496</v>
          </cell>
        </row>
        <row r="1199">
          <cell r="A1199" t="str">
            <v>13 000 005</v>
          </cell>
          <cell r="B1199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199">
            <v>160</v>
          </cell>
          <cell r="D1199">
            <v>0.3</v>
          </cell>
          <cell r="E1199">
            <v>718.8</v>
          </cell>
          <cell r="G1199">
            <v>718.8</v>
          </cell>
          <cell r="H1199">
            <v>244.392</v>
          </cell>
          <cell r="I1199">
            <v>963.19200000000001</v>
          </cell>
          <cell r="K1199">
            <v>144.47880000000001</v>
          </cell>
          <cell r="L1199">
            <v>1107.6708000000001</v>
          </cell>
          <cell r="M1199">
            <v>1169.20496</v>
          </cell>
          <cell r="N1199">
            <v>-7.307531</v>
          </cell>
          <cell r="O1199">
            <v>1329.20496</v>
          </cell>
        </row>
        <row r="1200">
          <cell r="A1200" t="str">
            <v>13 000 006</v>
          </cell>
          <cell r="B1200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200">
            <v>65</v>
          </cell>
          <cell r="D1200">
            <v>0.05</v>
          </cell>
          <cell r="E1200">
            <v>718.8</v>
          </cell>
          <cell r="G1200">
            <v>718.8</v>
          </cell>
          <cell r="H1200">
            <v>244.392</v>
          </cell>
          <cell r="I1200">
            <v>963.19200000000001</v>
          </cell>
          <cell r="K1200">
            <v>144.47880000000001</v>
          </cell>
          <cell r="L1200">
            <v>1107.6708000000001</v>
          </cell>
          <cell r="M1200">
            <v>1264.20496</v>
          </cell>
          <cell r="N1200">
            <v>-19.449307076923077</v>
          </cell>
          <cell r="O1200">
            <v>1329.20496</v>
          </cell>
        </row>
        <row r="1201">
          <cell r="A1201" t="str">
            <v>Филиал ФБУЗ "Центр гигиены и эпидемиологии в Алтайском крае города Рубцовска, Рубцовского и Егорьевского районов"</v>
          </cell>
        </row>
        <row r="1202">
          <cell r="A1202" t="str">
            <v>Профдезинфекционные работы</v>
          </cell>
        </row>
        <row r="1203">
          <cell r="A1203">
            <v>25000028</v>
          </cell>
          <cell r="B1203" t="str">
            <v>Обработка педикулеза (длинный волос)</v>
          </cell>
          <cell r="C1203">
            <v>350</v>
          </cell>
          <cell r="D1203">
            <v>0.96</v>
          </cell>
          <cell r="E1203">
            <v>119.929824</v>
          </cell>
          <cell r="F1203">
            <v>17.399999999999999</v>
          </cell>
          <cell r="G1203">
            <v>137.329824</v>
          </cell>
          <cell r="H1203">
            <v>46.692140160000001</v>
          </cell>
          <cell r="I1203">
            <v>201.42196416000002</v>
          </cell>
          <cell r="K1203">
            <v>30.213294624</v>
          </cell>
          <cell r="L1203">
            <v>231.63525878400003</v>
          </cell>
          <cell r="M1203">
            <v>-72.037689459199953</v>
          </cell>
          <cell r="N1203">
            <v>0.20582196988342844</v>
          </cell>
          <cell r="O1203">
            <v>277.96231054080005</v>
          </cell>
        </row>
        <row r="1204">
          <cell r="A1204">
            <v>25000029</v>
          </cell>
          <cell r="B1204" t="str">
            <v>Обработка педикулеза (средний волос)</v>
          </cell>
          <cell r="C1204">
            <v>330</v>
          </cell>
          <cell r="D1204">
            <v>0.92</v>
          </cell>
          <cell r="E1204">
            <v>114.932748</v>
          </cell>
          <cell r="F1204">
            <v>10.6</v>
          </cell>
          <cell r="G1204">
            <v>125.532748</v>
          </cell>
          <cell r="H1204">
            <v>42.681134320000005</v>
          </cell>
          <cell r="I1204">
            <v>178.81388232</v>
          </cell>
          <cell r="K1204">
            <v>26.822082347999999</v>
          </cell>
          <cell r="L1204">
            <v>205.63596466800001</v>
          </cell>
          <cell r="M1204">
            <v>-83.2368423984</v>
          </cell>
          <cell r="N1204">
            <v>0.25223285575272725</v>
          </cell>
          <cell r="O1204">
            <v>246.7631576016</v>
          </cell>
        </row>
        <row r="1205">
          <cell r="A1205">
            <v>25000030</v>
          </cell>
          <cell r="B1205" t="str">
            <v>Санитарная обработка людей (1 чел.)</v>
          </cell>
          <cell r="C1205">
            <v>255</v>
          </cell>
          <cell r="D1205">
            <v>0.75</v>
          </cell>
          <cell r="E1205">
            <v>93.695175000000006</v>
          </cell>
          <cell r="F1205">
            <v>1.6</v>
          </cell>
          <cell r="G1205">
            <v>95.295175</v>
          </cell>
          <cell r="H1205">
            <v>32.4003595</v>
          </cell>
          <cell r="I1205">
            <v>129.2955345</v>
          </cell>
          <cell r="K1205">
            <v>19.394330175</v>
          </cell>
          <cell r="L1205">
            <v>148.689864675</v>
          </cell>
          <cell r="M1205">
            <v>-76.572162390000017</v>
          </cell>
          <cell r="N1205">
            <v>0.30028298976470597</v>
          </cell>
          <cell r="O1205">
            <v>178.42783760999998</v>
          </cell>
        </row>
        <row r="1206">
          <cell r="A1206">
            <v>25001411</v>
          </cell>
          <cell r="B1206" t="str">
            <v>Дезинсекция мух социально-значимых объектов г. Рубцовск (1кв.м.)</v>
          </cell>
          <cell r="C1206">
            <v>2.17</v>
          </cell>
          <cell r="D1206">
            <v>7.0000000000000007E-2</v>
          </cell>
          <cell r="E1206">
            <v>8.7448830000000015</v>
          </cell>
          <cell r="F1206">
            <v>3.88</v>
          </cell>
          <cell r="G1206">
            <v>12.624883000000001</v>
          </cell>
          <cell r="H1206">
            <v>4.2924602200000006</v>
          </cell>
          <cell r="I1206">
            <v>20.797343219999998</v>
          </cell>
          <cell r="K1206">
            <v>3.1196014829999998</v>
          </cell>
          <cell r="L1206">
            <v>23.916944702999999</v>
          </cell>
          <cell r="M1206">
            <v>26.530333643599995</v>
          </cell>
          <cell r="N1206">
            <v>-12.225960204423961</v>
          </cell>
          <cell r="O1206">
            <v>28.700333643599997</v>
          </cell>
        </row>
        <row r="1207">
          <cell r="A1207" t="str">
            <v>Отдел эпидемиологии</v>
          </cell>
        </row>
        <row r="1208">
          <cell r="A1208">
            <v>21160002</v>
          </cell>
          <cell r="B1208" t="str">
            <v>Камерная дезинфекция (1кг.)</v>
          </cell>
          <cell r="C1208">
            <v>16</v>
          </cell>
          <cell r="D1208">
            <v>1.5</v>
          </cell>
          <cell r="E1208">
            <v>187.39035000000001</v>
          </cell>
          <cell r="F1208">
            <v>609.15</v>
          </cell>
          <cell r="G1208">
            <v>796.54034999999999</v>
          </cell>
          <cell r="H1208">
            <v>270.82371900000004</v>
          </cell>
          <cell r="I1208">
            <v>1676.5140689999998</v>
          </cell>
          <cell r="K1208">
            <v>251.47711034999998</v>
          </cell>
          <cell r="L1208">
            <v>27.542731133571426</v>
          </cell>
          <cell r="M1208">
            <v>17.05127736028571</v>
          </cell>
          <cell r="N1208">
            <v>-1.0657048350178568</v>
          </cell>
          <cell r="O1208">
            <v>33.05127736028571</v>
          </cell>
        </row>
        <row r="1209">
          <cell r="A1209" t="str">
            <v xml:space="preserve">Микробиологическая лаборатория </v>
          </cell>
        </row>
        <row r="1210">
          <cell r="A1210">
            <v>30160823</v>
          </cell>
          <cell r="B1210" t="str">
            <v>Исследование испражнений от людей на наличие паразитов методом толстого мазка под целлофаном</v>
          </cell>
          <cell r="C1210">
            <v>120</v>
          </cell>
          <cell r="D1210">
            <v>0.3</v>
          </cell>
          <cell r="E1210">
            <v>63.421722000000003</v>
          </cell>
          <cell r="G1210">
            <v>63.421722000000003</v>
          </cell>
          <cell r="H1210">
            <v>21.563385480000001</v>
          </cell>
          <cell r="I1210">
            <v>84.985107480000011</v>
          </cell>
          <cell r="K1210">
            <v>12.747766122000002</v>
          </cell>
          <cell r="L1210">
            <v>97.732873602000012</v>
          </cell>
          <cell r="M1210">
            <v>-2.7205516775999854</v>
          </cell>
          <cell r="N1210">
            <v>2.2671263979999877E-2</v>
          </cell>
          <cell r="O1210">
            <v>117.27944832240001</v>
          </cell>
        </row>
        <row r="1211">
          <cell r="A1211">
            <v>30160827</v>
          </cell>
          <cell r="B1211" t="str">
            <v>Соскоб с глицерином по Торгушину</v>
          </cell>
          <cell r="C1211">
            <v>65</v>
          </cell>
          <cell r="D1211">
            <v>0.2</v>
          </cell>
          <cell r="E1211">
            <v>42.281148000000009</v>
          </cell>
          <cell r="G1211">
            <v>42.281148000000009</v>
          </cell>
          <cell r="H1211">
            <v>14.375590320000004</v>
          </cell>
          <cell r="I1211">
            <v>56.656738320000017</v>
          </cell>
          <cell r="K1211">
            <v>8.4985107480000028</v>
          </cell>
          <cell r="L1211">
            <v>65.155249068000018</v>
          </cell>
          <cell r="M1211">
            <v>13.186298881600024</v>
          </cell>
          <cell r="N1211">
            <v>-0.20286613664000036</v>
          </cell>
          <cell r="O1211">
            <v>78.186298881600024</v>
          </cell>
        </row>
        <row r="1212">
          <cell r="A1212">
            <v>10000187</v>
          </cell>
          <cell r="B1212" t="str">
            <v>Определение в кале антигена норовируса методом ИФА</v>
          </cell>
          <cell r="C1212">
            <v>290</v>
          </cell>
          <cell r="D1212">
            <v>1</v>
          </cell>
          <cell r="E1212">
            <v>211.40574000000001</v>
          </cell>
          <cell r="F1212">
            <v>12.4</v>
          </cell>
          <cell r="G1212">
            <v>223.80574000000001</v>
          </cell>
          <cell r="H1212">
            <v>76.093951600000011</v>
          </cell>
          <cell r="I1212">
            <v>312.29969160000002</v>
          </cell>
          <cell r="K1212">
            <v>46.844953740000001</v>
          </cell>
          <cell r="L1212">
            <v>359.14464534000001</v>
          </cell>
          <cell r="M1212">
            <v>140.97357440799999</v>
          </cell>
          <cell r="N1212">
            <v>-0.4861157738206896</v>
          </cell>
          <cell r="O1212">
            <v>430.97357440799999</v>
          </cell>
        </row>
        <row r="1213">
          <cell r="A1213">
            <v>10000188</v>
          </cell>
          <cell r="B1213" t="str">
            <v>Определение в кале антигена астровируса методом ИФА</v>
          </cell>
          <cell r="C1213">
            <v>535</v>
          </cell>
          <cell r="D1213">
            <v>1</v>
          </cell>
          <cell r="E1213">
            <v>211.40574000000001</v>
          </cell>
          <cell r="F1213">
            <v>16.399999999999999</v>
          </cell>
          <cell r="G1213">
            <v>227.80574000000001</v>
          </cell>
          <cell r="H1213">
            <v>77.453951600000011</v>
          </cell>
          <cell r="I1213">
            <v>321.65969159999997</v>
          </cell>
          <cell r="K1213">
            <v>48.248953739999997</v>
          </cell>
          <cell r="L1213">
            <v>369.90864533999996</v>
          </cell>
          <cell r="M1213">
            <v>-91.109625592000043</v>
          </cell>
          <cell r="N1213">
            <v>0.17029836559252345</v>
          </cell>
          <cell r="O1213">
            <v>443.89037440799996</v>
          </cell>
        </row>
        <row r="1214">
          <cell r="A1214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</row>
        <row r="1215">
          <cell r="A1215">
            <v>60000019</v>
          </cell>
          <cell r="B1215" t="str">
            <v>Исследование почвы на нитраты</v>
          </cell>
          <cell r="C1215">
            <v>260</v>
          </cell>
          <cell r="D1215">
            <v>0.8</v>
          </cell>
          <cell r="E1215">
            <v>82.359312000000003</v>
          </cell>
          <cell r="F1215">
            <v>42.85</v>
          </cell>
          <cell r="G1215">
            <v>125.20931200000001</v>
          </cell>
          <cell r="H1215">
            <v>42.571166080000005</v>
          </cell>
          <cell r="I1215">
            <v>210.63047808000002</v>
          </cell>
          <cell r="K1215">
            <v>31.594571712</v>
          </cell>
          <cell r="L1215">
            <v>242.22504979200002</v>
          </cell>
          <cell r="M1215">
            <v>30.670059750400014</v>
          </cell>
          <cell r="N1215">
            <v>-0.11796176827076929</v>
          </cell>
          <cell r="O1215">
            <v>290.67005975040001</v>
          </cell>
        </row>
        <row r="1216">
          <cell r="A1216">
            <v>60001305</v>
          </cell>
          <cell r="B1216" t="str">
            <v>Определение доброкачественности ядра в крупах</v>
          </cell>
          <cell r="C1216">
            <v>333</v>
          </cell>
          <cell r="D1216">
            <v>2</v>
          </cell>
          <cell r="E1216">
            <v>205.89828</v>
          </cell>
          <cell r="F1216">
            <v>0</v>
          </cell>
          <cell r="G1216">
            <v>205.89828</v>
          </cell>
          <cell r="H1216">
            <v>70.005415200000002</v>
          </cell>
          <cell r="I1216">
            <v>275.90369520000002</v>
          </cell>
          <cell r="K1216">
            <v>41.385554280000001</v>
          </cell>
          <cell r="L1216">
            <v>317.28924948000002</v>
          </cell>
          <cell r="M1216">
            <v>47.747099375999994</v>
          </cell>
          <cell r="N1216">
            <v>0</v>
          </cell>
          <cell r="O1216">
            <v>380.74709937599999</v>
          </cell>
        </row>
        <row r="1217">
          <cell r="A1217">
            <v>60001306</v>
          </cell>
          <cell r="B1217" t="str">
            <v>Определение сорной примеси в крупах и пищевых продуктах</v>
          </cell>
          <cell r="C1217">
            <v>166</v>
          </cell>
          <cell r="D1217">
            <v>1</v>
          </cell>
          <cell r="E1217">
            <v>102.94914</v>
          </cell>
          <cell r="F1217">
            <v>0</v>
          </cell>
          <cell r="G1217">
            <v>102.94914</v>
          </cell>
          <cell r="H1217">
            <v>35.002707600000001</v>
          </cell>
          <cell r="I1217">
            <v>137.95184760000001</v>
          </cell>
          <cell r="K1217">
            <v>20.69277714</v>
          </cell>
          <cell r="L1217">
            <v>158.64462474000001</v>
          </cell>
          <cell r="M1217">
            <v>24.373549687999997</v>
          </cell>
          <cell r="N1217">
            <v>0</v>
          </cell>
          <cell r="O1217">
            <v>190.373549688</v>
          </cell>
        </row>
        <row r="1218">
          <cell r="A1218">
            <v>22000059</v>
          </cell>
          <cell r="B1218" t="str">
            <v>Предрейсовый/послерейсовый медицинский осмотр водителей, г. Бийск</v>
          </cell>
          <cell r="C1218">
            <v>53</v>
          </cell>
          <cell r="D1218">
            <v>7.0000000000000007E-2</v>
          </cell>
          <cell r="E1218">
            <v>7.206439800000001</v>
          </cell>
          <cell r="F1218">
            <v>1</v>
          </cell>
          <cell r="G1218">
            <v>7.206439800000001</v>
          </cell>
          <cell r="H1218">
            <v>2.4501895320000004</v>
          </cell>
          <cell r="I1218">
            <v>10.656629332000001</v>
          </cell>
          <cell r="K1218">
            <v>1.5984943998000001</v>
          </cell>
          <cell r="L1218">
            <v>12.255123731800001</v>
          </cell>
          <cell r="M1218">
            <v>-38.293851521839997</v>
          </cell>
          <cell r="N1218">
            <v>1</v>
          </cell>
          <cell r="O1218">
            <v>14.706148478160001</v>
          </cell>
        </row>
        <row r="1219">
          <cell r="A1219" t="str">
            <v>Филиал ФБУЗ "Центр гигиены и эпидемиологии в Алтайском крае в г.г. Славгороде, Яровом, Славгородском и Бурлинском районах</v>
          </cell>
        </row>
        <row r="1220">
          <cell r="A1220">
            <v>60000031</v>
          </cell>
          <cell r="B1220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220">
            <v>661</v>
          </cell>
          <cell r="D1220">
            <v>2.14</v>
          </cell>
          <cell r="E1220">
            <v>215.0729532</v>
          </cell>
          <cell r="F1220">
            <v>153.24</v>
          </cell>
          <cell r="G1220">
            <v>368.31295320000004</v>
          </cell>
          <cell r="H1220">
            <v>125.22640408800002</v>
          </cell>
          <cell r="I1220">
            <v>646.77935728800003</v>
          </cell>
          <cell r="K1220">
            <v>97.016903593199999</v>
          </cell>
          <cell r="L1220">
            <v>743.79626088120006</v>
          </cell>
          <cell r="M1220">
            <v>231.55551305744007</v>
          </cell>
          <cell r="N1220">
            <v>-0.3503109123410591</v>
          </cell>
          <cell r="O1220">
            <v>892.55551305744007</v>
          </cell>
        </row>
        <row r="1221">
          <cell r="A1221">
            <v>60000032</v>
          </cell>
          <cell r="B1221" t="str">
            <v>Определение меди, цинка, свинца, кадмия вольтамперометрическим методом в продуктах питания</v>
          </cell>
          <cell r="C1221">
            <v>290</v>
          </cell>
          <cell r="D1221">
            <v>1.5</v>
          </cell>
          <cell r="E1221">
            <v>150.75207</v>
          </cell>
          <cell r="F1221">
            <v>3.16</v>
          </cell>
          <cell r="G1221">
            <v>153.91207</v>
          </cell>
          <cell r="H1221">
            <v>52.330103800000003</v>
          </cell>
          <cell r="I1221">
            <v>209.40217379999999</v>
          </cell>
          <cell r="K1221">
            <v>31.410326069999996</v>
          </cell>
          <cell r="L1221">
            <v>240.81249986999998</v>
          </cell>
          <cell r="M1221">
            <v>-1.0250001560000328</v>
          </cell>
          <cell r="N1221">
            <v>3.5344832965518371E-3</v>
          </cell>
          <cell r="O1221">
            <v>288.97499984399997</v>
          </cell>
        </row>
        <row r="1222">
          <cell r="A1222">
            <v>60001108</v>
          </cell>
          <cell r="B1222" t="str">
            <v>Определение  массовой доли клетчатки в мясокостной муке</v>
          </cell>
          <cell r="C1222">
            <v>204</v>
          </cell>
          <cell r="D1222">
            <v>1</v>
          </cell>
          <cell r="E1222">
            <v>100.50138</v>
          </cell>
          <cell r="F1222">
            <v>12.87</v>
          </cell>
          <cell r="G1222">
            <v>113.37138</v>
          </cell>
          <cell r="H1222">
            <v>38.546269200000005</v>
          </cell>
          <cell r="I1222">
            <v>164.7876492</v>
          </cell>
          <cell r="K1222">
            <v>24.718147380000001</v>
          </cell>
          <cell r="L1222">
            <v>189.50579658000001</v>
          </cell>
          <cell r="M1222">
            <v>23.406955895999999</v>
          </cell>
          <cell r="N1222">
            <v>0</v>
          </cell>
          <cell r="O1222">
            <v>227.406955896</v>
          </cell>
        </row>
        <row r="1223">
          <cell r="A1223">
            <v>60001009</v>
          </cell>
          <cell r="B1223" t="str">
            <v>Определение масличности семян</v>
          </cell>
          <cell r="C1223">
            <v>810</v>
          </cell>
          <cell r="D1223">
            <v>3</v>
          </cell>
          <cell r="E1223">
            <v>301.50414000000001</v>
          </cell>
          <cell r="F1223">
            <v>181.66</v>
          </cell>
          <cell r="G1223">
            <v>483.16413999999997</v>
          </cell>
          <cell r="H1223">
            <v>164.27580760000001</v>
          </cell>
          <cell r="I1223">
            <v>829.09994759999995</v>
          </cell>
          <cell r="K1223">
            <v>124.36499213999998</v>
          </cell>
          <cell r="L1223">
            <v>953.46493973999998</v>
          </cell>
          <cell r="M1223">
            <v>334.15792768799997</v>
          </cell>
          <cell r="N1223">
            <v>0</v>
          </cell>
          <cell r="O1223">
            <v>1144.157927688</v>
          </cell>
        </row>
        <row r="1224">
          <cell r="A1224">
            <v>60001016</v>
          </cell>
          <cell r="B1224" t="str">
            <v>Определение способности прорастания  зерновых культур</v>
          </cell>
          <cell r="C1224">
            <v>188</v>
          </cell>
          <cell r="D1224">
            <v>1</v>
          </cell>
          <cell r="E1224">
            <v>100.50138</v>
          </cell>
          <cell r="F1224">
            <v>3.7000000000000002E-3</v>
          </cell>
          <cell r="G1224">
            <v>100.50507999999999</v>
          </cell>
          <cell r="H1224">
            <v>34.171727199999999</v>
          </cell>
          <cell r="I1224">
            <v>134.68050719999999</v>
          </cell>
          <cell r="K1224">
            <v>20.202076079999998</v>
          </cell>
          <cell r="L1224">
            <v>154.88258328000001</v>
          </cell>
          <cell r="M1224">
            <v>-2.1409000639999931</v>
          </cell>
          <cell r="N1224">
            <v>0</v>
          </cell>
          <cell r="O1224">
            <v>185.85909993600001</v>
          </cell>
        </row>
        <row r="1225">
          <cell r="A1225">
            <v>60001021</v>
          </cell>
          <cell r="B1225" t="str">
            <v>Определение жизнеспособности зерновых культур</v>
          </cell>
          <cell r="C1225">
            <v>188</v>
          </cell>
          <cell r="D1225">
            <v>1</v>
          </cell>
          <cell r="E1225">
            <v>100.50138</v>
          </cell>
          <cell r="F1225">
            <v>0.32</v>
          </cell>
          <cell r="G1225">
            <v>100.82137999999999</v>
          </cell>
          <cell r="H1225">
            <v>34.279269200000002</v>
          </cell>
          <cell r="I1225">
            <v>135.42064919999999</v>
          </cell>
          <cell r="K1225">
            <v>20.313097379999999</v>
          </cell>
          <cell r="L1225">
            <v>155.73374657999997</v>
          </cell>
          <cell r="M1225">
            <v>-1.1195041040000433</v>
          </cell>
          <cell r="N1225">
            <v>0</v>
          </cell>
          <cell r="O1225">
            <v>186.88049589599996</v>
          </cell>
        </row>
        <row r="1226">
          <cell r="A1226">
            <v>60000033</v>
          </cell>
          <cell r="B1226" t="str">
            <v>Определение мышьяка вольтамперометрическим методом в продуктах питания</v>
          </cell>
          <cell r="C1226">
            <v>290</v>
          </cell>
          <cell r="D1226">
            <v>1.5</v>
          </cell>
          <cell r="E1226">
            <v>150.75207</v>
          </cell>
          <cell r="F1226">
            <v>2.83</v>
          </cell>
          <cell r="G1226">
            <v>153.58207000000002</v>
          </cell>
          <cell r="H1226">
            <v>52.217903800000009</v>
          </cell>
          <cell r="I1226">
            <v>208.62997380000004</v>
          </cell>
          <cell r="K1226">
            <v>31.294496070000005</v>
          </cell>
          <cell r="L1226">
            <v>239.92446987000005</v>
          </cell>
          <cell r="M1226">
            <v>-2.0906361559999596</v>
          </cell>
          <cell r="N1226">
            <v>7.209090193103309E-3</v>
          </cell>
          <cell r="O1226">
            <v>287.90936384400004</v>
          </cell>
        </row>
        <row r="1227">
          <cell r="A1227">
            <v>60000034</v>
          </cell>
          <cell r="B1227" t="str">
            <v>Определение ртути вольтамперометрическим методом в продуктах питания</v>
          </cell>
          <cell r="C1227">
            <v>290</v>
          </cell>
          <cell r="D1227">
            <v>1.5</v>
          </cell>
          <cell r="E1227">
            <v>150.75207</v>
          </cell>
          <cell r="F1227">
            <v>2.83</v>
          </cell>
          <cell r="G1227">
            <v>153.58207000000002</v>
          </cell>
          <cell r="H1227">
            <v>52.217903800000009</v>
          </cell>
          <cell r="I1227">
            <v>208.62997380000004</v>
          </cell>
          <cell r="K1227">
            <v>31.294496070000005</v>
          </cell>
          <cell r="L1227">
            <v>239.92446987000005</v>
          </cell>
          <cell r="M1227">
            <v>-2.0906361559999596</v>
          </cell>
          <cell r="N1227">
            <v>7.209090193103309E-3</v>
          </cell>
          <cell r="O1227">
            <v>287.90936384400004</v>
          </cell>
        </row>
        <row r="1228">
          <cell r="A1228">
            <v>60000109</v>
          </cell>
          <cell r="B1228" t="str">
            <v>Определение охратоксина А в пищевых продуктах</v>
          </cell>
          <cell r="C1228">
            <v>1605</v>
          </cell>
          <cell r="D1228">
            <v>5.25</v>
          </cell>
          <cell r="E1228">
            <v>527.63224500000001</v>
          </cell>
          <cell r="F1228">
            <v>195.13</v>
          </cell>
          <cell r="G1228">
            <v>722.76224500000001</v>
          </cell>
          <cell r="H1228">
            <v>245.73916330000003</v>
          </cell>
          <cell r="I1228">
            <v>1163.6314083000002</v>
          </cell>
          <cell r="K1228">
            <v>174.54471124500003</v>
          </cell>
          <cell r="L1228">
            <v>1338.1761195450003</v>
          </cell>
          <cell r="M1228">
            <v>0.81134345400027996</v>
          </cell>
          <cell r="N1228">
            <v>-5.0550994018709031E-4</v>
          </cell>
          <cell r="O1228">
            <v>1605.8113434540003</v>
          </cell>
        </row>
        <row r="1229">
          <cell r="A1229">
            <v>60000007</v>
          </cell>
          <cell r="B1229" t="str">
            <v>Определение массовой доли кальций-ион в соли</v>
          </cell>
          <cell r="C1229">
            <v>280</v>
          </cell>
          <cell r="D1229">
            <v>1.5</v>
          </cell>
          <cell r="E1229">
            <v>150.75207</v>
          </cell>
          <cell r="F1229">
            <v>0</v>
          </cell>
          <cell r="G1229">
            <v>150.75207</v>
          </cell>
          <cell r="H1229">
            <v>51.255703800000006</v>
          </cell>
          <cell r="I1229">
            <v>202.0077738</v>
          </cell>
          <cell r="K1229">
            <v>30.301166069999997</v>
          </cell>
          <cell r="L1229">
            <v>232.30893986999999</v>
          </cell>
          <cell r="M1229">
            <v>-1.2292721560000359</v>
          </cell>
          <cell r="O1229">
            <v>278.77072784399996</v>
          </cell>
        </row>
        <row r="1230">
          <cell r="A1230">
            <v>60000008</v>
          </cell>
          <cell r="B1230" t="str">
            <v>Определение массовой доли магний-ион в соли</v>
          </cell>
          <cell r="C1230">
            <v>280</v>
          </cell>
          <cell r="D1230">
            <v>1.5</v>
          </cell>
          <cell r="E1230">
            <v>150.75207</v>
          </cell>
          <cell r="F1230">
            <v>0</v>
          </cell>
          <cell r="G1230">
            <v>150.75207</v>
          </cell>
          <cell r="H1230">
            <v>51.255703800000006</v>
          </cell>
          <cell r="I1230">
            <v>202.0077738</v>
          </cell>
          <cell r="K1230">
            <v>30.301166069999997</v>
          </cell>
          <cell r="L1230">
            <v>232.30893986999999</v>
          </cell>
          <cell r="M1230">
            <v>-1.2292721560000359</v>
          </cell>
          <cell r="O1230">
            <v>278.77072784399996</v>
          </cell>
        </row>
        <row r="1231">
          <cell r="A1231">
            <v>60000009</v>
          </cell>
          <cell r="B1231" t="str">
            <v>Исследование массовой доли сульфат-ион в соли</v>
          </cell>
          <cell r="C1231">
            <v>745</v>
          </cell>
          <cell r="D1231">
            <v>4</v>
          </cell>
          <cell r="E1231">
            <v>402.00551999999999</v>
          </cell>
          <cell r="F1231">
            <v>0</v>
          </cell>
          <cell r="G1231">
            <v>402.00551999999999</v>
          </cell>
          <cell r="H1231">
            <v>136.6818768</v>
          </cell>
          <cell r="I1231">
            <v>538.68739679999999</v>
          </cell>
          <cell r="K1231">
            <v>80.803109519999992</v>
          </cell>
          <cell r="L1231">
            <v>619.49050632000001</v>
          </cell>
          <cell r="M1231">
            <v>-1.6113924160000579</v>
          </cell>
          <cell r="O1231">
            <v>743.38860758399994</v>
          </cell>
        </row>
        <row r="1232">
          <cell r="A1232">
            <v>60000011</v>
          </cell>
          <cell r="B1232" t="str">
            <v>Определение массовой доли хлористого натрия в соли</v>
          </cell>
          <cell r="C1232">
            <v>280</v>
          </cell>
          <cell r="D1232">
            <v>1.5</v>
          </cell>
          <cell r="E1232">
            <v>150.75207</v>
          </cell>
          <cell r="F1232">
            <v>0</v>
          </cell>
          <cell r="G1232">
            <v>150.75207</v>
          </cell>
          <cell r="H1232">
            <v>51.255703800000006</v>
          </cell>
          <cell r="I1232">
            <v>202.0077738</v>
          </cell>
          <cell r="K1232">
            <v>30.301166069999997</v>
          </cell>
          <cell r="L1232">
            <v>232.30893986999999</v>
          </cell>
          <cell r="M1232">
            <v>-1.2292721560000359</v>
          </cell>
          <cell r="O1232">
            <v>278.77072784399996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2019"/>
    </sheetNames>
    <sheetDataSet>
      <sheetData sheetId="0">
        <row r="12">
          <cell r="A12" t="str">
            <v>Код</v>
          </cell>
          <cell r="B12" t="str">
            <v>Наименование работ, услуг</v>
          </cell>
          <cell r="C12" t="str">
            <v>Ед. изм.</v>
          </cell>
          <cell r="D12" t="str">
            <v>Цена без учета НДС, руб.</v>
          </cell>
          <cell r="E12" t="str">
            <v>Цена с учетом НДС, руб.</v>
          </cell>
        </row>
        <row r="13">
          <cell r="A13" t="str">
            <v xml:space="preserve">Вирусологическая  лаборатория  </v>
          </cell>
          <cell r="B13"/>
          <cell r="C13"/>
          <cell r="D13"/>
          <cell r="E13"/>
        </row>
        <row r="14">
          <cell r="A14" t="str">
            <v>Метод ИФА</v>
          </cell>
          <cell r="B14"/>
          <cell r="C14"/>
          <cell r="D14"/>
          <cell r="E14"/>
        </row>
        <row r="15">
          <cell r="A15">
            <v>10000646</v>
          </cell>
          <cell r="B15" t="str">
            <v>Определение антигена хантавирусов во внешней среде методом ИФА</v>
          </cell>
          <cell r="C15" t="str">
            <v>иссл.</v>
          </cell>
          <cell r="D15">
            <v>495</v>
          </cell>
          <cell r="E15">
            <v>594</v>
          </cell>
        </row>
        <row r="16">
          <cell r="A16">
            <v>10000800</v>
          </cell>
          <cell r="B16" t="str">
            <v>Исследование на бореллиоз методом ИФА (lgM) один вид иммуноглобулина</v>
          </cell>
          <cell r="C16" t="str">
            <v>иссл.</v>
          </cell>
          <cell r="D16">
            <v>425</v>
          </cell>
          <cell r="E16">
            <v>510</v>
          </cell>
        </row>
        <row r="17">
          <cell r="A17">
            <v>10000167</v>
          </cell>
          <cell r="B17" t="str">
            <v>Исследование на краснуху методом ИФА (lgG) один вид иммуноглобулина</v>
          </cell>
          <cell r="C17" t="str">
            <v>иссл.</v>
          </cell>
          <cell r="D17">
            <v>445.83333333333337</v>
          </cell>
          <cell r="E17">
            <v>535</v>
          </cell>
        </row>
        <row r="18">
          <cell r="A18">
            <v>10000803</v>
          </cell>
          <cell r="B18" t="str">
            <v>Определение HBS – антигена в ИФА</v>
          </cell>
          <cell r="C18" t="str">
            <v>иссл.</v>
          </cell>
          <cell r="D18">
            <v>379.16666666666669</v>
          </cell>
          <cell r="E18">
            <v>455</v>
          </cell>
        </row>
        <row r="19">
          <cell r="A19">
            <v>10001304</v>
          </cell>
          <cell r="B19" t="str">
            <v xml:space="preserve">Диагностика поверхностного антигена гепатита В + подтверждающий тест методом ИФА </v>
          </cell>
          <cell r="C19" t="str">
            <v>иссл.</v>
          </cell>
          <cell r="D19">
            <v>344.16666666666669</v>
          </cell>
          <cell r="E19">
            <v>413</v>
          </cell>
        </row>
        <row r="20">
          <cell r="A20">
            <v>10000804</v>
          </cell>
          <cell r="B20" t="str">
            <v>Определение антител к вирусам гепатита А (ИФА) (lgM) один вид иммуноглобулина</v>
          </cell>
          <cell r="C20" t="str">
            <v>иссл.</v>
          </cell>
          <cell r="D20">
            <v>379.16666666666669</v>
          </cell>
          <cell r="E20">
            <v>455</v>
          </cell>
        </row>
        <row r="21">
          <cell r="A21">
            <v>10000805</v>
          </cell>
          <cell r="B21" t="str">
            <v>Определение антител к вирусам гепатита С (ИФА) (lgM, lgG) один вид иммуноглобулина</v>
          </cell>
          <cell r="C21" t="str">
            <v>иссл.</v>
          </cell>
          <cell r="D21">
            <v>379.16666666666669</v>
          </cell>
          <cell r="E21">
            <v>455</v>
          </cell>
        </row>
        <row r="22">
          <cell r="A22">
            <v>10001306</v>
          </cell>
          <cell r="B22" t="str">
            <v>Диагностика антител к вирусу гепатита С + подтверждающий тест методом ИФА</v>
          </cell>
          <cell r="C22" t="str">
            <v>иссл.</v>
          </cell>
          <cell r="D22">
            <v>344.16666666666669</v>
          </cell>
          <cell r="E22">
            <v>413</v>
          </cell>
        </row>
        <row r="23">
          <cell r="A23">
            <v>10000806</v>
          </cell>
          <cell r="B23" t="str">
            <v>Определение в кале вируса гепатита А (антиген) в ИФА.</v>
          </cell>
          <cell r="C23" t="str">
            <v>иссл.</v>
          </cell>
          <cell r="D23">
            <v>410</v>
          </cell>
          <cell r="E23">
            <v>492</v>
          </cell>
        </row>
        <row r="24">
          <cell r="A24">
            <v>10000807</v>
          </cell>
          <cell r="B24" t="str">
            <v>Определение в кале антигена  ротавирусов методом ИФА.</v>
          </cell>
          <cell r="C24" t="str">
            <v>иссл.</v>
          </cell>
          <cell r="D24">
            <v>356.66666666666669</v>
          </cell>
          <cell r="E24">
            <v>428</v>
          </cell>
        </row>
        <row r="25">
          <cell r="A25">
            <v>10000809</v>
          </cell>
          <cell r="B25" t="str">
            <v>Определение антител к кори методом ИФА в одной сыворотке (lgG) один вид иммуноглобулина</v>
          </cell>
          <cell r="C25" t="str">
            <v>иссл.</v>
          </cell>
          <cell r="D25">
            <v>410</v>
          </cell>
          <cell r="E25">
            <v>492</v>
          </cell>
        </row>
        <row r="26">
          <cell r="A26">
            <v>10000813</v>
          </cell>
          <cell r="B26" t="str">
            <v>Определение антител к вирусу клещевого энцефалита в одной сыворотке методом ИФА (lgM, lgG) один вид иммуноглобулина</v>
          </cell>
          <cell r="C26" t="str">
            <v>иссл.</v>
          </cell>
          <cell r="D26">
            <v>425</v>
          </cell>
          <cell r="E26">
            <v>510</v>
          </cell>
        </row>
        <row r="27">
          <cell r="A27">
            <v>10000831</v>
          </cell>
          <cell r="B27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7" t="str">
            <v>иссл.</v>
          </cell>
          <cell r="D27">
            <v>552.5</v>
          </cell>
          <cell r="E27">
            <v>663</v>
          </cell>
        </row>
        <row r="28">
          <cell r="A28">
            <v>10000816</v>
          </cell>
          <cell r="B28" t="str">
            <v>Определение антигена клещевого энцефалита в клещах</v>
          </cell>
          <cell r="C28" t="str">
            <v>иссл.</v>
          </cell>
          <cell r="D28">
            <v>416.66666666666669</v>
          </cell>
          <cell r="E28">
            <v>500</v>
          </cell>
        </row>
        <row r="29">
          <cell r="A29">
            <v>10000817</v>
          </cell>
          <cell r="B29" t="str">
            <v>Определение антител  на паротит (lgM, lgG) один вид иммуноглобулина</v>
          </cell>
          <cell r="C29" t="str">
            <v>иссл.</v>
          </cell>
          <cell r="D29">
            <v>410</v>
          </cell>
          <cell r="E29">
            <v>492</v>
          </cell>
        </row>
        <row r="30">
          <cell r="A30">
            <v>10000992</v>
          </cell>
          <cell r="B30" t="str">
            <v>Исследование воды на ротавирус методом ИФА с использованием макропористого стекла.</v>
          </cell>
          <cell r="C30" t="str">
            <v>проба</v>
          </cell>
          <cell r="D30">
            <v>695.83333333333337</v>
          </cell>
          <cell r="E30">
            <v>835</v>
          </cell>
        </row>
        <row r="31">
          <cell r="A31">
            <v>10000994</v>
          </cell>
          <cell r="B31" t="str">
            <v>Исследование воды на антиген А в ИФА с использованием МПС.</v>
          </cell>
          <cell r="C31" t="str">
            <v>проба</v>
          </cell>
          <cell r="D31">
            <v>410</v>
          </cell>
          <cell r="E31">
            <v>492</v>
          </cell>
        </row>
        <row r="32">
          <cell r="A32">
            <v>10000997</v>
          </cell>
          <cell r="B32" t="str">
            <v>Определение антител к ЛЗН методом ИФА с отрицательным результатом (lgM, lgG) один вид иммуноглобулина</v>
          </cell>
          <cell r="C32" t="str">
            <v>иссл.</v>
          </cell>
          <cell r="D32">
            <v>356.66666666666669</v>
          </cell>
          <cell r="E32">
            <v>428</v>
          </cell>
        </row>
        <row r="33">
          <cell r="A33">
            <v>10001312</v>
          </cell>
          <cell r="B33" t="str">
            <v>Определение антител к ЛЗН методом ИФА с положительным результатом (lgM, lgG) один вид иммуноглобулина</v>
          </cell>
          <cell r="C33" t="str">
            <v>иссл.</v>
          </cell>
          <cell r="D33">
            <v>668.33333333333337</v>
          </cell>
          <cell r="E33">
            <v>802</v>
          </cell>
        </row>
        <row r="34">
          <cell r="A34">
            <v>10001301</v>
          </cell>
          <cell r="B34" t="str">
            <v>Диагностика антител к цитамегаловирусу методом ИФА (lgM) один вид иммуноглобулина</v>
          </cell>
          <cell r="C34" t="str">
            <v>иссл.</v>
          </cell>
          <cell r="D34">
            <v>393.33333333333337</v>
          </cell>
          <cell r="E34">
            <v>472</v>
          </cell>
        </row>
        <row r="35">
          <cell r="A35">
            <v>10001302</v>
          </cell>
          <cell r="B35" t="str">
            <v>Диагностика антител к вирусу простого герпеса 1 и 2 типов методом ИФА (lgM) один вид иммуноглобулина</v>
          </cell>
          <cell r="C35" t="str">
            <v>иссл.</v>
          </cell>
          <cell r="D35">
            <v>374.16666666666669</v>
          </cell>
          <cell r="E35">
            <v>449</v>
          </cell>
        </row>
        <row r="36">
          <cell r="A36">
            <v>10001309</v>
          </cell>
          <cell r="B36" t="str">
            <v>Диагностика антител к вирусу Эпштейна-Барр методом ИФА (lgM) один вид иммуноглобулина</v>
          </cell>
          <cell r="C36" t="str">
            <v>иссл.</v>
          </cell>
          <cell r="D36">
            <v>375</v>
          </cell>
          <cell r="E36">
            <v>450</v>
          </cell>
        </row>
        <row r="37">
          <cell r="A37">
            <v>10001310</v>
          </cell>
          <cell r="B37" t="str">
            <v>Определение антител к ВИЧ 1,2 и антигена р24 ВИЧ - 1 методом ИФА (комплект)</v>
          </cell>
          <cell r="C37" t="str">
            <v>иссл.</v>
          </cell>
          <cell r="D37">
            <v>285</v>
          </cell>
          <cell r="E37">
            <v>342</v>
          </cell>
        </row>
        <row r="38">
          <cell r="A38">
            <v>10001311</v>
          </cell>
          <cell r="B38" t="str">
            <v>Определение антител класс М к Treponema pallidum методом ИФА</v>
          </cell>
          <cell r="C38" t="str">
            <v>иссл.</v>
          </cell>
          <cell r="D38">
            <v>214.16666666666669</v>
          </cell>
          <cell r="E38">
            <v>257</v>
          </cell>
        </row>
        <row r="39">
          <cell r="A39" t="str">
            <v>Серологический метод</v>
          </cell>
          <cell r="B39"/>
          <cell r="C39"/>
          <cell r="D39"/>
          <cell r="E39"/>
        </row>
        <row r="40">
          <cell r="A40">
            <v>10000801</v>
          </cell>
          <cell r="B40" t="str">
            <v>Определение антител к гриппу в парных сыворотках с 4 антигенами (РТГА).</v>
          </cell>
          <cell r="C40" t="str">
            <v>проба</v>
          </cell>
          <cell r="D40">
            <v>713.33333333333337</v>
          </cell>
          <cell r="E40">
            <v>856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609.16666666666674</v>
          </cell>
          <cell r="E41">
            <v>731</v>
          </cell>
        </row>
        <row r="42">
          <cell r="A42">
            <v>10000823</v>
          </cell>
          <cell r="B42" t="str">
            <v>Исследования на птичий грипп  от людей в РТГА.</v>
          </cell>
          <cell r="C42" t="str">
            <v>проба</v>
          </cell>
          <cell r="D42">
            <v>392.5</v>
          </cell>
          <cell r="E42">
            <v>471</v>
          </cell>
        </row>
        <row r="43">
          <cell r="A43">
            <v>10000825</v>
          </cell>
          <cell r="B43" t="str">
            <v xml:space="preserve">Исследования на птичий грипп биологического материала от людей </v>
          </cell>
          <cell r="C43" t="str">
            <v>проба</v>
          </cell>
          <cell r="D43">
            <v>392.5</v>
          </cell>
          <cell r="E43">
            <v>471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 t="str">
            <v>иссл.</v>
          </cell>
          <cell r="D44">
            <v>102.5</v>
          </cell>
          <cell r="E44">
            <v>123</v>
          </cell>
        </row>
        <row r="45">
          <cell r="A45" t="str">
            <v>Вирусологический метод</v>
          </cell>
          <cell r="B45"/>
          <cell r="C45"/>
          <cell r="D45"/>
          <cell r="E45"/>
        </row>
        <row r="46">
          <cell r="A46">
            <v>10000795</v>
          </cell>
          <cell r="B46" t="str">
            <v xml:space="preserve">Исследования на энтеровирусы  с отрицательным результатом от людей </v>
          </cell>
          <cell r="C46" t="str">
            <v>проба</v>
          </cell>
          <cell r="D46">
            <v>1163.3333333333335</v>
          </cell>
          <cell r="E46">
            <v>1396</v>
          </cell>
        </row>
        <row r="47">
          <cell r="A47">
            <v>10000796</v>
          </cell>
          <cell r="B47" t="str">
            <v>Типирование выделенных штаммов энтеровирусов с положительным результатом от людей в РН (реакция нейтрализации)</v>
          </cell>
          <cell r="C47" t="str">
            <v>проба</v>
          </cell>
          <cell r="D47">
            <v>2050.8333333333335</v>
          </cell>
          <cell r="E47">
            <v>2461</v>
          </cell>
        </row>
        <row r="48">
          <cell r="A48">
            <v>10000810</v>
          </cell>
          <cell r="B48" t="str">
            <v>Определение антител вируса полиомиелита к 2 типам в одной сыворотке от здоровых людей</v>
          </cell>
          <cell r="C48" t="str">
            <v>проба</v>
          </cell>
          <cell r="D48">
            <v>695.83333333333337</v>
          </cell>
          <cell r="E48">
            <v>835</v>
          </cell>
        </row>
        <row r="49">
          <cell r="A49">
            <v>10000818</v>
          </cell>
          <cell r="B49" t="str">
            <v>Вирусологическое исследование сточной воды на энтеровирусы</v>
          </cell>
          <cell r="C49" t="str">
            <v>иссл.</v>
          </cell>
          <cell r="D49">
            <v>1841.6666666666667</v>
          </cell>
          <cell r="E49">
            <v>2210</v>
          </cell>
        </row>
        <row r="50">
          <cell r="A50">
            <v>10000821</v>
          </cell>
          <cell r="B50" t="str">
            <v>Реакция нейтрализации с аутоштаммом парных сывороток от больного на энтеровирусы</v>
          </cell>
          <cell r="C50" t="str">
            <v>иссл.</v>
          </cell>
          <cell r="D50">
            <v>758.33333333333337</v>
          </cell>
          <cell r="E50">
            <v>910</v>
          </cell>
        </row>
        <row r="51">
          <cell r="A51">
            <v>10000827</v>
          </cell>
          <cell r="B51" t="str">
            <v>Вирусологическое исследование  водопроводной (питьевой) воды на энтеровирусы</v>
          </cell>
          <cell r="C51" t="str">
            <v>проба</v>
          </cell>
          <cell r="D51">
            <v>1896.6666666666667</v>
          </cell>
          <cell r="E51">
            <v>2276</v>
          </cell>
        </row>
        <row r="52">
          <cell r="A52">
            <v>10000828</v>
          </cell>
          <cell r="B52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2" t="str">
            <v>проба</v>
          </cell>
          <cell r="D52">
            <v>3766.666666666667</v>
          </cell>
          <cell r="E52">
            <v>4520</v>
          </cell>
        </row>
        <row r="53">
          <cell r="A53" t="str">
            <v>Другие методы</v>
          </cell>
          <cell r="B53"/>
          <cell r="C53"/>
          <cell r="D53"/>
          <cell r="E53"/>
        </row>
        <row r="54">
          <cell r="A54">
            <v>10000177</v>
          </cell>
          <cell r="B54" t="str">
            <v>Бактериологическое исследование воздуха закрытых помещений.</v>
          </cell>
          <cell r="C54" t="str">
            <v>проба</v>
          </cell>
          <cell r="D54">
            <v>187.5</v>
          </cell>
          <cell r="E54">
            <v>225</v>
          </cell>
        </row>
        <row r="55">
          <cell r="A55" t="str">
            <v>Лаборатория особо опасных инфекций</v>
          </cell>
          <cell r="B55"/>
          <cell r="C55"/>
          <cell r="D55"/>
          <cell r="E55"/>
        </row>
        <row r="56">
          <cell r="A56" t="str">
            <v>Бактериологический метод</v>
          </cell>
          <cell r="B56"/>
          <cell r="C56"/>
          <cell r="D56"/>
          <cell r="E56"/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 t="str">
            <v>иссл.</v>
          </cell>
          <cell r="D57">
            <v>300</v>
          </cell>
          <cell r="E57">
            <v>360</v>
          </cell>
        </row>
        <row r="58">
          <cell r="A58">
            <v>20000766</v>
          </cell>
          <cell r="B58" t="str">
            <v>Бактериологическое исследование на псевдотуберкулез от людей, грызунов, из объектов внешней среды.</v>
          </cell>
          <cell r="C58" t="str">
            <v>иссл.</v>
          </cell>
          <cell r="D58">
            <v>459.16666666666669</v>
          </cell>
          <cell r="E58">
            <v>551</v>
          </cell>
        </row>
        <row r="59">
          <cell r="A59">
            <v>20000768</v>
          </cell>
          <cell r="B59" t="str">
            <v>Бактериологическое исследование на иерсиниоз  от людей, грызунов, из объектов внешней среды</v>
          </cell>
          <cell r="C59" t="str">
            <v>иссл.</v>
          </cell>
          <cell r="D59">
            <v>360.83333333333337</v>
          </cell>
          <cell r="E59">
            <v>433</v>
          </cell>
        </row>
        <row r="60">
          <cell r="A60">
            <v>20000784</v>
          </cell>
          <cell r="B60" t="str">
            <v>Исследования на сибирскую язву от людей и объектов внешней среды бакпосев, биопроба, люм. микроскопия.</v>
          </cell>
          <cell r="C60" t="str">
            <v>проба</v>
          </cell>
          <cell r="D60">
            <v>2242.5</v>
          </cell>
          <cell r="E60">
            <v>2691</v>
          </cell>
        </row>
        <row r="61">
          <cell r="A61">
            <v>20000788</v>
          </cell>
          <cell r="B61" t="str">
            <v>Исследования на холеру:  контроль питательных сред</v>
          </cell>
          <cell r="C61" t="str">
            <v>иссл.</v>
          </cell>
          <cell r="D61">
            <v>905</v>
          </cell>
          <cell r="E61">
            <v>1086</v>
          </cell>
        </row>
        <row r="62">
          <cell r="A62">
            <v>20000789</v>
          </cell>
          <cell r="B62" t="str">
            <v>Исследования на холеру:  бак. метод  - люди по эпид. показаниям</v>
          </cell>
          <cell r="C62" t="str">
            <v>иссл.</v>
          </cell>
          <cell r="D62">
            <v>878.33333333333337</v>
          </cell>
          <cell r="E62">
            <v>1054</v>
          </cell>
        </row>
        <row r="63">
          <cell r="A63">
            <v>20000790</v>
          </cell>
          <cell r="B63" t="str">
            <v>Исследования на холеру:  бак. метод - вода,  продукты, гидробионты и другие объекты внешней среды.</v>
          </cell>
          <cell r="C63" t="str">
            <v>иссл.</v>
          </cell>
          <cell r="D63">
            <v>1047.5</v>
          </cell>
          <cell r="E63">
            <v>1257</v>
          </cell>
        </row>
        <row r="64">
          <cell r="A64">
            <v>20001098</v>
          </cell>
          <cell r="B64" t="str">
            <v>Бактериологическое исследование продуктов на иерсиниоз</v>
          </cell>
          <cell r="C64" t="str">
            <v>иссл.</v>
          </cell>
          <cell r="D64">
            <v>381.66666666666669</v>
          </cell>
          <cell r="E64">
            <v>458</v>
          </cell>
        </row>
        <row r="65">
          <cell r="A65">
            <v>20000763</v>
          </cell>
          <cell r="B65" t="str">
            <v>Исследование методом биопроб на туляремию</v>
          </cell>
          <cell r="C65" t="str">
            <v>проба</v>
          </cell>
          <cell r="D65">
            <v>1481.6666666666667</v>
          </cell>
          <cell r="E65">
            <v>1778</v>
          </cell>
        </row>
        <row r="66">
          <cell r="A66">
            <v>20000764</v>
          </cell>
          <cell r="B66" t="str">
            <v>Идентификация возбудителя туляремии</v>
          </cell>
          <cell r="C66" t="str">
            <v>проба</v>
          </cell>
          <cell r="D66">
            <v>1555.8333333333335</v>
          </cell>
          <cell r="E66">
            <v>1867</v>
          </cell>
        </row>
        <row r="67">
          <cell r="A67">
            <v>20000783</v>
          </cell>
          <cell r="B67" t="str">
            <v>Исследования на ботулизм методом РН с поливалентной сывороткой.</v>
          </cell>
          <cell r="C67" t="str">
            <v>проба</v>
          </cell>
          <cell r="D67">
            <v>2001.6666666666667</v>
          </cell>
          <cell r="E67">
            <v>2402</v>
          </cell>
        </row>
        <row r="68">
          <cell r="A68">
            <v>20000801</v>
          </cell>
          <cell r="B68" t="str">
            <v>Исследования на ботулизм методом РН с моновалентными сыворотками.</v>
          </cell>
          <cell r="C68" t="str">
            <v>проба</v>
          </cell>
          <cell r="D68">
            <v>2242.5</v>
          </cell>
          <cell r="E68">
            <v>2691</v>
          </cell>
        </row>
        <row r="69">
          <cell r="A69">
            <v>20000956</v>
          </cell>
          <cell r="B69" t="str">
            <v>Автоклавирование при 132 ° С</v>
          </cell>
          <cell r="C69" t="str">
            <v>проба</v>
          </cell>
          <cell r="D69">
            <v>209.16666666666669</v>
          </cell>
          <cell r="E69">
            <v>251</v>
          </cell>
        </row>
        <row r="70">
          <cell r="A70" t="str">
            <v>Серологический метод</v>
          </cell>
          <cell r="B70"/>
          <cell r="C70"/>
          <cell r="D70"/>
          <cell r="E70"/>
        </row>
        <row r="71">
          <cell r="A71">
            <v>20000765</v>
          </cell>
          <cell r="B71" t="str">
            <v>Исследования на псевдотуберкулез серологические от людей и грызунов (РНГА)</v>
          </cell>
          <cell r="C71" t="str">
            <v>иссл.</v>
          </cell>
          <cell r="D71">
            <v>356.66666666666669</v>
          </cell>
          <cell r="E71">
            <v>428</v>
          </cell>
        </row>
        <row r="72">
          <cell r="A72">
            <v>20000767</v>
          </cell>
          <cell r="B72" t="str">
            <v>Исследования на иерсиниоз серологическим методом от людей и грызунов  (РНГА)</v>
          </cell>
          <cell r="C72" t="str">
            <v>иссл.</v>
          </cell>
          <cell r="D72">
            <v>356.66666666666669</v>
          </cell>
          <cell r="E72">
            <v>428</v>
          </cell>
        </row>
        <row r="73">
          <cell r="A73">
            <v>20000769</v>
          </cell>
          <cell r="B73" t="str">
            <v>Исследования на сыпной тиф методом РНГА  от людей</v>
          </cell>
          <cell r="C73" t="str">
            <v>иссл.</v>
          </cell>
          <cell r="D73">
            <v>476.66666666666669</v>
          </cell>
          <cell r="E73">
            <v>572</v>
          </cell>
        </row>
        <row r="74">
          <cell r="A74">
            <v>20000780</v>
          </cell>
          <cell r="B74" t="str">
            <v>Исследования на бруцеллез реакцией Хеддлсона  от людей</v>
          </cell>
          <cell r="C74" t="str">
            <v>иссл.</v>
          </cell>
          <cell r="D74">
            <v>231.66666666666669</v>
          </cell>
          <cell r="E74">
            <v>278</v>
          </cell>
        </row>
        <row r="75">
          <cell r="A75">
            <v>20000781</v>
          </cell>
          <cell r="B75" t="str">
            <v>Исследования на бруцеллез методом Райта от людей</v>
          </cell>
          <cell r="C75" t="str">
            <v>иссл.</v>
          </cell>
          <cell r="D75">
            <v>307.5</v>
          </cell>
          <cell r="E75">
            <v>369</v>
          </cell>
        </row>
        <row r="76">
          <cell r="A76">
            <v>20000792</v>
          </cell>
          <cell r="B76" t="str">
            <v>Исследования на туляремию методом РА от людей</v>
          </cell>
          <cell r="C76" t="str">
            <v>иссл.</v>
          </cell>
          <cell r="D76">
            <v>383.33333333333337</v>
          </cell>
          <cell r="E76">
            <v>460</v>
          </cell>
        </row>
        <row r="77">
          <cell r="A77">
            <v>20000793</v>
          </cell>
          <cell r="B77" t="str">
            <v>Исследования на туляремию методом РНГА  от людей, грызунов</v>
          </cell>
          <cell r="C77" t="str">
            <v>иссл.</v>
          </cell>
          <cell r="D77">
            <v>428.33333333333337</v>
          </cell>
          <cell r="E77">
            <v>514</v>
          </cell>
        </row>
        <row r="78">
          <cell r="A78">
            <v>20000794</v>
          </cell>
          <cell r="B78" t="str">
            <v>Исследования на туляремию методом РНАТ – грызуны, клещи и т. п.</v>
          </cell>
          <cell r="C78" t="str">
            <v>иссл.</v>
          </cell>
          <cell r="D78">
            <v>521.66666666666674</v>
          </cell>
          <cell r="E78">
            <v>626</v>
          </cell>
        </row>
        <row r="79">
          <cell r="A79">
            <v>20001093</v>
          </cell>
          <cell r="B79" t="str">
            <v>Исследования на иерсиниоз О3 серотипа объемным методом РА от людей и животных</v>
          </cell>
          <cell r="C79" t="str">
            <v>иссл.</v>
          </cell>
          <cell r="D79">
            <v>381.66666666666669</v>
          </cell>
          <cell r="E79">
            <v>458</v>
          </cell>
        </row>
        <row r="80">
          <cell r="A80">
            <v>20001094</v>
          </cell>
          <cell r="B80" t="str">
            <v>Исследования на иерсиниоз О9 серотипа объемным методом РА от людей и животных</v>
          </cell>
          <cell r="C80" t="str">
            <v>иссл.</v>
          </cell>
          <cell r="D80">
            <v>381.66666666666669</v>
          </cell>
          <cell r="E80">
            <v>458</v>
          </cell>
        </row>
        <row r="81">
          <cell r="A81">
            <v>20001095</v>
          </cell>
          <cell r="B81" t="str">
            <v>Исследования на иерсиниоз О5;27 серотипа объемным методом РА от людей и животных</v>
          </cell>
          <cell r="C81" t="str">
            <v>иссл.</v>
          </cell>
          <cell r="D81">
            <v>381.66666666666669</v>
          </cell>
          <cell r="E81">
            <v>458</v>
          </cell>
        </row>
        <row r="82">
          <cell r="A82">
            <v>20001096</v>
          </cell>
          <cell r="B82" t="str">
            <v>Исследования на псевдотуберкулез I серотипа объемным методом РА от людей и животных</v>
          </cell>
          <cell r="C82" t="str">
            <v>иссл.</v>
          </cell>
          <cell r="D82">
            <v>381.66666666666669</v>
          </cell>
          <cell r="E82">
            <v>458</v>
          </cell>
        </row>
        <row r="83">
          <cell r="A83">
            <v>20001097</v>
          </cell>
          <cell r="B83" t="str">
            <v>Исследования на псевдотуберкулез III серотипа объемным методом РА от людей и животных</v>
          </cell>
          <cell r="C83" t="str">
            <v>иссл.</v>
          </cell>
          <cell r="D83">
            <v>381.66666666666669</v>
          </cell>
          <cell r="E83">
            <v>458</v>
          </cell>
        </row>
        <row r="84">
          <cell r="A84" t="str">
            <v>ИФА - метод</v>
          </cell>
          <cell r="B84"/>
          <cell r="C84"/>
          <cell r="D84"/>
          <cell r="E84"/>
        </row>
        <row r="85">
          <cell r="A85">
            <v>20000795</v>
          </cell>
          <cell r="B85" t="str">
            <v>Иммуноферментный анализ (ИФА) - определение антигена коксиелл Бернета (Ку-лихорадка) во внешней среде.</v>
          </cell>
          <cell r="C85" t="str">
            <v>иссл.</v>
          </cell>
          <cell r="D85">
            <v>455</v>
          </cell>
          <cell r="E85">
            <v>546</v>
          </cell>
        </row>
        <row r="86">
          <cell r="A86">
            <v>20000798</v>
          </cell>
          <cell r="B86" t="str">
            <v>ИФА качественное определение антител к лихорадке - Ку в материале объектов внешней среды</v>
          </cell>
          <cell r="C86" t="str">
            <v>иссл.</v>
          </cell>
          <cell r="D86">
            <v>476.66666666666669</v>
          </cell>
          <cell r="E86">
            <v>572</v>
          </cell>
        </row>
        <row r="87">
          <cell r="A87">
            <v>20000803</v>
          </cell>
          <cell r="B8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7" t="str">
            <v>иссл.</v>
          </cell>
          <cell r="D87">
            <v>298.33333333333337</v>
          </cell>
          <cell r="E87">
            <v>358</v>
          </cell>
        </row>
        <row r="88">
          <cell r="A88">
            <v>20000804</v>
          </cell>
          <cell r="B8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8" t="str">
            <v>иссл.</v>
          </cell>
          <cell r="D88">
            <v>320.83333333333337</v>
          </cell>
          <cell r="E88">
            <v>385</v>
          </cell>
        </row>
        <row r="89">
          <cell r="A89">
            <v>20000805</v>
          </cell>
          <cell r="B89" t="str">
            <v>Иммуноферментный анализ (ИФА) - определение антител класса М к иерсиниям (полуколич. метод)</v>
          </cell>
          <cell r="C89" t="str">
            <v>иссл.</v>
          </cell>
          <cell r="D89">
            <v>285.83333333333337</v>
          </cell>
          <cell r="E89">
            <v>343</v>
          </cell>
        </row>
        <row r="90">
          <cell r="A90">
            <v>20000806</v>
          </cell>
          <cell r="B90" t="str">
            <v>Иммуноферментный анализ (ИФА) - определение антител класса G к патогенным иерсиниям (полуколич. метод)</v>
          </cell>
          <cell r="C90" t="str">
            <v>иссл.</v>
          </cell>
          <cell r="D90">
            <v>285.83333333333337</v>
          </cell>
          <cell r="E90">
            <v>343</v>
          </cell>
        </row>
        <row r="91">
          <cell r="A91">
            <v>20000807</v>
          </cell>
          <cell r="B91" t="str">
            <v>Иммуноферментный анализ (ИФА) - определение антител класса G к суммарному антигену бруцелл.</v>
          </cell>
          <cell r="C91" t="str">
            <v>иссл.</v>
          </cell>
          <cell r="D91">
            <v>305.83333333333337</v>
          </cell>
          <cell r="E91">
            <v>367</v>
          </cell>
        </row>
        <row r="92">
          <cell r="A92">
            <v>20000808</v>
          </cell>
          <cell r="B92" t="str">
            <v>Определение антител класса А к хламидии трахоматис методом ИФА</v>
          </cell>
          <cell r="C92" t="str">
            <v>иссл.</v>
          </cell>
          <cell r="D92">
            <v>285.83333333333337</v>
          </cell>
          <cell r="E92">
            <v>343</v>
          </cell>
        </row>
        <row r="93">
          <cell r="A93">
            <v>20000809</v>
          </cell>
          <cell r="B93" t="str">
            <v>Определение антител класса М к хламидии трахоматис методом ИФА</v>
          </cell>
          <cell r="C93" t="str">
            <v>иссл.</v>
          </cell>
          <cell r="D93">
            <v>285.83333333333337</v>
          </cell>
          <cell r="E93">
            <v>343</v>
          </cell>
        </row>
        <row r="94">
          <cell r="A94">
            <v>20000810</v>
          </cell>
          <cell r="B94" t="str">
            <v>Определение антител класса G к хламидии трахоматис методом ИФА</v>
          </cell>
          <cell r="C94" t="str">
            <v>иссл.</v>
          </cell>
          <cell r="D94">
            <v>285.83333333333337</v>
          </cell>
          <cell r="E94">
            <v>343</v>
          </cell>
        </row>
        <row r="95">
          <cell r="A95">
            <v>20000813</v>
          </cell>
          <cell r="B95" t="str">
            <v>Определение антител класса М к суммарному антигену бруцелл методом ИФА</v>
          </cell>
          <cell r="C95" t="str">
            <v>иссл.</v>
          </cell>
          <cell r="D95">
            <v>334.16666666666669</v>
          </cell>
          <cell r="E95">
            <v>401</v>
          </cell>
        </row>
        <row r="96">
          <cell r="A96">
            <v>20000814</v>
          </cell>
          <cell r="B96" t="str">
            <v>Определение антител класса А к суммарному антигену бруцелл методом ИФА</v>
          </cell>
          <cell r="C96" t="str">
            <v>иссл.</v>
          </cell>
          <cell r="D96">
            <v>334.16666666666669</v>
          </cell>
          <cell r="E96">
            <v>401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 t="str">
            <v>иссл.</v>
          </cell>
          <cell r="D97">
            <v>285.83333333333337</v>
          </cell>
          <cell r="E97">
            <v>343</v>
          </cell>
        </row>
        <row r="98">
          <cell r="A98">
            <v>20000953</v>
          </cell>
          <cell r="B98" t="str">
            <v>Определение антител класса G  к хламидиям пневмонии методом ИФА</v>
          </cell>
          <cell r="C98" t="str">
            <v>иссл.</v>
          </cell>
          <cell r="D98">
            <v>405.83333333333337</v>
          </cell>
          <cell r="E98">
            <v>487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 t="str">
            <v>иссл.</v>
          </cell>
          <cell r="D99">
            <v>405.83333333333337</v>
          </cell>
          <cell r="E99">
            <v>487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 t="str">
            <v>иссл.</v>
          </cell>
          <cell r="D100">
            <v>405.83333333333337</v>
          </cell>
          <cell r="E100">
            <v>487</v>
          </cell>
        </row>
        <row r="101">
          <cell r="A101">
            <v>20000172</v>
          </cell>
          <cell r="B101" t="str">
            <v>ИФА на суммарные антитела к бруцеллезу</v>
          </cell>
          <cell r="C101" t="str">
            <v>иссл.</v>
          </cell>
          <cell r="D101">
            <v>334.16666666666669</v>
          </cell>
          <cell r="E101">
            <v>401</v>
          </cell>
        </row>
        <row r="102">
          <cell r="A102" t="str">
            <v xml:space="preserve">Паразитологическая лаборатория </v>
          </cell>
          <cell r="B102"/>
          <cell r="C102"/>
          <cell r="D102"/>
          <cell r="E102"/>
        </row>
        <row r="103">
          <cell r="A103">
            <v>30000823</v>
          </cell>
          <cell r="B103" t="str">
            <v>Копрологические исследования по Като</v>
          </cell>
          <cell r="C103" t="str">
            <v>иссл.</v>
          </cell>
          <cell r="D103">
            <v>104.16666666666667</v>
          </cell>
          <cell r="E103">
            <v>125</v>
          </cell>
        </row>
        <row r="104">
          <cell r="A104">
            <v>30000824</v>
          </cell>
          <cell r="B104" t="str">
            <v>Копрологические исследования формалин-эфирным методом</v>
          </cell>
          <cell r="C104" t="str">
            <v>иссл.</v>
          </cell>
          <cell r="D104">
            <v>233.33333333333334</v>
          </cell>
          <cell r="E104">
            <v>280</v>
          </cell>
        </row>
        <row r="105">
          <cell r="A105">
            <v>30000825</v>
          </cell>
          <cell r="B105" t="str">
            <v>Копрологические исследования на простейшие кишечника</v>
          </cell>
          <cell r="C105" t="str">
            <v>иссл.</v>
          </cell>
          <cell r="D105">
            <v>212.5</v>
          </cell>
          <cell r="E105">
            <v>255</v>
          </cell>
        </row>
        <row r="106">
          <cell r="A106">
            <v>30000826</v>
          </cell>
          <cell r="B106" t="str">
            <v>Копрологические исследования по Калантарян (м.флотации)</v>
          </cell>
          <cell r="C106" t="str">
            <v>иссл.</v>
          </cell>
          <cell r="D106">
            <v>260.83333333333337</v>
          </cell>
          <cell r="E106">
            <v>313</v>
          </cell>
        </row>
        <row r="107">
          <cell r="A107">
            <v>30000827</v>
          </cell>
          <cell r="B107" t="str">
            <v>Соскоб с глицерином</v>
          </cell>
          <cell r="C107" t="str">
            <v>иссл.</v>
          </cell>
          <cell r="D107">
            <v>100.83333333333334</v>
          </cell>
          <cell r="E107">
            <v>121</v>
          </cell>
        </row>
        <row r="108">
          <cell r="A108">
            <v>30000828</v>
          </cell>
          <cell r="B108" t="str">
            <v>Соскоб липкой лентой (по Грэхему)</v>
          </cell>
          <cell r="C108" t="str">
            <v>иссл.</v>
          </cell>
          <cell r="D108">
            <v>137.5</v>
          </cell>
          <cell r="E108">
            <v>165</v>
          </cell>
        </row>
        <row r="109">
          <cell r="A109">
            <v>30000830</v>
          </cell>
          <cell r="B109" t="str">
            <v>Макроанализ (идентификация паразитов, их фрагментов).</v>
          </cell>
          <cell r="C109" t="str">
            <v>иссл.</v>
          </cell>
          <cell r="D109">
            <v>195.83333333333334</v>
          </cell>
          <cell r="E109">
            <v>235</v>
          </cell>
        </row>
        <row r="110">
          <cell r="A110">
            <v>30000831</v>
          </cell>
          <cell r="B110" t="str">
            <v>Исследование фекалий на криптоспоридии</v>
          </cell>
          <cell r="C110" t="str">
            <v>иссл.</v>
          </cell>
          <cell r="D110">
            <v>308.33333333333337</v>
          </cell>
          <cell r="E110">
            <v>370</v>
          </cell>
        </row>
        <row r="111">
          <cell r="A111">
            <v>30000855</v>
          </cell>
          <cell r="B111" t="str">
            <v>Исследование кала с использованием концентраторов Parasep</v>
          </cell>
          <cell r="C111" t="str">
            <v>иссл.</v>
          </cell>
          <cell r="D111">
            <v>391.66666666666669</v>
          </cell>
          <cell r="E111">
            <v>470</v>
          </cell>
        </row>
        <row r="112">
          <cell r="A112">
            <v>30000864</v>
          </cell>
          <cell r="B112" t="str">
            <v>Выявление антигена лямблий в фекалиях методом ИФА</v>
          </cell>
          <cell r="C112" t="str">
            <v>иссл.</v>
          </cell>
          <cell r="D112">
            <v>404.16666666666669</v>
          </cell>
          <cell r="E112">
            <v>485</v>
          </cell>
        </row>
        <row r="113">
          <cell r="A113" t="str">
            <v>Исследование препаратов крови, пунктатов</v>
          </cell>
          <cell r="B113"/>
          <cell r="C113"/>
          <cell r="D113"/>
          <cell r="E113"/>
        </row>
        <row r="114">
          <cell r="A114">
            <v>30000829</v>
          </cell>
          <cell r="B114" t="str">
            <v>Исследование желчи, дуоденального содержимого, мочи, мокроты на личинки и яйца гельминтов , цисты простейших.</v>
          </cell>
          <cell r="C114" t="str">
            <v>иссл.</v>
          </cell>
          <cell r="D114">
            <v>225.83333333333334</v>
          </cell>
          <cell r="E114">
            <v>271</v>
          </cell>
        </row>
        <row r="115">
          <cell r="A115">
            <v>30000832</v>
          </cell>
          <cell r="B115" t="str">
            <v>Исследование мазков крови на малярию</v>
          </cell>
          <cell r="C115" t="str">
            <v>иссл.</v>
          </cell>
          <cell r="D115">
            <v>297.5</v>
          </cell>
          <cell r="E115">
            <v>357</v>
          </cell>
        </row>
        <row r="116">
          <cell r="A116">
            <v>30000833</v>
          </cell>
          <cell r="B116" t="str">
            <v>Исследование мазков крови на микрофилярии</v>
          </cell>
          <cell r="C116" t="str">
            <v>иссл.</v>
          </cell>
          <cell r="D116">
            <v>312.5</v>
          </cell>
          <cell r="E116">
            <v>375</v>
          </cell>
        </row>
        <row r="117">
          <cell r="A117">
            <v>30000834</v>
          </cell>
          <cell r="B117" t="str">
            <v>Исследование мазков на кожный лейшманиоз</v>
          </cell>
          <cell r="C117" t="str">
            <v>иссл.</v>
          </cell>
          <cell r="D117">
            <v>264.16666666666669</v>
          </cell>
          <cell r="E117">
            <v>317</v>
          </cell>
        </row>
        <row r="118">
          <cell r="A118">
            <v>30000835</v>
          </cell>
          <cell r="B118" t="str">
            <v>Исследование мазков на висцеральный лейшманиоз</v>
          </cell>
          <cell r="C118" t="str">
            <v>иссл.</v>
          </cell>
          <cell r="D118">
            <v>264.16666666666669</v>
          </cell>
          <cell r="E118">
            <v>317</v>
          </cell>
        </row>
        <row r="119">
          <cell r="A119">
            <v>30000836</v>
          </cell>
          <cell r="B119" t="str">
            <v>Исследования венозной крови на микрофилярии и других кровепаразитов</v>
          </cell>
          <cell r="C119" t="str">
            <v>иссл.</v>
          </cell>
          <cell r="D119">
            <v>293.33333333333337</v>
          </cell>
          <cell r="E119">
            <v>352</v>
          </cell>
        </row>
        <row r="120">
          <cell r="A120" t="str">
            <v>Серологические исследования методом ИФА</v>
          </cell>
          <cell r="B120"/>
          <cell r="C120"/>
          <cell r="D120"/>
          <cell r="E120"/>
        </row>
        <row r="121">
          <cell r="A121">
            <v>30000820</v>
          </cell>
          <cell r="B121" t="str">
            <v>Исследование сыворотки крови на клонорхоз методом ИФА</v>
          </cell>
          <cell r="C121" t="str">
            <v>иссл.</v>
          </cell>
          <cell r="D121">
            <v>283.33333333333337</v>
          </cell>
          <cell r="E121">
            <v>340</v>
          </cell>
        </row>
        <row r="122">
          <cell r="A122">
            <v>30000821</v>
          </cell>
          <cell r="B122" t="str">
            <v>Исследование сыворотки крови на трихинеллез острый методом ИФА</v>
          </cell>
          <cell r="C122" t="str">
            <v>иссл.</v>
          </cell>
          <cell r="D122">
            <v>283.33333333333337</v>
          </cell>
          <cell r="E122">
            <v>340</v>
          </cell>
        </row>
        <row r="123">
          <cell r="A123">
            <v>30000822</v>
          </cell>
          <cell r="B123" t="str">
            <v>Исследование сыворотки крови на трихинеллез хронический методом ИФА</v>
          </cell>
          <cell r="C123" t="str">
            <v>иссл.</v>
          </cell>
          <cell r="D123">
            <v>283.33333333333337</v>
          </cell>
          <cell r="E123">
            <v>340</v>
          </cell>
        </row>
        <row r="124">
          <cell r="A124">
            <v>30000837</v>
          </cell>
          <cell r="B124" t="str">
            <v>Исследование сыворотки крови на описторхоз методом ИФА</v>
          </cell>
          <cell r="C124" t="str">
            <v>иссл.</v>
          </cell>
          <cell r="D124">
            <v>233.33333333333334</v>
          </cell>
          <cell r="E124">
            <v>280</v>
          </cell>
        </row>
        <row r="125">
          <cell r="A125">
            <v>30000838</v>
          </cell>
          <cell r="B125" t="str">
            <v>Исследование сыворотки крови  на эхинококкоз методом ИФА</v>
          </cell>
          <cell r="C125" t="str">
            <v>иссл.</v>
          </cell>
          <cell r="D125">
            <v>241.66666666666669</v>
          </cell>
          <cell r="E125">
            <v>290</v>
          </cell>
        </row>
        <row r="126">
          <cell r="A126">
            <v>30000839</v>
          </cell>
          <cell r="B126" t="str">
            <v>Исследование сыворотки крови на  аскаридоз методом ИФА</v>
          </cell>
          <cell r="C126" t="str">
            <v>иссл.</v>
          </cell>
          <cell r="D126">
            <v>233.33333333333334</v>
          </cell>
          <cell r="E126">
            <v>280</v>
          </cell>
        </row>
        <row r="127">
          <cell r="A127">
            <v>30000840</v>
          </cell>
          <cell r="B127" t="str">
            <v>Исследование сыворотки крови  на токсокароз методом ИФА</v>
          </cell>
          <cell r="C127" t="str">
            <v>иссл.</v>
          </cell>
          <cell r="D127">
            <v>233.33333333333334</v>
          </cell>
          <cell r="E127">
            <v>280</v>
          </cell>
        </row>
        <row r="128">
          <cell r="A128">
            <v>30000842</v>
          </cell>
          <cell r="B128" t="str">
            <v>Исследование сыворотки крови на токсоплазмоз острый методом  ИФА</v>
          </cell>
          <cell r="C128" t="str">
            <v>иссл.</v>
          </cell>
          <cell r="D128">
            <v>220.83333333333334</v>
          </cell>
          <cell r="E128">
            <v>265</v>
          </cell>
        </row>
        <row r="129">
          <cell r="A129">
            <v>30000843</v>
          </cell>
          <cell r="B129" t="str">
            <v>Сыворотки крови  на токсоплазмоз хронический  методом ИФА</v>
          </cell>
          <cell r="C129" t="str">
            <v>иссл.</v>
          </cell>
          <cell r="D129">
            <v>220.83333333333334</v>
          </cell>
          <cell r="E129">
            <v>265</v>
          </cell>
        </row>
        <row r="130">
          <cell r="A130">
            <v>30000844</v>
          </cell>
          <cell r="B130" t="str">
            <v>Исследование сыворотки крови на лямблиоз методом ИФА</v>
          </cell>
          <cell r="C130" t="str">
            <v>иссл.</v>
          </cell>
          <cell r="D130">
            <v>229.16666666666669</v>
          </cell>
          <cell r="E130">
            <v>275</v>
          </cell>
        </row>
        <row r="131">
          <cell r="A131">
            <v>30000865</v>
          </cell>
          <cell r="B131" t="str">
            <v>Исследование сыворотки крови на пневмоцистоз острый методом ИФА</v>
          </cell>
          <cell r="C131" t="str">
            <v>иссл.</v>
          </cell>
          <cell r="D131">
            <v>304.16666666666669</v>
          </cell>
          <cell r="E131">
            <v>365</v>
          </cell>
        </row>
        <row r="132">
          <cell r="A132">
            <v>30000866</v>
          </cell>
          <cell r="B132" t="str">
            <v>Исследование сыворотки крови на пневмоцистоз хронический методом ИФА</v>
          </cell>
          <cell r="C132" t="str">
            <v>иссл.</v>
          </cell>
          <cell r="D132">
            <v>304.16666666666669</v>
          </cell>
          <cell r="E132">
            <v>365</v>
          </cell>
        </row>
        <row r="133">
          <cell r="A133">
            <v>30000858</v>
          </cell>
          <cell r="B133" t="str">
            <v>Дифференциальная диагностика гельминтозов (3 вида гельминтов) методом ИФА</v>
          </cell>
          <cell r="C133" t="str">
            <v>иссл.</v>
          </cell>
          <cell r="D133">
            <v>541.66666666666674</v>
          </cell>
          <cell r="E133">
            <v>650</v>
          </cell>
        </row>
        <row r="134">
          <cell r="A134">
            <v>30000867</v>
          </cell>
          <cell r="B134" t="str">
            <v>Исследование положительной сыворотки с указанием титров</v>
          </cell>
          <cell r="C134" t="str">
            <v>иссл.</v>
          </cell>
          <cell r="D134">
            <v>150</v>
          </cell>
          <cell r="E134">
            <v>180</v>
          </cell>
        </row>
        <row r="135">
          <cell r="A135" t="str">
            <v xml:space="preserve"> Почва, вода</v>
          </cell>
          <cell r="B135"/>
          <cell r="C135"/>
          <cell r="D135"/>
          <cell r="E135"/>
        </row>
        <row r="136">
          <cell r="A136">
            <v>30000845</v>
          </cell>
          <cell r="B136" t="str">
            <v>Исследования почвы на я/гельминтов</v>
          </cell>
          <cell r="C136" t="str">
            <v>иссл.</v>
          </cell>
          <cell r="D136">
            <v>297.5</v>
          </cell>
          <cell r="E136">
            <v>357</v>
          </cell>
        </row>
        <row r="137">
          <cell r="A137">
            <v>30000846</v>
          </cell>
          <cell r="B137" t="str">
            <v>Исследования воды  на я/гельминтов</v>
          </cell>
          <cell r="C137" t="str">
            <v>иссл.</v>
          </cell>
          <cell r="D137">
            <v>383.33333333333337</v>
          </cell>
          <cell r="E137">
            <v>460</v>
          </cell>
        </row>
        <row r="138">
          <cell r="A138">
            <v>30000848</v>
          </cell>
          <cell r="B138" t="str">
            <v>Исследования почвы на токсокароз</v>
          </cell>
          <cell r="C138" t="str">
            <v>иссл.</v>
          </cell>
          <cell r="D138">
            <v>272.5</v>
          </cell>
          <cell r="E138">
            <v>327</v>
          </cell>
        </row>
        <row r="139">
          <cell r="A139">
            <v>30000849</v>
          </cell>
          <cell r="B139" t="str">
            <v>Исследования почвы  на цисты патогенных простейших.</v>
          </cell>
          <cell r="C139" t="str">
            <v>иссл.</v>
          </cell>
          <cell r="D139">
            <v>297.5</v>
          </cell>
          <cell r="E139">
            <v>357</v>
          </cell>
        </row>
        <row r="140">
          <cell r="A140">
            <v>30000850</v>
          </cell>
          <cell r="B140" t="str">
            <v>Исследование воды на цисты лямблий (питьевой, сточной, бассейнов, открытых водоемов).</v>
          </cell>
          <cell r="C140" t="str">
            <v>иссл.</v>
          </cell>
          <cell r="D140">
            <v>383.33333333333337</v>
          </cell>
          <cell r="E140">
            <v>460</v>
          </cell>
        </row>
        <row r="141">
          <cell r="A141">
            <v>30000851</v>
          </cell>
          <cell r="B141" t="str">
            <v>Исследование  питьевой, бутилированной воды на ооциты криптоспоридии</v>
          </cell>
          <cell r="C141" t="str">
            <v>иссл.</v>
          </cell>
          <cell r="D141">
            <v>370.83333333333337</v>
          </cell>
          <cell r="E141">
            <v>445</v>
          </cell>
        </row>
        <row r="142">
          <cell r="A142" t="str">
            <v>Пищевые продукты</v>
          </cell>
          <cell r="B142"/>
          <cell r="C142"/>
          <cell r="D142"/>
          <cell r="E142"/>
        </row>
        <row r="143">
          <cell r="A143">
            <v>30000847</v>
          </cell>
          <cell r="B143" t="str">
            <v>Исследования овощей, фруктов, зелени на я/гельминтов</v>
          </cell>
          <cell r="C143" t="str">
            <v>иссл.</v>
          </cell>
          <cell r="D143">
            <v>350</v>
          </cell>
          <cell r="E143">
            <v>420</v>
          </cell>
        </row>
        <row r="144">
          <cell r="A144">
            <v>30000852</v>
          </cell>
          <cell r="B144" t="str">
            <v>Исследования рыбы и рыбной продукции на личинки гельминтов методом пластования и методом компрессии (1 проба)</v>
          </cell>
          <cell r="C144" t="str">
            <v>проба</v>
          </cell>
          <cell r="D144">
            <v>404.16666666666669</v>
          </cell>
          <cell r="E144">
            <v>485</v>
          </cell>
        </row>
        <row r="145">
          <cell r="A145">
            <v>30000853</v>
          </cell>
          <cell r="B145" t="str">
            <v>Исследование мяса и мясопродукции на личинки биогельминтов</v>
          </cell>
          <cell r="C145" t="str">
            <v>проба</v>
          </cell>
          <cell r="D145">
            <v>250</v>
          </cell>
          <cell r="E145">
            <v>300</v>
          </cell>
        </row>
        <row r="146">
          <cell r="A146">
            <v>30000856</v>
          </cell>
          <cell r="B146" t="str">
            <v>Исследование овощей,фруктов и зелени  на цисты простейших.</v>
          </cell>
          <cell r="C146" t="str">
            <v>иссл.</v>
          </cell>
          <cell r="D146">
            <v>320.83333333333337</v>
          </cell>
          <cell r="E146">
            <v>385</v>
          </cell>
        </row>
        <row r="147">
          <cell r="A147">
            <v>30000857</v>
          </cell>
          <cell r="B147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7" t="str">
            <v>проба</v>
          </cell>
          <cell r="D147">
            <v>316.66666666666669</v>
          </cell>
          <cell r="E147">
            <v>380</v>
          </cell>
        </row>
        <row r="148">
          <cell r="A148" t="str">
            <v>Смывы с объектов внешней среды</v>
          </cell>
          <cell r="B148"/>
          <cell r="C148"/>
          <cell r="D148"/>
          <cell r="E148"/>
        </row>
        <row r="149">
          <cell r="A149">
            <v>30000854</v>
          </cell>
          <cell r="B149" t="str">
            <v>Исследование смывов с предметов окружающей среды на яйца гельминтов и цисты патогенных  простейших.</v>
          </cell>
          <cell r="C149" t="str">
            <v>проба</v>
          </cell>
          <cell r="D149">
            <v>315</v>
          </cell>
          <cell r="E149">
            <v>378</v>
          </cell>
        </row>
        <row r="150">
          <cell r="A150">
            <v>30000861</v>
          </cell>
          <cell r="B150" t="str">
            <v>Исследование смывов с предметов окружающей среды на яйца гельминтов (для бассейнов)</v>
          </cell>
          <cell r="C150" t="str">
            <v>иссл.</v>
          </cell>
          <cell r="D150">
            <v>179.16666666666669</v>
          </cell>
          <cell r="E150">
            <v>215</v>
          </cell>
        </row>
        <row r="151">
          <cell r="A151">
            <v>30000868</v>
          </cell>
          <cell r="B151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1" t="str">
            <v>проба</v>
          </cell>
          <cell r="D151">
            <v>255</v>
          </cell>
          <cell r="E151">
            <v>306</v>
          </cell>
        </row>
        <row r="152">
          <cell r="A152" t="str">
            <v>Внутрилабораторный контроль</v>
          </cell>
          <cell r="B152"/>
          <cell r="C152"/>
          <cell r="D152"/>
          <cell r="E152"/>
        </row>
        <row r="153">
          <cell r="A153">
            <v>30000862</v>
          </cell>
          <cell r="B153" t="str">
            <v>Контроль обсемененности предметов окружающей среды  методом смыва на цисты лямблий и яйца остриц (ВЛК)</v>
          </cell>
          <cell r="C153" t="str">
            <v>проба</v>
          </cell>
          <cell r="D153">
            <v>229.16666666666669</v>
          </cell>
          <cell r="E153">
            <v>275</v>
          </cell>
        </row>
        <row r="154">
          <cell r="A154" t="str">
            <v>Обучение</v>
          </cell>
          <cell r="B154"/>
          <cell r="C154"/>
          <cell r="D154"/>
          <cell r="E154"/>
        </row>
        <row r="155">
          <cell r="A155">
            <v>30000860</v>
          </cell>
          <cell r="B155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5" t="str">
            <v>чел.</v>
          </cell>
          <cell r="D155">
            <v>10000</v>
          </cell>
          <cell r="E155">
            <v>12000</v>
          </cell>
        </row>
        <row r="156">
          <cell r="A156" t="str">
            <v>Музейные препараты</v>
          </cell>
          <cell r="B156"/>
          <cell r="C156"/>
          <cell r="D156"/>
          <cell r="E156"/>
        </row>
        <row r="157">
          <cell r="A157">
            <v>30000951</v>
          </cell>
          <cell r="B157" t="str">
            <v>Подготовка музейных препаратов</v>
          </cell>
          <cell r="C157" t="str">
            <v>иссл.</v>
          </cell>
          <cell r="D157">
            <v>267.5</v>
          </cell>
          <cell r="E157">
            <v>321</v>
          </cell>
        </row>
        <row r="158">
          <cell r="A158" t="str">
            <v>Лаборатория исследования методом ПЦР</v>
          </cell>
          <cell r="B158"/>
          <cell r="C158"/>
          <cell r="D158"/>
          <cell r="E158"/>
        </row>
        <row r="159">
          <cell r="A159" t="str">
            <v>Клинический материал и объекты внешней среды</v>
          </cell>
          <cell r="B159"/>
          <cell r="C159"/>
          <cell r="D159"/>
          <cell r="E159"/>
        </row>
        <row r="160">
          <cell r="A160">
            <v>40000002</v>
          </cell>
          <cell r="B160" t="str">
            <v xml:space="preserve">Исследование проб биологического материала на грипп  с определением субтипов </v>
          </cell>
          <cell r="C160" t="str">
            <v>иссл.</v>
          </cell>
          <cell r="D160">
            <v>716.66666666666674</v>
          </cell>
          <cell r="E160">
            <v>860</v>
          </cell>
        </row>
        <row r="161">
          <cell r="A161">
            <v>40000003</v>
          </cell>
          <cell r="B161" t="str">
            <v>Исследование проб биологического материала для проведения типирования гриппа А/H1 (грипп свиней)</v>
          </cell>
          <cell r="C161" t="str">
            <v>иссл.</v>
          </cell>
          <cell r="D161">
            <v>675</v>
          </cell>
          <cell r="E161">
            <v>810</v>
          </cell>
        </row>
        <row r="162">
          <cell r="A162">
            <v>40000004</v>
          </cell>
          <cell r="B162" t="str">
            <v xml:space="preserve">Исследование проб биологического материала на вирус Эпштейн-Барра. </v>
          </cell>
          <cell r="C162" t="str">
            <v>иссл.</v>
          </cell>
          <cell r="D162">
            <v>383.33333333333337</v>
          </cell>
          <cell r="E162">
            <v>460</v>
          </cell>
        </row>
        <row r="163">
          <cell r="A163">
            <v>40000005</v>
          </cell>
          <cell r="B163" t="str">
            <v>Исследование проб биологического материала на вирус простого герпеса 1-2 типа</v>
          </cell>
          <cell r="C163" t="str">
            <v>иссл.</v>
          </cell>
          <cell r="D163">
            <v>287.5</v>
          </cell>
          <cell r="E163">
            <v>345</v>
          </cell>
        </row>
        <row r="164">
          <cell r="A164">
            <v>40000006</v>
          </cell>
          <cell r="B164" t="str">
            <v>Исследование проб биологического материала на цитомегаловирус</v>
          </cell>
          <cell r="C164" t="str">
            <v>иссл.</v>
          </cell>
          <cell r="D164">
            <v>375</v>
          </cell>
          <cell r="E164">
            <v>450</v>
          </cell>
        </row>
        <row r="165">
          <cell r="A165">
            <v>40000007</v>
          </cell>
          <cell r="B165" t="str">
            <v>Исследование проб биологического материала на хламидию трахоматис</v>
          </cell>
          <cell r="C165" t="str">
            <v>иссл.</v>
          </cell>
          <cell r="D165">
            <v>249.16666666666669</v>
          </cell>
          <cell r="E165">
            <v>299</v>
          </cell>
        </row>
        <row r="166">
          <cell r="A166">
            <v>40000008</v>
          </cell>
          <cell r="B166" t="str">
            <v>Исследование проб биологического материала на уреаплазму уреалитикум</v>
          </cell>
          <cell r="C166" t="str">
            <v>иссл.</v>
          </cell>
          <cell r="D166">
            <v>249.16666666666669</v>
          </cell>
          <cell r="E166">
            <v>299</v>
          </cell>
        </row>
        <row r="167">
          <cell r="A167">
            <v>40000009</v>
          </cell>
          <cell r="B167" t="str">
            <v>Исследование проб биологического материала на микоплазму хоминис</v>
          </cell>
          <cell r="C167" t="str">
            <v>иссл.</v>
          </cell>
          <cell r="D167">
            <v>249.16666666666669</v>
          </cell>
          <cell r="E167">
            <v>299</v>
          </cell>
        </row>
        <row r="168">
          <cell r="A168">
            <v>40000010</v>
          </cell>
          <cell r="B168" t="str">
            <v>Исследование проб биологического материала на микоплазму гениталис</v>
          </cell>
          <cell r="C168" t="str">
            <v>иссл.</v>
          </cell>
          <cell r="D168">
            <v>249.16666666666669</v>
          </cell>
          <cell r="E168">
            <v>299</v>
          </cell>
        </row>
        <row r="169">
          <cell r="A169">
            <v>40000011</v>
          </cell>
          <cell r="B169" t="str">
            <v>Исследование проб биологического материала на нейссерию гонореи</v>
          </cell>
          <cell r="C169" t="str">
            <v>иссл.</v>
          </cell>
          <cell r="D169">
            <v>287.5</v>
          </cell>
          <cell r="E169">
            <v>345</v>
          </cell>
        </row>
        <row r="170">
          <cell r="A170">
            <v>40000012</v>
          </cell>
          <cell r="B170" t="str">
            <v>Исследование проб биологического материала на трихомонас вагиналис</v>
          </cell>
          <cell r="C170" t="str">
            <v>иссл.</v>
          </cell>
          <cell r="D170">
            <v>240</v>
          </cell>
          <cell r="E170">
            <v>288</v>
          </cell>
        </row>
        <row r="171">
          <cell r="A171">
            <v>40000013</v>
          </cell>
          <cell r="B171" t="str">
            <v>Исследование проб биологического материала на гарднерелла вагиналис</v>
          </cell>
          <cell r="C171" t="str">
            <v>иссл.</v>
          </cell>
          <cell r="D171">
            <v>249.16666666666669</v>
          </cell>
          <cell r="E171">
            <v>299</v>
          </cell>
        </row>
        <row r="172">
          <cell r="A172">
            <v>40000015</v>
          </cell>
          <cell r="B172" t="str">
            <v>Исследование проб биологического материала на кандида альбиканс</v>
          </cell>
          <cell r="C172" t="str">
            <v>иссл.</v>
          </cell>
          <cell r="D172">
            <v>249.16666666666669</v>
          </cell>
          <cell r="E172">
            <v>299</v>
          </cell>
        </row>
        <row r="173">
          <cell r="A173">
            <v>40000027</v>
          </cell>
          <cell r="B173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3" t="str">
            <v>иссл.</v>
          </cell>
          <cell r="D173">
            <v>375</v>
          </cell>
          <cell r="E173">
            <v>450</v>
          </cell>
        </row>
        <row r="174">
          <cell r="A174">
            <v>40000028</v>
          </cell>
          <cell r="B174" t="str">
            <v xml:space="preserve">Исследование проб биологического материала на вирус папилломы человека 16 и 18 типов. </v>
          </cell>
          <cell r="C174" t="str">
            <v>проба</v>
          </cell>
          <cell r="D174">
            <v>263.33333333333337</v>
          </cell>
          <cell r="E174">
            <v>316</v>
          </cell>
        </row>
        <row r="175">
          <cell r="A175">
            <v>40000034</v>
          </cell>
          <cell r="B175" t="str">
            <v>Исследование проб биологического материала на микоплазму пневмониэ и хламидофиллу пневмониэ</v>
          </cell>
          <cell r="C175" t="str">
            <v>проба</v>
          </cell>
          <cell r="D175">
            <v>666.66666666666674</v>
          </cell>
          <cell r="E175">
            <v>800</v>
          </cell>
        </row>
        <row r="176">
          <cell r="A176">
            <v>40000037</v>
          </cell>
          <cell r="B176" t="str">
            <v xml:space="preserve">Исследование проб биологического материала на биовары уреаплазмы. </v>
          </cell>
          <cell r="C176" t="str">
            <v>иссл.</v>
          </cell>
          <cell r="D176">
            <v>249.16666666666669</v>
          </cell>
          <cell r="E176">
            <v>299</v>
          </cell>
        </row>
        <row r="177">
          <cell r="A177">
            <v>40000041</v>
          </cell>
          <cell r="B177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7" t="str">
            <v>проба</v>
          </cell>
          <cell r="D177">
            <v>504.16666666666669</v>
          </cell>
          <cell r="E177">
            <v>605</v>
          </cell>
        </row>
        <row r="178">
          <cell r="A178">
            <v>40000043</v>
          </cell>
          <cell r="B178" t="str">
            <v>Исследование проб биологического материала на бруцеллез.</v>
          </cell>
          <cell r="C178" t="str">
            <v>иссл.</v>
          </cell>
          <cell r="D178">
            <v>375</v>
          </cell>
          <cell r="E178">
            <v>450</v>
          </cell>
        </row>
        <row r="179">
          <cell r="A179">
            <v>40000044</v>
          </cell>
          <cell r="B179" t="str">
            <v xml:space="preserve">Исследование проб биологического материала, внешней среды на сибирскую язву. </v>
          </cell>
          <cell r="C179" t="str">
            <v>иссл.</v>
          </cell>
          <cell r="D179">
            <v>362.5</v>
          </cell>
          <cell r="E179">
            <v>435</v>
          </cell>
        </row>
        <row r="180">
          <cell r="A180">
            <v>40000045</v>
          </cell>
          <cell r="B180" t="str">
            <v>Исследование проб биологического материала на легионеллез.</v>
          </cell>
          <cell r="C180" t="str">
            <v>иссл.</v>
          </cell>
          <cell r="D180">
            <v>362.5</v>
          </cell>
          <cell r="E180">
            <v>435</v>
          </cell>
        </row>
        <row r="181">
          <cell r="A181">
            <v>40000046</v>
          </cell>
          <cell r="B181" t="str">
            <v>Исследование проб биологического материала на грипп А, В без определения субтипов</v>
          </cell>
          <cell r="C181" t="str">
            <v>проба</v>
          </cell>
          <cell r="D181">
            <v>466.66666666666669</v>
          </cell>
          <cell r="E181">
            <v>560</v>
          </cell>
        </row>
        <row r="182">
          <cell r="A182">
            <v>40000047</v>
          </cell>
          <cell r="B182" t="str">
            <v xml:space="preserve">Исследование проб биологического материала на РС - вирус </v>
          </cell>
          <cell r="C182" t="str">
            <v>иссл.</v>
          </cell>
          <cell r="D182">
            <v>416.66666666666669</v>
          </cell>
          <cell r="E182">
            <v>500</v>
          </cell>
        </row>
        <row r="183">
          <cell r="A183">
            <v>40000048</v>
          </cell>
          <cell r="B183" t="str">
            <v xml:space="preserve">Исследование проб биологического материала на аденовирус </v>
          </cell>
          <cell r="C183" t="str">
            <v>иссл.</v>
          </cell>
          <cell r="D183">
            <v>416.66666666666669</v>
          </cell>
          <cell r="E183">
            <v>500</v>
          </cell>
        </row>
        <row r="184">
          <cell r="A184">
            <v>40000035</v>
          </cell>
          <cell r="B184" t="str">
            <v>Исследование биологического материала на возбудителей ОРВИ</v>
          </cell>
          <cell r="C184" t="str">
            <v>проба</v>
          </cell>
          <cell r="D184">
            <v>1125</v>
          </cell>
          <cell r="E184">
            <v>1350</v>
          </cell>
        </row>
        <row r="185">
          <cell r="A185">
            <v>40000056</v>
          </cell>
          <cell r="B1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5" t="str">
            <v>проба</v>
          </cell>
          <cell r="D185">
            <v>1050</v>
          </cell>
          <cell r="E185">
            <v>1260</v>
          </cell>
        </row>
        <row r="186">
          <cell r="A186">
            <v>40000057</v>
          </cell>
          <cell r="B186" t="str">
            <v>Исследование проб биологического материала, внешней среды на эшерихиозы методом ПЦР</v>
          </cell>
          <cell r="C186" t="str">
            <v>иссл.</v>
          </cell>
          <cell r="D186">
            <v>966.66666666666674</v>
          </cell>
          <cell r="E186">
            <v>1160</v>
          </cell>
        </row>
        <row r="187">
          <cell r="A187">
            <v>40000036</v>
          </cell>
          <cell r="B187" t="str">
            <v>Исследование биологического материала на метапневмовирус/бокавирус</v>
          </cell>
          <cell r="C187" t="str">
            <v>проба</v>
          </cell>
          <cell r="D187">
            <v>766.66666666666674</v>
          </cell>
          <cell r="E187">
            <v>920</v>
          </cell>
        </row>
        <row r="188">
          <cell r="A188">
            <v>40000038</v>
          </cell>
          <cell r="B188" t="str">
            <v>Исследование биологического материала на риновирус</v>
          </cell>
          <cell r="C188" t="str">
            <v>иссл.</v>
          </cell>
          <cell r="D188">
            <v>766.66666666666674</v>
          </cell>
          <cell r="E188">
            <v>920</v>
          </cell>
        </row>
        <row r="189">
          <cell r="A189">
            <v>40000856</v>
          </cell>
          <cell r="B189" t="str">
            <v>Исследование проб биологического материала на коронавирус ТОРС.</v>
          </cell>
          <cell r="C189" t="str">
            <v>иссл.</v>
          </cell>
          <cell r="D189">
            <v>458.33333333333337</v>
          </cell>
          <cell r="E189">
            <v>550</v>
          </cell>
        </row>
        <row r="190">
          <cell r="A190">
            <v>40000857</v>
          </cell>
          <cell r="B190" t="str">
            <v xml:space="preserve">Исследование проб биологического материала, внешней среды на вирус гепатита А </v>
          </cell>
          <cell r="C190" t="str">
            <v>иссл.</v>
          </cell>
          <cell r="D190">
            <v>458.33333333333337</v>
          </cell>
          <cell r="E190">
            <v>550</v>
          </cell>
        </row>
        <row r="191">
          <cell r="A191">
            <v>40000858</v>
          </cell>
          <cell r="B191" t="str">
            <v>Исследование проб биологического материала на вирус гепатита В.</v>
          </cell>
          <cell r="C191" t="str">
            <v>иссл.</v>
          </cell>
          <cell r="D191">
            <v>458.33333333333337</v>
          </cell>
          <cell r="E191">
            <v>550</v>
          </cell>
        </row>
        <row r="192">
          <cell r="A192">
            <v>40000859</v>
          </cell>
          <cell r="B192" t="str">
            <v>Исследование проб биологического материала на вирус гепатита С.</v>
          </cell>
          <cell r="C192" t="str">
            <v>иссл.</v>
          </cell>
          <cell r="D192">
            <v>458.33333333333337</v>
          </cell>
          <cell r="E192">
            <v>550</v>
          </cell>
        </row>
        <row r="193">
          <cell r="A193">
            <v>40000861</v>
          </cell>
          <cell r="B193" t="str">
            <v>Исследование проб биологического материала, клещей  на боррелиоз</v>
          </cell>
          <cell r="C193" t="str">
            <v>иссл.</v>
          </cell>
          <cell r="D193">
            <v>458.33333333333337</v>
          </cell>
          <cell r="E193">
            <v>550</v>
          </cell>
        </row>
        <row r="194">
          <cell r="A194">
            <v>40000082</v>
          </cell>
          <cell r="B194" t="str">
            <v>Исследование проб биологического материала, клещей  на клещевые риккетсиозы</v>
          </cell>
          <cell r="C194" t="str">
            <v>иссл.</v>
          </cell>
          <cell r="D194">
            <v>425</v>
          </cell>
          <cell r="E194">
            <v>510</v>
          </cell>
        </row>
        <row r="195">
          <cell r="A195">
            <v>40000083</v>
          </cell>
          <cell r="B195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5" t="str">
            <v>иссл.</v>
          </cell>
          <cell r="D195">
            <v>425</v>
          </cell>
          <cell r="E195">
            <v>510</v>
          </cell>
        </row>
        <row r="196">
          <cell r="A196">
            <v>40000863</v>
          </cell>
          <cell r="B196" t="str">
            <v>Исследование проб биологического материала на краснуху.</v>
          </cell>
          <cell r="C196" t="str">
            <v>иссл.</v>
          </cell>
          <cell r="D196">
            <v>441.66666666666669</v>
          </cell>
          <cell r="E196">
            <v>530</v>
          </cell>
        </row>
        <row r="197">
          <cell r="A197">
            <v>40000864</v>
          </cell>
          <cell r="B197" t="str">
            <v>Исследование проб биологического материала на энтеровирусы.</v>
          </cell>
          <cell r="C197" t="str">
            <v>иссл.</v>
          </cell>
          <cell r="D197">
            <v>416.66666666666669</v>
          </cell>
          <cell r="E197">
            <v>500</v>
          </cell>
        </row>
        <row r="198">
          <cell r="A198">
            <v>40000883</v>
          </cell>
          <cell r="B198" t="str">
            <v xml:space="preserve">Исследование проб внешней среды на туляремию. </v>
          </cell>
          <cell r="C198" t="str">
            <v>иссл.</v>
          </cell>
          <cell r="D198">
            <v>375</v>
          </cell>
          <cell r="E198">
            <v>450</v>
          </cell>
        </row>
        <row r="199">
          <cell r="A199">
            <v>40000884</v>
          </cell>
          <cell r="B199" t="str">
            <v xml:space="preserve">Исследование проб биологического материала, внешней среды на холеру </v>
          </cell>
          <cell r="C199" t="str">
            <v>иссл.</v>
          </cell>
          <cell r="D199">
            <v>441.66666666666669</v>
          </cell>
          <cell r="E199">
            <v>530</v>
          </cell>
        </row>
        <row r="200">
          <cell r="A200">
            <v>40000885</v>
          </cell>
          <cell r="B200" t="str">
            <v xml:space="preserve">Исследование проб внешней среды на энтеровирусы . </v>
          </cell>
          <cell r="C200" t="str">
            <v>иссл.</v>
          </cell>
          <cell r="D200">
            <v>541.66666666666674</v>
          </cell>
          <cell r="E200">
            <v>650</v>
          </cell>
        </row>
        <row r="201">
          <cell r="A201">
            <v>40000894</v>
          </cell>
          <cell r="B201" t="str">
            <v xml:space="preserve">Исследование проб биологического материала, внешней среды  на ротавирусы, норовирусы, астровирусы </v>
          </cell>
          <cell r="C201" t="str">
            <v>проба</v>
          </cell>
          <cell r="D201">
            <v>583.33333333333337</v>
          </cell>
          <cell r="E201">
            <v>700</v>
          </cell>
        </row>
        <row r="202">
          <cell r="A202">
            <v>40000895</v>
          </cell>
          <cell r="B202" t="str">
            <v>Исследование проб биологического материала на шигеллы, сальмонеллы, кампило бактерии.</v>
          </cell>
          <cell r="C202" t="str">
            <v>проба</v>
          </cell>
          <cell r="D202">
            <v>583.33333333333337</v>
          </cell>
          <cell r="E202">
            <v>700</v>
          </cell>
        </row>
        <row r="203">
          <cell r="A203">
            <v>40000896</v>
          </cell>
          <cell r="B203" t="str">
            <v>Исследование проб биологического материала на парагрипп.</v>
          </cell>
          <cell r="C203" t="str">
            <v>иссл.</v>
          </cell>
          <cell r="D203">
            <v>404.16666666666669</v>
          </cell>
          <cell r="E203">
            <v>485</v>
          </cell>
        </row>
        <row r="204">
          <cell r="A204">
            <v>40000897</v>
          </cell>
          <cell r="B204" t="str">
            <v>Исследование проб биологического материала, внешней среды на иерсиниозы методом ПЦР</v>
          </cell>
          <cell r="C204" t="str">
            <v>иссл.</v>
          </cell>
          <cell r="D204">
            <v>850</v>
          </cell>
          <cell r="E204">
            <v>1020</v>
          </cell>
        </row>
        <row r="205">
          <cell r="A205">
            <v>40000054</v>
          </cell>
          <cell r="B205" t="str">
            <v>Исследование биологического материала на лихорадку Западного Нила</v>
          </cell>
          <cell r="C205" t="str">
            <v>иссл.</v>
          </cell>
          <cell r="D205">
            <v>766.66666666666674</v>
          </cell>
          <cell r="E205">
            <v>920</v>
          </cell>
        </row>
        <row r="206">
          <cell r="A206">
            <v>40000965</v>
          </cell>
          <cell r="B206" t="str">
            <v>Исследование проб биологического материала, внешней среды на КУ-лихорадку</v>
          </cell>
          <cell r="C206" t="str">
            <v>иссл.</v>
          </cell>
          <cell r="D206">
            <v>766.66666666666674</v>
          </cell>
          <cell r="E206">
            <v>920</v>
          </cell>
        </row>
        <row r="207">
          <cell r="A207">
            <v>40000079</v>
          </cell>
          <cell r="B207" t="str">
            <v>Исследование проб биологического материала на вирус Зика</v>
          </cell>
          <cell r="C207" t="str">
            <v>иссл.</v>
          </cell>
          <cell r="D207">
            <v>941.66666666666674</v>
          </cell>
          <cell r="E207">
            <v>1130</v>
          </cell>
        </row>
        <row r="208">
          <cell r="A208" t="str">
            <v>Обследование сотрудников ДОУ</v>
          </cell>
          <cell r="B208"/>
          <cell r="C208"/>
          <cell r="D208"/>
          <cell r="E208"/>
        </row>
        <row r="209">
          <cell r="A209">
            <v>40000078</v>
          </cell>
          <cell r="B209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09" t="str">
            <v>иссл.</v>
          </cell>
          <cell r="D209">
            <v>400</v>
          </cell>
          <cell r="E209">
            <v>480</v>
          </cell>
        </row>
        <row r="210">
          <cell r="A210">
            <v>40000958</v>
          </cell>
          <cell r="B2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0" t="str">
            <v>проба</v>
          </cell>
          <cell r="D210">
            <v>541.66666666666674</v>
          </cell>
          <cell r="E210">
            <v>650</v>
          </cell>
        </row>
        <row r="211">
          <cell r="A211"/>
          <cell r="B211"/>
          <cell r="C211"/>
          <cell r="D211"/>
          <cell r="E211"/>
        </row>
        <row r="212">
          <cell r="A212">
            <v>40000855</v>
          </cell>
          <cell r="B212" t="str">
            <v>Исследование по идентификации рекомбинантной ДНК в пищевых продуктах (1 проба)</v>
          </cell>
          <cell r="C212" t="str">
            <v>проба</v>
          </cell>
          <cell r="D212">
            <v>2841.666666666667</v>
          </cell>
          <cell r="E212">
            <v>3410</v>
          </cell>
        </row>
        <row r="213">
          <cell r="A213">
            <v>40000956</v>
          </cell>
          <cell r="B213" t="str">
            <v>Исследование по идентификации рекомбинантной ДНК в пищевых продуктах (2 пробы)</v>
          </cell>
          <cell r="C213" t="str">
            <v>проба</v>
          </cell>
          <cell r="D213">
            <v>2391.666666666667</v>
          </cell>
          <cell r="E213">
            <v>2870</v>
          </cell>
        </row>
        <row r="214">
          <cell r="A214">
            <v>40000957</v>
          </cell>
          <cell r="B214" t="str">
            <v>Исследование по идентификации рекомбинантной ДНК в пищевых продуктах (3 пробы)</v>
          </cell>
          <cell r="C214" t="str">
            <v>проба</v>
          </cell>
          <cell r="D214">
            <v>1916.6666666666667</v>
          </cell>
          <cell r="E214">
            <v>2300</v>
          </cell>
        </row>
        <row r="215">
          <cell r="A215">
            <v>40000077</v>
          </cell>
          <cell r="B215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15" t="str">
            <v>иссл.</v>
          </cell>
          <cell r="D215">
            <v>1408.3333333333335</v>
          </cell>
          <cell r="E215">
            <v>1690</v>
          </cell>
        </row>
        <row r="216">
          <cell r="A216">
            <v>40000952</v>
          </cell>
          <cell r="B216" t="str">
            <v>Исследование по идентификации видовой принадлежности ДНК крупного рогатого скота (КРС)</v>
          </cell>
          <cell r="C216" t="str">
            <v>проба</v>
          </cell>
          <cell r="D216">
            <v>1316.6666666666667</v>
          </cell>
          <cell r="E216">
            <v>1580</v>
          </cell>
        </row>
        <row r="217">
          <cell r="A217">
            <v>40000953</v>
          </cell>
          <cell r="B217" t="str">
            <v>Исследование по идентификации видовой принадлежности ДНК курицы/индейки/утки</v>
          </cell>
          <cell r="C217" t="str">
            <v>проба</v>
          </cell>
          <cell r="D217">
            <v>1258.3333333333335</v>
          </cell>
          <cell r="E217">
            <v>1510</v>
          </cell>
        </row>
        <row r="218">
          <cell r="A218">
            <v>40000080</v>
          </cell>
          <cell r="B218" t="str">
            <v>Исследование по идентификации видовой принадлежности ДНК баранины</v>
          </cell>
          <cell r="C218" t="str">
            <v>проба</v>
          </cell>
          <cell r="D218">
            <v>1316.6666666666667</v>
          </cell>
          <cell r="E218">
            <v>1580</v>
          </cell>
        </row>
        <row r="219">
          <cell r="A219">
            <v>40000081</v>
          </cell>
          <cell r="B219" t="str">
            <v>Исследование по идентификации видовой принадлежности ДНК свинины</v>
          </cell>
          <cell r="C219" t="str">
            <v>проба</v>
          </cell>
          <cell r="D219">
            <v>1258.3333333333335</v>
          </cell>
          <cell r="E219">
            <v>1510</v>
          </cell>
        </row>
        <row r="220">
          <cell r="A220">
            <v>40000954</v>
          </cell>
          <cell r="B220" t="str">
            <v>Исследование по идентификации видовой принадлежности рыб семейства лососевых (горбуша-кета-нерка)</v>
          </cell>
          <cell r="C220" t="str">
            <v>проба</v>
          </cell>
          <cell r="D220">
            <v>1258.3333333333335</v>
          </cell>
          <cell r="E220">
            <v>1510</v>
          </cell>
        </row>
        <row r="221">
          <cell r="A221" t="str">
            <v>Внутренний контроль качества проводимых исследований</v>
          </cell>
          <cell r="B221"/>
          <cell r="C221"/>
          <cell r="D221"/>
          <cell r="E221"/>
        </row>
        <row r="222">
          <cell r="A222">
            <v>40000647</v>
          </cell>
          <cell r="B222" t="str">
            <v xml:space="preserve">Смывы с рабочих поверхностей для определения  возможной контаминации </v>
          </cell>
          <cell r="C222" t="str">
            <v>проба</v>
          </cell>
          <cell r="D222">
            <v>162.5</v>
          </cell>
          <cell r="E222">
            <v>195</v>
          </cell>
        </row>
        <row r="223">
          <cell r="A223" t="str">
            <v>Бактериологическая  лаборатория</v>
          </cell>
          <cell r="B223"/>
          <cell r="C223"/>
          <cell r="D223"/>
          <cell r="E223"/>
        </row>
        <row r="224">
          <cell r="A224" t="str">
            <v>Пищевые продукты</v>
          </cell>
          <cell r="B224"/>
          <cell r="C224"/>
          <cell r="D224"/>
          <cell r="E224"/>
        </row>
        <row r="225">
          <cell r="A225">
            <v>50001327</v>
          </cell>
          <cell r="B225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25" t="str">
            <v>проба</v>
          </cell>
          <cell r="D225">
            <v>80</v>
          </cell>
          <cell r="E225">
            <v>96</v>
          </cell>
        </row>
        <row r="226">
          <cell r="A226">
            <v>50001315</v>
          </cell>
          <cell r="B226" t="str">
            <v>Бактериологическое исследование консервированной продукции (мясной, рыбной, молочной, овощной, фруктовой и др.)</v>
          </cell>
          <cell r="C226" t="str">
            <v>проба</v>
          </cell>
          <cell r="D226">
            <v>595.83333333333337</v>
          </cell>
          <cell r="E226">
            <v>715</v>
          </cell>
        </row>
        <row r="227">
          <cell r="A227">
            <v>50000035</v>
          </cell>
          <cell r="B227" t="str">
            <v>Определение ингибирующих веществ в сыром молоке.</v>
          </cell>
          <cell r="C227" t="str">
            <v>иссл.</v>
          </cell>
          <cell r="D227">
            <v>220</v>
          </cell>
          <cell r="E227">
            <v>264</v>
          </cell>
        </row>
        <row r="228">
          <cell r="A228">
            <v>50000930</v>
          </cell>
          <cell r="B228" t="str">
            <v>Определение количества соматических клеток в сыром молоке.</v>
          </cell>
          <cell r="C228" t="str">
            <v>иссл.</v>
          </cell>
          <cell r="D228">
            <v>109.16666666666667</v>
          </cell>
          <cell r="E228">
            <v>131</v>
          </cell>
        </row>
        <row r="229">
          <cell r="A229">
            <v>50000025</v>
          </cell>
          <cell r="B229" t="str">
            <v>Определение остаточного количества антибиотиков в пищевых продуктах (на один антибиотик).</v>
          </cell>
          <cell r="C229" t="str">
            <v>иссл.</v>
          </cell>
          <cell r="D229">
            <v>713.33333333333337</v>
          </cell>
          <cell r="E229">
            <v>856</v>
          </cell>
        </row>
        <row r="230">
          <cell r="A230">
            <v>50001074</v>
          </cell>
          <cell r="B230" t="str">
            <v>Бактериологическое исследование пищевых продуктов на ботулизм.</v>
          </cell>
          <cell r="C230" t="str">
            <v>иссл.</v>
          </cell>
          <cell r="D230">
            <v>273.33333333333337</v>
          </cell>
          <cell r="E230">
            <v>328</v>
          </cell>
        </row>
        <row r="231">
          <cell r="A231">
            <v>50000098</v>
          </cell>
          <cell r="B231" t="str">
            <v>Бактериологическое исследование на КМАФАнМ, КМАэМ, в том числе методом петрифильмов</v>
          </cell>
          <cell r="C231" t="str">
            <v>иссл.</v>
          </cell>
          <cell r="D231">
            <v>102.5</v>
          </cell>
          <cell r="E231">
            <v>123</v>
          </cell>
        </row>
        <row r="232">
          <cell r="A232">
            <v>50000099</v>
          </cell>
          <cell r="B232" t="str">
            <v>Бактериологическое исследование на БГКП (колиформы)</v>
          </cell>
          <cell r="C232" t="str">
            <v>иссл.</v>
          </cell>
          <cell r="D232">
            <v>62.5</v>
          </cell>
          <cell r="E232">
            <v>75</v>
          </cell>
        </row>
        <row r="233">
          <cell r="A233">
            <v>50000109</v>
          </cell>
          <cell r="B233" t="str">
            <v>Бактериологическое исследование на стафилококки S. аureus.</v>
          </cell>
          <cell r="C233" t="str">
            <v>иссл.</v>
          </cell>
          <cell r="D233">
            <v>49.166666666666671</v>
          </cell>
          <cell r="E233">
            <v>59</v>
          </cell>
        </row>
        <row r="234">
          <cell r="A234">
            <v>50000105</v>
          </cell>
          <cell r="B234" t="str">
            <v>Бактериологическое исследование на бактерии рода  Proteus.</v>
          </cell>
          <cell r="C234" t="str">
            <v>иссл.</v>
          </cell>
          <cell r="D234">
            <v>49.166666666666671</v>
          </cell>
          <cell r="E234">
            <v>59</v>
          </cell>
        </row>
        <row r="235">
          <cell r="A235">
            <v>50000101</v>
          </cell>
          <cell r="B235" t="str">
            <v>Бактериологическое исследование на дрожжи, плесень, концентрацию дрожжевых клеток, плесень по Говарду</v>
          </cell>
          <cell r="C235" t="str">
            <v>иссл.</v>
          </cell>
          <cell r="D235">
            <v>102.5</v>
          </cell>
          <cell r="E235">
            <v>123</v>
          </cell>
        </row>
        <row r="236">
          <cell r="A236">
            <v>50000100</v>
          </cell>
          <cell r="B236" t="str">
            <v>Бактериологическое исследование на сульфитредуцирующие клостридии, мезофильные клостридии</v>
          </cell>
          <cell r="C236" t="str">
            <v>иссл.</v>
          </cell>
          <cell r="D236">
            <v>39.166666666666671</v>
          </cell>
          <cell r="E236">
            <v>47</v>
          </cell>
        </row>
        <row r="237">
          <cell r="A237">
            <v>50000104</v>
          </cell>
          <cell r="B237" t="str">
            <v>Бактериологическое исследование на E.coli</v>
          </cell>
          <cell r="C237" t="str">
            <v>иссл.</v>
          </cell>
          <cell r="D237">
            <v>75.833333333333343</v>
          </cell>
          <cell r="E237">
            <v>91</v>
          </cell>
        </row>
        <row r="238">
          <cell r="A238">
            <v>50000103</v>
          </cell>
          <cell r="B238" t="str">
            <v>Бактериологическое исследование на энтерококки Enterococcus.</v>
          </cell>
          <cell r="C238" t="str">
            <v>иссл.</v>
          </cell>
          <cell r="D238">
            <v>62.5</v>
          </cell>
          <cell r="E238">
            <v>75</v>
          </cell>
        </row>
        <row r="239">
          <cell r="A239">
            <v>50000107</v>
          </cell>
          <cell r="B239" t="str">
            <v>Бактериологическое исследование на молочнокислые микроорганизмы, ацидофильные микроорганизмы</v>
          </cell>
          <cell r="C239" t="str">
            <v>иссл.</v>
          </cell>
          <cell r="D239">
            <v>132.5</v>
          </cell>
          <cell r="E239">
            <v>159</v>
          </cell>
        </row>
        <row r="240">
          <cell r="A240">
            <v>50001075</v>
          </cell>
          <cell r="B240" t="str">
            <v>Бактериологическое исследование на бифидобактерии.</v>
          </cell>
          <cell r="C240" t="str">
            <v>иссл.</v>
          </cell>
          <cell r="D240">
            <v>143.33333333333334</v>
          </cell>
          <cell r="E240">
            <v>172</v>
          </cell>
        </row>
        <row r="241">
          <cell r="A241">
            <v>50000111</v>
          </cell>
          <cell r="B241" t="str">
            <v xml:space="preserve">Бактериологическое исследование на парагемолитический вибрион </v>
          </cell>
          <cell r="C241" t="str">
            <v>иссл.</v>
          </cell>
          <cell r="D241">
            <v>73.333333333333343</v>
          </cell>
          <cell r="E241">
            <v>88</v>
          </cell>
        </row>
        <row r="242">
          <cell r="A242">
            <v>50000102</v>
          </cell>
          <cell r="B242" t="str">
            <v>Бактериологическое исследование на B.cereus.</v>
          </cell>
          <cell r="C242" t="str">
            <v>иссл.</v>
          </cell>
          <cell r="D242">
            <v>95</v>
          </cell>
          <cell r="E242">
            <v>114</v>
          </cell>
        </row>
        <row r="243">
          <cell r="A243">
            <v>50000110</v>
          </cell>
          <cell r="B243" t="str">
            <v>Бактериологическое исследование на листерии Listeria monocytogenes</v>
          </cell>
          <cell r="C243" t="str">
            <v>иссл.</v>
          </cell>
          <cell r="D243">
            <v>437.5</v>
          </cell>
          <cell r="E243">
            <v>525</v>
          </cell>
        </row>
        <row r="244">
          <cell r="A244">
            <v>50001076</v>
          </cell>
          <cell r="B244" t="str">
            <v>Бактериологическое исследование на патогенную микрофлору в т.ч. сальмонеллы (в том числе методом импеданса).</v>
          </cell>
          <cell r="C244" t="str">
            <v>иссл.</v>
          </cell>
          <cell r="D244">
            <v>142.5</v>
          </cell>
          <cell r="E244">
            <v>171</v>
          </cell>
        </row>
        <row r="245">
          <cell r="A245">
            <v>50001077</v>
          </cell>
          <cell r="B245" t="str">
            <v>Бактериологическое исследование на синегнойную палочку Ps.aeruginosa.</v>
          </cell>
          <cell r="C245" t="str">
            <v>иссл.</v>
          </cell>
          <cell r="D245">
            <v>257.5</v>
          </cell>
          <cell r="E245">
            <v>309</v>
          </cell>
        </row>
        <row r="246">
          <cell r="A246">
            <v>50001317</v>
          </cell>
          <cell r="B246" t="str">
            <v>Бактериологическое исследование на Enterobacter sakazakii</v>
          </cell>
          <cell r="C246" t="str">
            <v>иссл.</v>
          </cell>
          <cell r="D246">
            <v>200.83333333333334</v>
          </cell>
          <cell r="E246">
            <v>241</v>
          </cell>
        </row>
        <row r="247">
          <cell r="A247">
            <v>50001318</v>
          </cell>
          <cell r="B247" t="str">
            <v>Бактериологическое исследование на неспорообразующие микроорганизмы</v>
          </cell>
          <cell r="C247" t="str">
            <v>иссл.</v>
          </cell>
          <cell r="D247">
            <v>122.5</v>
          </cell>
          <cell r="E247">
            <v>147</v>
          </cell>
        </row>
        <row r="248">
          <cell r="A248">
            <v>50001072</v>
          </cell>
          <cell r="B24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48" t="str">
            <v>проба</v>
          </cell>
          <cell r="D248">
            <v>962.5</v>
          </cell>
          <cell r="E248">
            <v>1155</v>
          </cell>
        </row>
        <row r="249">
          <cell r="A249" t="str">
            <v>Вода и почва</v>
          </cell>
          <cell r="B249"/>
          <cell r="C249"/>
          <cell r="D249"/>
          <cell r="E249"/>
        </row>
        <row r="250">
          <cell r="A250">
            <v>50001078</v>
          </cell>
          <cell r="B250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0" t="str">
            <v>проба</v>
          </cell>
          <cell r="D250">
            <v>238.33333333333334</v>
          </cell>
          <cell r="E250">
            <v>286</v>
          </cell>
        </row>
        <row r="251">
          <cell r="A251">
            <v>50001079</v>
          </cell>
          <cell r="B251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1" t="str">
            <v>иссл.</v>
          </cell>
          <cell r="D251">
            <v>225</v>
          </cell>
          <cell r="E251">
            <v>270</v>
          </cell>
        </row>
        <row r="252">
          <cell r="A252">
            <v>50001089</v>
          </cell>
          <cell r="B252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52" t="str">
            <v>иссл.</v>
          </cell>
          <cell r="D252">
            <v>157.5</v>
          </cell>
          <cell r="E252">
            <v>189</v>
          </cell>
        </row>
        <row r="253">
          <cell r="A253">
            <v>50001080</v>
          </cell>
          <cell r="B253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53" t="str">
            <v>иссл.</v>
          </cell>
          <cell r="D253">
            <v>78.333333333333343</v>
          </cell>
          <cell r="E253">
            <v>94</v>
          </cell>
        </row>
        <row r="254">
          <cell r="A254">
            <v>50001122</v>
          </cell>
          <cell r="B254" t="str">
            <v>Бактериологическое исследование воды питьевой расфасованной на синегнойную палочку Ps.aeruginosa.</v>
          </cell>
          <cell r="C254" t="str">
            <v>иссл.</v>
          </cell>
          <cell r="D254">
            <v>422.5</v>
          </cell>
          <cell r="E254">
            <v>507</v>
          </cell>
        </row>
        <row r="255">
          <cell r="A255">
            <v>50001123</v>
          </cell>
          <cell r="B255" t="str">
            <v xml:space="preserve">Бактериологическое исследование воды питьевой расфасованной на сульфитредуцирующие клостридии </v>
          </cell>
          <cell r="C255" t="str">
            <v>иссл.</v>
          </cell>
          <cell r="D255">
            <v>80</v>
          </cell>
          <cell r="E255">
            <v>96</v>
          </cell>
        </row>
        <row r="256">
          <cell r="A256">
            <v>50001126</v>
          </cell>
          <cell r="B256" t="str">
            <v>Бактериологическое исследование воды аквапарков</v>
          </cell>
          <cell r="C256" t="str">
            <v>проба</v>
          </cell>
          <cell r="D256">
            <v>602.5</v>
          </cell>
          <cell r="E256">
            <v>723</v>
          </cell>
        </row>
        <row r="257">
          <cell r="A257">
            <v>50001134</v>
          </cell>
          <cell r="B257" t="str">
            <v>Бактериологическое исследование воды питьевой, питьевой, расфасованной в емкости на ОМЧ, ОМЧ 37°С</v>
          </cell>
          <cell r="C257" t="str">
            <v>иссл.</v>
          </cell>
          <cell r="D257">
            <v>78.333333333333343</v>
          </cell>
          <cell r="E257">
            <v>94</v>
          </cell>
        </row>
        <row r="258">
          <cell r="A258">
            <v>50001139</v>
          </cell>
          <cell r="B258" t="str">
            <v>Бактериологическое исследование воды питьевой, расфасованной в емкости на ОМЧ 22°С</v>
          </cell>
          <cell r="C258" t="str">
            <v>иссл.</v>
          </cell>
          <cell r="D258">
            <v>78.333333333333343</v>
          </cell>
          <cell r="E258">
            <v>94</v>
          </cell>
        </row>
        <row r="259">
          <cell r="A259">
            <v>50001135</v>
          </cell>
          <cell r="B259" t="str">
            <v>Бактериологическое исследование воды питьевой, питьевой, расфасованной в емкости на ОКБ, ТКБ, ГКБ</v>
          </cell>
          <cell r="C259" t="str">
            <v>иссл.</v>
          </cell>
          <cell r="D259">
            <v>85</v>
          </cell>
          <cell r="E259">
            <v>102</v>
          </cell>
        </row>
        <row r="260">
          <cell r="A260">
            <v>50001082</v>
          </cell>
          <cell r="B260" t="str">
            <v>Бактериологическое исследование поверхностных водоемов, сточной воды, воды технической на ОКБ, ТКБ.</v>
          </cell>
          <cell r="C260" t="str">
            <v>иссл.</v>
          </cell>
          <cell r="D260">
            <v>195.83333333333334</v>
          </cell>
          <cell r="E260">
            <v>235</v>
          </cell>
        </row>
        <row r="261">
          <cell r="A261">
            <v>50001083</v>
          </cell>
          <cell r="B261" t="str">
            <v>Бактериологическое исследование поверхностных водоемов, сточной воды, воды технической на колифаги.</v>
          </cell>
          <cell r="C261" t="str">
            <v>иссл.</v>
          </cell>
          <cell r="D261">
            <v>238.33333333333334</v>
          </cell>
          <cell r="E261">
            <v>286</v>
          </cell>
        </row>
        <row r="262">
          <cell r="A262">
            <v>50001088</v>
          </cell>
          <cell r="B262" t="str">
            <v>Бактериологическое исследование воды на патогенную микрофлору.</v>
          </cell>
          <cell r="C262" t="str">
            <v>иссл.</v>
          </cell>
          <cell r="D262">
            <v>467.5</v>
          </cell>
          <cell r="E262">
            <v>561</v>
          </cell>
        </row>
        <row r="263">
          <cell r="A263">
            <v>50000140</v>
          </cell>
          <cell r="B263" t="str">
            <v>Бактериологическое исследование воды в плавательных бассейнах.</v>
          </cell>
          <cell r="C263" t="str">
            <v>проба</v>
          </cell>
          <cell r="D263">
            <v>427.5</v>
          </cell>
          <cell r="E263">
            <v>513</v>
          </cell>
        </row>
        <row r="264">
          <cell r="A264">
            <v>50001133</v>
          </cell>
          <cell r="B264" t="str">
            <v>Бактериологическое исследование воды на легионеллы.</v>
          </cell>
          <cell r="C264" t="str">
            <v>иссл.</v>
          </cell>
          <cell r="D264">
            <v>1169.1666666666667</v>
          </cell>
          <cell r="E264">
            <v>1403</v>
          </cell>
        </row>
        <row r="265">
          <cell r="A265">
            <v>50000174</v>
          </cell>
          <cell r="B265" t="str">
            <v>Бактериологическое исследование почвы и песка.</v>
          </cell>
          <cell r="C265" t="str">
            <v>проба</v>
          </cell>
          <cell r="D265">
            <v>550.83333333333337</v>
          </cell>
          <cell r="E265">
            <v>661</v>
          </cell>
        </row>
        <row r="266">
          <cell r="A266">
            <v>50001329</v>
          </cell>
          <cell r="B266" t="str">
            <v>Бактериологическое исследование воды питьевой, расфасованной на 6 показателей (ОМЧ 37°С, 22°С, ОКБ, ТКБ, ГКБ, Ps.aeruginosa)</v>
          </cell>
          <cell r="C266" t="str">
            <v>проба</v>
          </cell>
          <cell r="D266">
            <v>492.5</v>
          </cell>
          <cell r="E266">
            <v>591</v>
          </cell>
        </row>
        <row r="267">
          <cell r="A267" t="str">
            <v>Воздух</v>
          </cell>
          <cell r="B267"/>
          <cell r="C267"/>
          <cell r="D267"/>
          <cell r="E267"/>
        </row>
        <row r="268">
          <cell r="A268">
            <v>50000224</v>
          </cell>
          <cell r="B268" t="str">
            <v>Бактериологическое исследование воздуха закрытых помещений на общее микробное число (ОМЧ).</v>
          </cell>
          <cell r="C268" t="str">
            <v>иссл.</v>
          </cell>
          <cell r="D268">
            <v>58.333333333333336</v>
          </cell>
          <cell r="E268">
            <v>70</v>
          </cell>
        </row>
        <row r="269">
          <cell r="A269">
            <v>50000225</v>
          </cell>
          <cell r="B269" t="str">
            <v>Бактериологическое исследование воздуха закрытых помещений на S.aureus.</v>
          </cell>
          <cell r="C269" t="str">
            <v>иссл.</v>
          </cell>
          <cell r="D269">
            <v>83.333333333333343</v>
          </cell>
          <cell r="E269">
            <v>100</v>
          </cell>
        </row>
        <row r="270">
          <cell r="A270">
            <v>50000226</v>
          </cell>
          <cell r="B270" t="str">
            <v>Бактериологическое исследование воздуха закрытых помещений на плесневые грибы и дрожжи.</v>
          </cell>
          <cell r="C270" t="str">
            <v>иссл.</v>
          </cell>
          <cell r="D270">
            <v>64.166666666666671</v>
          </cell>
          <cell r="E270">
            <v>77</v>
          </cell>
        </row>
        <row r="271">
          <cell r="A271">
            <v>50000227</v>
          </cell>
          <cell r="B271" t="str">
            <v>Бактериологическое исследование воздуха холодильных камер на плесень</v>
          </cell>
          <cell r="C271" t="str">
            <v>иссл.</v>
          </cell>
          <cell r="D271">
            <v>266.66666666666669</v>
          </cell>
          <cell r="E271">
            <v>320</v>
          </cell>
        </row>
        <row r="272">
          <cell r="A272" t="str">
            <v>Лекарственные формы, парфюмерно-косметическая продукция, средства личной гигиены</v>
          </cell>
          <cell r="B272"/>
          <cell r="C272"/>
          <cell r="D272"/>
          <cell r="E272"/>
        </row>
        <row r="273">
          <cell r="A273">
            <v>50000147</v>
          </cell>
          <cell r="B273" t="str">
            <v>Бактериологическое исследование лекарственных форм на стерильность.</v>
          </cell>
          <cell r="C273" t="str">
            <v>проба</v>
          </cell>
          <cell r="D273">
            <v>137.5</v>
          </cell>
          <cell r="E273">
            <v>165</v>
          </cell>
        </row>
        <row r="274">
          <cell r="A274">
            <v>50001094</v>
          </cell>
          <cell r="B274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4" t="str">
            <v>проба</v>
          </cell>
          <cell r="D274">
            <v>214.16666666666669</v>
          </cell>
          <cell r="E274">
            <v>257</v>
          </cell>
        </row>
        <row r="275">
          <cell r="A275">
            <v>50001118</v>
          </cell>
          <cell r="B275" t="str">
            <v>Бактериологическое исследование на пирогенообразующие микроорганизмы</v>
          </cell>
          <cell r="C275" t="str">
            <v>проба</v>
          </cell>
          <cell r="D275">
            <v>316.66666666666669</v>
          </cell>
          <cell r="E275">
            <v>380</v>
          </cell>
        </row>
        <row r="276">
          <cell r="A276">
            <v>50001119</v>
          </cell>
          <cell r="B276" t="str">
            <v>Бактериологическое исследование воды очищенной по фармакопее</v>
          </cell>
          <cell r="C276" t="str">
            <v>проба</v>
          </cell>
          <cell r="D276">
            <v>561.66666666666674</v>
          </cell>
          <cell r="E276">
            <v>674</v>
          </cell>
        </row>
        <row r="277">
          <cell r="A277">
            <v>50001120</v>
          </cell>
          <cell r="B277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77" t="str">
            <v>проба</v>
          </cell>
          <cell r="D277">
            <v>533.33333333333337</v>
          </cell>
          <cell r="E277">
            <v>640</v>
          </cell>
        </row>
        <row r="278">
          <cell r="A278">
            <v>50000175</v>
          </cell>
          <cell r="B278" t="str">
            <v>Бактериологическое исследование лечебной грязи.</v>
          </cell>
          <cell r="C278" t="str">
            <v>проба</v>
          </cell>
          <cell r="D278">
            <v>545.83333333333337</v>
          </cell>
          <cell r="E278">
            <v>655</v>
          </cell>
        </row>
        <row r="279">
          <cell r="A279">
            <v>50000005</v>
          </cell>
          <cell r="B279" t="str">
            <v>Бактериологическое исследование средств личной гигиены</v>
          </cell>
          <cell r="C279" t="str">
            <v>проба</v>
          </cell>
          <cell r="D279">
            <v>1421.6666666666667</v>
          </cell>
          <cell r="E279">
            <v>1706</v>
          </cell>
        </row>
        <row r="280">
          <cell r="A280">
            <v>50001130</v>
          </cell>
          <cell r="B280" t="str">
            <v>Бактериологическое исследование парфюмерно-косметической продукции.</v>
          </cell>
          <cell r="C280" t="str">
            <v>проба</v>
          </cell>
          <cell r="D280">
            <v>1421.6666666666667</v>
          </cell>
          <cell r="E280">
            <v>1706</v>
          </cell>
        </row>
        <row r="281">
          <cell r="A281">
            <v>50000020</v>
          </cell>
          <cell r="B281" t="str">
            <v>Бактериологическое исследование игрушек</v>
          </cell>
          <cell r="C281" t="str">
            <v>проба</v>
          </cell>
          <cell r="D281">
            <v>883.33333333333337</v>
          </cell>
          <cell r="E281">
            <v>1060</v>
          </cell>
        </row>
        <row r="282">
          <cell r="A282" t="str">
            <v>Смывы с объектов внешней среды</v>
          </cell>
          <cell r="B282"/>
          <cell r="C282"/>
          <cell r="D282"/>
          <cell r="E282"/>
        </row>
        <row r="283">
          <cell r="A283">
            <v>50000169</v>
          </cell>
          <cell r="B283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83" t="str">
            <v>иссл.</v>
          </cell>
          <cell r="D283">
            <v>66.666666666666671</v>
          </cell>
          <cell r="E283">
            <v>80</v>
          </cell>
        </row>
        <row r="284">
          <cell r="A284">
            <v>50000171</v>
          </cell>
          <cell r="B284" t="str">
            <v>Бактериологическое исследование смывов на стафилококк S.aureus.</v>
          </cell>
          <cell r="C284" t="str">
            <v>иссл.</v>
          </cell>
          <cell r="D284">
            <v>105</v>
          </cell>
          <cell r="E284">
            <v>126</v>
          </cell>
        </row>
        <row r="285">
          <cell r="A285">
            <v>50000164</v>
          </cell>
          <cell r="B285" t="str">
            <v>Бактериологическое исследование смывов на патогенную микрофлору</v>
          </cell>
          <cell r="C285" t="str">
            <v>иссл.</v>
          </cell>
          <cell r="D285">
            <v>208.33333333333334</v>
          </cell>
          <cell r="E285">
            <v>250</v>
          </cell>
        </row>
        <row r="286">
          <cell r="A286">
            <v>50000165</v>
          </cell>
          <cell r="B286" t="str">
            <v>Бактериологическое исследование смывов на ОМЧ (КМАФАнМ, МАФАМ).</v>
          </cell>
          <cell r="C286" t="str">
            <v>иссл.</v>
          </cell>
          <cell r="D286">
            <v>69.166666666666671</v>
          </cell>
          <cell r="E286">
            <v>83</v>
          </cell>
        </row>
        <row r="287">
          <cell r="A287">
            <v>50000166</v>
          </cell>
          <cell r="B287" t="str">
            <v>Бактериологическое исследование смывов на условно - патогенную микрофлору.</v>
          </cell>
          <cell r="C287" t="str">
            <v>иссл.</v>
          </cell>
          <cell r="D287">
            <v>390</v>
          </cell>
          <cell r="E287">
            <v>468</v>
          </cell>
        </row>
        <row r="288">
          <cell r="A288">
            <v>50001095</v>
          </cell>
          <cell r="B288" t="str">
            <v>Бактериологическое исследование смывов на дрожжи, плесень.</v>
          </cell>
          <cell r="C288" t="str">
            <v>иссл.</v>
          </cell>
          <cell r="D288">
            <v>104.16666666666667</v>
          </cell>
          <cell r="E288">
            <v>125</v>
          </cell>
        </row>
        <row r="289">
          <cell r="A289">
            <v>50000172</v>
          </cell>
          <cell r="B289" t="str">
            <v>Бактериологическое исследование смывов на  протеи.</v>
          </cell>
          <cell r="C289" t="str">
            <v>иссл.</v>
          </cell>
          <cell r="D289">
            <v>72.5</v>
          </cell>
          <cell r="E289">
            <v>87</v>
          </cell>
        </row>
        <row r="290">
          <cell r="A290">
            <v>50001121</v>
          </cell>
          <cell r="B290" t="str">
            <v>Бактериологическое исследование смывов из холодильных камер на  плесень.</v>
          </cell>
          <cell r="C290" t="str">
            <v>иссл.</v>
          </cell>
          <cell r="D290">
            <v>112.5</v>
          </cell>
          <cell r="E290">
            <v>135</v>
          </cell>
        </row>
        <row r="291">
          <cell r="A291">
            <v>50000223</v>
          </cell>
          <cell r="B291" t="str">
            <v>Бактериологическое исследование смывов на легионеллы.</v>
          </cell>
          <cell r="C291" t="str">
            <v>иссл.</v>
          </cell>
          <cell r="D291">
            <v>958.33333333333337</v>
          </cell>
          <cell r="E291">
            <v>1150</v>
          </cell>
        </row>
        <row r="292">
          <cell r="A292">
            <v>50001319</v>
          </cell>
          <cell r="B292" t="str">
            <v>Бактериологическое исследование смывов с эндоскопического оборудования на ДВУ (дезинфекция высокого уровня)</v>
          </cell>
          <cell r="C292" t="str">
            <v>иссл.</v>
          </cell>
          <cell r="D292">
            <v>420.83333333333337</v>
          </cell>
          <cell r="E292">
            <v>505</v>
          </cell>
        </row>
        <row r="293">
          <cell r="A293" t="str">
            <v>Клинический материал</v>
          </cell>
          <cell r="B293"/>
          <cell r="C293"/>
          <cell r="D293"/>
          <cell r="E293"/>
        </row>
        <row r="294">
          <cell r="A294">
            <v>50000002</v>
          </cell>
          <cell r="B294" t="str">
            <v>Бактериологическое исследование материала от больного при пищевой токсикоинфекции.</v>
          </cell>
          <cell r="C294" t="str">
            <v>проба</v>
          </cell>
          <cell r="D294">
            <v>331.66666666666669</v>
          </cell>
          <cell r="E294">
            <v>398</v>
          </cell>
        </row>
        <row r="295">
          <cell r="A295">
            <v>50001097</v>
          </cell>
          <cell r="B295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</v>
          </cell>
          <cell r="C295" t="str">
            <v>проба</v>
          </cell>
          <cell r="D295">
            <v>558.33333333333337</v>
          </cell>
          <cell r="E295">
            <v>670</v>
          </cell>
        </row>
        <row r="296">
          <cell r="A296">
            <v>50001098</v>
          </cell>
          <cell r="B296" t="str">
            <v>Бактериологическое исследование отделяемого зева, носа на стафилококк (1 исследование)</v>
          </cell>
          <cell r="C296" t="str">
            <v>иссл.</v>
          </cell>
          <cell r="D296">
            <v>148.33333333333334</v>
          </cell>
          <cell r="E296">
            <v>178</v>
          </cell>
        </row>
        <row r="297">
          <cell r="A297">
            <v>50000193</v>
          </cell>
          <cell r="B297" t="str">
            <v>Бактериологическое исследование чувствительности к химиотерапевтическим препаратам с 6 дисками.</v>
          </cell>
          <cell r="C297" t="str">
            <v>иссл.</v>
          </cell>
          <cell r="D297">
            <v>80</v>
          </cell>
          <cell r="E297">
            <v>96</v>
          </cell>
        </row>
        <row r="298">
          <cell r="A298">
            <v>50000194</v>
          </cell>
          <cell r="B298" t="str">
            <v xml:space="preserve">Бактериологическое исследование на возбудителей дифтерии (1 исследование).  </v>
          </cell>
          <cell r="C298" t="str">
            <v>иссл.</v>
          </cell>
          <cell r="D298">
            <v>221.66666666666669</v>
          </cell>
          <cell r="E298">
            <v>266</v>
          </cell>
        </row>
        <row r="299">
          <cell r="A299">
            <v>50000195</v>
          </cell>
          <cell r="B299" t="str">
            <v>Бактериологическое исследование на возбудителей коклюша и паракоклюша.</v>
          </cell>
          <cell r="C299" t="str">
            <v>проба</v>
          </cell>
          <cell r="D299">
            <v>108.33333333333334</v>
          </cell>
          <cell r="E299">
            <v>130</v>
          </cell>
        </row>
        <row r="300">
          <cell r="A300">
            <v>50000197</v>
          </cell>
          <cell r="B300" t="str">
            <v>Бактериологическое исследование на менингококк</v>
          </cell>
          <cell r="C300" t="str">
            <v>иссл.</v>
          </cell>
          <cell r="D300">
            <v>151.66666666666669</v>
          </cell>
          <cell r="E300">
            <v>182</v>
          </cell>
        </row>
        <row r="301">
          <cell r="A301">
            <v>50000198</v>
          </cell>
          <cell r="B301" t="str">
            <v xml:space="preserve">Бактериологическое исследование на кишечную группу инфекций.  </v>
          </cell>
          <cell r="C301" t="str">
            <v>иссл.</v>
          </cell>
          <cell r="D301">
            <v>146.66666666666669</v>
          </cell>
          <cell r="E301">
            <v>176</v>
          </cell>
        </row>
        <row r="302">
          <cell r="A302">
            <v>50000196</v>
          </cell>
          <cell r="B302" t="str">
            <v>Бактериологическое исследование на  энтеропатогенные эшерихии  (ЭПКП).</v>
          </cell>
          <cell r="C302" t="str">
            <v>иссл.</v>
          </cell>
          <cell r="D302">
            <v>225</v>
          </cell>
          <cell r="E302">
            <v>270</v>
          </cell>
        </row>
        <row r="303">
          <cell r="A303">
            <v>50001100</v>
          </cell>
          <cell r="B303" t="str">
            <v>Бактериологическое исследование крови на гемокультуру.</v>
          </cell>
          <cell r="C303" t="str">
            <v>иссл.</v>
          </cell>
          <cell r="D303">
            <v>163.33333333333334</v>
          </cell>
          <cell r="E303">
            <v>196</v>
          </cell>
        </row>
        <row r="304">
          <cell r="A304">
            <v>50001107</v>
          </cell>
          <cell r="B304" t="str">
            <v>Бактериологическое исследование крови на стерильность</v>
          </cell>
          <cell r="C304" t="str">
            <v>иссл.</v>
          </cell>
          <cell r="D304">
            <v>170</v>
          </cell>
          <cell r="E304">
            <v>204</v>
          </cell>
        </row>
        <row r="305">
          <cell r="A305">
            <v>50001101</v>
          </cell>
          <cell r="B305" t="str">
            <v xml:space="preserve">Бактериологическое исследование на дисбактериоз. </v>
          </cell>
          <cell r="C305" t="str">
            <v>проба</v>
          </cell>
          <cell r="D305">
            <v>710</v>
          </cell>
          <cell r="E305">
            <v>852</v>
          </cell>
        </row>
        <row r="306">
          <cell r="A306">
            <v>50001112</v>
          </cell>
          <cell r="B306" t="str">
            <v>Определение устойчивости микроорганизмов к дезинфектантам</v>
          </cell>
          <cell r="C306" t="str">
            <v>проба</v>
          </cell>
          <cell r="D306">
            <v>206.66666666666669</v>
          </cell>
          <cell r="E306">
            <v>248</v>
          </cell>
        </row>
        <row r="307">
          <cell r="A307">
            <v>50001320</v>
          </cell>
          <cell r="B307" t="str">
            <v>Бактериологическое исследование кала на условно-патогенную микрофлору</v>
          </cell>
          <cell r="C307" t="str">
            <v>проба</v>
          </cell>
          <cell r="D307">
            <v>527.5</v>
          </cell>
          <cell r="E307">
            <v>633</v>
          </cell>
        </row>
        <row r="308">
          <cell r="A308">
            <v>50001321</v>
          </cell>
          <cell r="B308" t="str">
            <v>Бактериологическое исследование клинического материала на дрожжевые грибы рода Candida</v>
          </cell>
          <cell r="C308" t="str">
            <v>иссл.</v>
          </cell>
          <cell r="D308">
            <v>151.66666666666669</v>
          </cell>
          <cell r="E308">
            <v>182</v>
          </cell>
        </row>
        <row r="309">
          <cell r="A309" t="str">
            <v>Серологические исследования</v>
          </cell>
          <cell r="B309"/>
          <cell r="C309"/>
          <cell r="D309"/>
          <cell r="E309"/>
        </row>
        <row r="310">
          <cell r="A310">
            <v>50001102</v>
          </cell>
          <cell r="B310" t="str">
            <v>Серологическое исследование на коклюш, паракоклюш с одним диагностикумом</v>
          </cell>
          <cell r="C310" t="str">
            <v>иссл.</v>
          </cell>
          <cell r="D310">
            <v>160.83333333333334</v>
          </cell>
          <cell r="E310">
            <v>193</v>
          </cell>
        </row>
        <row r="311">
          <cell r="A311">
            <v>50001322</v>
          </cell>
          <cell r="B311" t="str">
            <v>Серологическое исследование на тиф и паратифы с одним диагностикумом (реакция Видаля)</v>
          </cell>
          <cell r="C311" t="str">
            <v>иссл.</v>
          </cell>
          <cell r="D311">
            <v>160.83333333333334</v>
          </cell>
          <cell r="E311">
            <v>193</v>
          </cell>
        </row>
        <row r="312">
          <cell r="A312">
            <v>50001103</v>
          </cell>
          <cell r="B312" t="str">
            <v>Серологическое исследование с одним эритрацитарным диагностикумом (в том числе на брюшной тиф)</v>
          </cell>
          <cell r="C312" t="str">
            <v>иссл.</v>
          </cell>
          <cell r="D312">
            <v>175</v>
          </cell>
          <cell r="E312">
            <v>210</v>
          </cell>
        </row>
        <row r="313">
          <cell r="A313">
            <v>50001104</v>
          </cell>
          <cell r="B313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3" t="str">
            <v>иссл.</v>
          </cell>
          <cell r="D313">
            <v>148.33333333333334</v>
          </cell>
          <cell r="E313">
            <v>178</v>
          </cell>
        </row>
        <row r="314">
          <cell r="A314">
            <v>50001105</v>
          </cell>
          <cell r="B314" t="str">
            <v xml:space="preserve">Серологическое исследование с одним  диагностикумом (сальмонелезный, шигеллезный). </v>
          </cell>
          <cell r="C314" t="str">
            <v>иссл.</v>
          </cell>
          <cell r="D314">
            <v>188.33333333333334</v>
          </cell>
          <cell r="E314">
            <v>226</v>
          </cell>
        </row>
        <row r="315">
          <cell r="A315" t="str">
            <v>Стерилизация, контроль стерилизации</v>
          </cell>
          <cell r="B315"/>
          <cell r="C315"/>
          <cell r="D315"/>
          <cell r="E315"/>
        </row>
        <row r="316">
          <cell r="A316">
            <v>50001323</v>
          </cell>
          <cell r="B316" t="str">
            <v>Микробиологические исследования по контролю качества камерной дезинфекции (9 биотестов)</v>
          </cell>
          <cell r="C316" t="str">
            <v>проба</v>
          </cell>
          <cell r="D316">
            <v>640</v>
          </cell>
          <cell r="E316">
            <v>768</v>
          </cell>
        </row>
        <row r="317">
          <cell r="A317">
            <v>50001324</v>
          </cell>
          <cell r="B317" t="str">
            <v>Микробиологические исследования по контролю качества камерной дезинфекции (15 биотестов)</v>
          </cell>
          <cell r="C317" t="str">
            <v>проба</v>
          </cell>
          <cell r="D317">
            <v>1012.5</v>
          </cell>
          <cell r="E317">
            <v>1215</v>
          </cell>
        </row>
        <row r="318">
          <cell r="A318">
            <v>50000952</v>
          </cell>
          <cell r="B318" t="str">
            <v>Биологический контроль работы сухожарового стерилизатора (5 тестов)</v>
          </cell>
          <cell r="C318" t="str">
            <v>проба</v>
          </cell>
          <cell r="D318">
            <v>1012.5</v>
          </cell>
          <cell r="E318">
            <v>1215</v>
          </cell>
        </row>
        <row r="319">
          <cell r="A319">
            <v>50000953</v>
          </cell>
          <cell r="B319" t="str">
            <v>Биологический контроль работы парового стерилизатора ( 5 тестов)</v>
          </cell>
          <cell r="C319" t="str">
            <v>проба</v>
          </cell>
          <cell r="D319">
            <v>960.83333333333337</v>
          </cell>
          <cell r="E319">
            <v>1153</v>
          </cell>
        </row>
        <row r="320">
          <cell r="A320">
            <v>51000177</v>
          </cell>
          <cell r="B320" t="str">
            <v>Стерилизация изделий медицинского назначения (1 цикл)</v>
          </cell>
          <cell r="C320" t="str">
            <v>проба</v>
          </cell>
          <cell r="D320">
            <v>208.33333333333334</v>
          </cell>
          <cell r="E320">
            <v>250</v>
          </cell>
        </row>
        <row r="321">
          <cell r="A321">
            <v>50001328</v>
          </cell>
          <cell r="B321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1" t="str">
            <v>проба</v>
          </cell>
          <cell r="D321">
            <v>125</v>
          </cell>
          <cell r="E321">
            <v>150</v>
          </cell>
        </row>
        <row r="322">
          <cell r="A322">
            <v>50000150</v>
          </cell>
          <cell r="B322" t="str">
            <v xml:space="preserve">Контроль качества предстерилизационной очистки ИМН – азопирамовая, фенолфталеиновая пробы – 
1 % одновременно обработанных изделий каждого наименования, но не менее трех единиц
</v>
          </cell>
          <cell r="C322" t="str">
            <v>иссл.</v>
          </cell>
          <cell r="D322">
            <v>16.670000000000002</v>
          </cell>
          <cell r="E322">
            <v>20</v>
          </cell>
        </row>
        <row r="323">
          <cell r="A323" t="str">
            <v>Исследование на стерильность</v>
          </cell>
          <cell r="B323"/>
          <cell r="C323"/>
          <cell r="D323"/>
          <cell r="E323"/>
        </row>
        <row r="324">
          <cell r="A324">
            <v>50001090</v>
          </cell>
          <cell r="B324" t="str">
            <v>Бактериологическое исследование материала, хирургических инструментов, белья, рук хирурга, операционное поле, эндоскопов, аптечной посуды на стерильность</v>
          </cell>
          <cell r="C324" t="str">
            <v>проба</v>
          </cell>
          <cell r="D324">
            <v>131.66666666666669</v>
          </cell>
          <cell r="E324">
            <v>158</v>
          </cell>
        </row>
        <row r="325">
          <cell r="A325" t="str">
            <v>Обучение</v>
          </cell>
          <cell r="B325"/>
          <cell r="C325"/>
          <cell r="D325"/>
          <cell r="E325"/>
        </row>
        <row r="326">
          <cell r="A326">
            <v>50000031</v>
          </cell>
          <cell r="B326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26" t="str">
            <v>чел.</v>
          </cell>
          <cell r="D326">
            <v>8333.3333333333339</v>
          </cell>
          <cell r="E326">
            <v>10000</v>
          </cell>
        </row>
        <row r="327">
          <cell r="A327" t="str">
            <v>Исследования методом ИФА</v>
          </cell>
          <cell r="B327"/>
          <cell r="C327"/>
          <cell r="D327"/>
          <cell r="E327"/>
        </row>
        <row r="328">
          <cell r="A328">
            <v>50001330</v>
          </cell>
          <cell r="B328" t="str">
            <v>Определение остаточного количества антибиотиков в пищевых продуктах (на один антибиотик) методом ИФА</v>
          </cell>
          <cell r="C328" t="str">
            <v>иссл.</v>
          </cell>
          <cell r="D328">
            <v>2583.3333333333335</v>
          </cell>
          <cell r="E328">
            <v>3100</v>
          </cell>
        </row>
        <row r="329">
          <cell r="A329" t="str">
            <v>Исследования методом разделенного импеданса</v>
          </cell>
          <cell r="B329"/>
          <cell r="C329"/>
          <cell r="D329"/>
          <cell r="E329"/>
        </row>
        <row r="330">
          <cell r="A330">
            <v>50000028</v>
          </cell>
          <cell r="B330" t="str">
            <v>Бактериологическое исследование на КМАФАнМ</v>
          </cell>
          <cell r="C330" t="str">
            <v>иссл.</v>
          </cell>
          <cell r="D330">
            <v>179.16666666666669</v>
          </cell>
          <cell r="E330">
            <v>215</v>
          </cell>
        </row>
        <row r="331">
          <cell r="A331">
            <v>50000029</v>
          </cell>
          <cell r="B331" t="str">
            <v>Бактериологическое исследование на листерии</v>
          </cell>
          <cell r="C331" t="str">
            <v>иссл.</v>
          </cell>
          <cell r="D331">
            <v>275</v>
          </cell>
          <cell r="E331">
            <v>330</v>
          </cell>
        </row>
        <row r="332">
          <cell r="A332">
            <v>50000030</v>
          </cell>
          <cell r="B332" t="str">
            <v xml:space="preserve">Исследование на патогенную микрофлору </v>
          </cell>
          <cell r="C332" t="str">
            <v>иссл.</v>
          </cell>
          <cell r="D332">
            <v>275</v>
          </cell>
          <cell r="E332">
            <v>330</v>
          </cell>
        </row>
        <row r="333">
          <cell r="A333" t="str">
            <v>Прочие</v>
          </cell>
          <cell r="B333"/>
          <cell r="C333"/>
          <cell r="D333"/>
          <cell r="E333"/>
        </row>
        <row r="334">
          <cell r="A334">
            <v>50000040</v>
          </cell>
          <cell r="B334" t="str">
            <v>Бактериологический количественный контроль питательных сред</v>
          </cell>
          <cell r="C334" t="str">
            <v>проба</v>
          </cell>
          <cell r="D334">
            <v>821.66666666666674</v>
          </cell>
          <cell r="E334">
            <v>986</v>
          </cell>
        </row>
        <row r="335">
          <cell r="A335" t="str">
            <v xml:space="preserve">Лаборатория  физико-химических методов исследования  </v>
          </cell>
          <cell r="B335"/>
          <cell r="C335"/>
          <cell r="D335"/>
          <cell r="E335"/>
        </row>
        <row r="336">
          <cell r="A336" t="str">
            <v>Санитарно-гигиенические исследования продовольственного сырья и пищевых продуктов</v>
          </cell>
          <cell r="B336"/>
          <cell r="C336"/>
          <cell r="D336"/>
          <cell r="E336"/>
        </row>
        <row r="337">
          <cell r="A337">
            <v>60000005</v>
          </cell>
          <cell r="B337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37" t="str">
            <v>иссл.</v>
          </cell>
          <cell r="D337">
            <v>2079.166666666667</v>
          </cell>
          <cell r="E337">
            <v>2495</v>
          </cell>
        </row>
        <row r="338">
          <cell r="A338">
            <v>60000111</v>
          </cell>
          <cell r="B338" t="str">
            <v>Определение ферропримесей в сахаре.</v>
          </cell>
          <cell r="C338" t="str">
            <v>иссл.</v>
          </cell>
          <cell r="D338">
            <v>105</v>
          </cell>
          <cell r="E338">
            <v>126</v>
          </cell>
        </row>
        <row r="339">
          <cell r="A339">
            <v>60000112</v>
          </cell>
          <cell r="B339" t="str">
            <v>Определение массовой доли редуцирующих веществ в сахаре.</v>
          </cell>
          <cell r="C339" t="str">
            <v>иссл.</v>
          </cell>
          <cell r="D339">
            <v>301.66666666666669</v>
          </cell>
          <cell r="E339">
            <v>362</v>
          </cell>
        </row>
        <row r="340">
          <cell r="A340">
            <v>60000113</v>
          </cell>
          <cell r="B340" t="str">
            <v>Определение цветности сахара.</v>
          </cell>
          <cell r="C340" t="str">
            <v>иссл.</v>
          </cell>
          <cell r="D340">
            <v>165.83333333333334</v>
          </cell>
          <cell r="E340">
            <v>199</v>
          </cell>
        </row>
        <row r="341">
          <cell r="A341">
            <v>60000114</v>
          </cell>
          <cell r="B341" t="str">
            <v>Определение внешнего вида, запаха, вкуса и чистоты раствора сахара.</v>
          </cell>
          <cell r="C341" t="str">
            <v>иссл.</v>
          </cell>
          <cell r="D341">
            <v>66.666666666666671</v>
          </cell>
          <cell r="E341">
            <v>80</v>
          </cell>
        </row>
        <row r="342">
          <cell r="A342">
            <v>60000115</v>
          </cell>
          <cell r="B342" t="str">
            <v>Определение массовой доли мелочи в сахаре-рафинаде.</v>
          </cell>
          <cell r="C342" t="str">
            <v>иссл.</v>
          </cell>
          <cell r="D342">
            <v>66.666666666666671</v>
          </cell>
          <cell r="E342">
            <v>80</v>
          </cell>
        </row>
        <row r="343">
          <cell r="A343">
            <v>60000222</v>
          </cell>
          <cell r="B343" t="str">
            <v>Определение органолептических показателей продовольственного сырья, пищевых продуктов.</v>
          </cell>
          <cell r="C343" t="str">
            <v>иссл.</v>
          </cell>
          <cell r="D343">
            <v>75</v>
          </cell>
          <cell r="E343">
            <v>90</v>
          </cell>
        </row>
        <row r="344">
          <cell r="A344">
            <v>60000223</v>
          </cell>
          <cell r="B344" t="str">
            <v>Определение массовой доли экстрактивных веществ в кофе.</v>
          </cell>
          <cell r="C344" t="str">
            <v>иссл.</v>
          </cell>
          <cell r="D344">
            <v>200.83333333333334</v>
          </cell>
          <cell r="E344">
            <v>241</v>
          </cell>
        </row>
        <row r="345">
          <cell r="A345">
            <v>60000224</v>
          </cell>
          <cell r="B345" t="str">
            <v>Определение массовой доли экстрактивных водорастворимых веществ в чае.</v>
          </cell>
          <cell r="C345" t="str">
            <v>иссл.</v>
          </cell>
          <cell r="D345">
            <v>225.83333333333334</v>
          </cell>
          <cell r="E345">
            <v>271</v>
          </cell>
        </row>
        <row r="346">
          <cell r="A346">
            <v>60000225</v>
          </cell>
          <cell r="B346" t="str">
            <v>Определение массовой доли белка в продовольственном сырье, пищевых продуктов.</v>
          </cell>
          <cell r="C346" t="str">
            <v>иссл.</v>
          </cell>
          <cell r="D346">
            <v>491.66666666666669</v>
          </cell>
          <cell r="E346">
            <v>590</v>
          </cell>
        </row>
        <row r="347">
          <cell r="A347">
            <v>60000226</v>
          </cell>
          <cell r="B347" t="str">
            <v>Расчет одного блюда на калорийность по Экземплярскому.</v>
          </cell>
          <cell r="C347" t="str">
            <v>иссл.</v>
          </cell>
          <cell r="D347">
            <v>148.33333333333334</v>
          </cell>
          <cell r="E347">
            <v>178</v>
          </cell>
        </row>
        <row r="348">
          <cell r="A348">
            <v>60000229</v>
          </cell>
          <cell r="B348" t="str">
            <v>Определение массовой доли осадка в растительном масле.</v>
          </cell>
          <cell r="C348" t="str">
            <v>иссл.</v>
          </cell>
          <cell r="D348">
            <v>167.5</v>
          </cell>
          <cell r="E348">
            <v>201</v>
          </cell>
        </row>
        <row r="349">
          <cell r="A349">
            <v>60000231</v>
          </cell>
          <cell r="B34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9" t="str">
            <v>иссл.</v>
          </cell>
          <cell r="D349">
            <v>167.5</v>
          </cell>
          <cell r="E349">
            <v>201</v>
          </cell>
        </row>
        <row r="350">
          <cell r="A350">
            <v>60000232</v>
          </cell>
          <cell r="B350" t="str">
            <v xml:space="preserve">Определение содержания этилового спирта в продуктах переработки плодов и овощей </v>
          </cell>
          <cell r="C350" t="str">
            <v>иссл.</v>
          </cell>
          <cell r="D350">
            <v>459.16666666666669</v>
          </cell>
          <cell r="E350">
            <v>551</v>
          </cell>
        </row>
        <row r="351">
          <cell r="A351">
            <v>60000233</v>
          </cell>
          <cell r="B351" t="str">
            <v>Определение влаги и сухих веществ до постоянного веса в пищевых продуктах</v>
          </cell>
          <cell r="C351" t="str">
            <v>иссл.</v>
          </cell>
          <cell r="D351">
            <v>167.5</v>
          </cell>
          <cell r="E351">
            <v>201</v>
          </cell>
        </row>
        <row r="352">
          <cell r="A352">
            <v>60000234</v>
          </cell>
          <cell r="B352" t="str">
            <v>Определение зольности в продовольственном сырье, пищевых продуктах</v>
          </cell>
          <cell r="C352" t="str">
            <v>иссл.</v>
          </cell>
          <cell r="D352">
            <v>368.33333333333337</v>
          </cell>
          <cell r="E352">
            <v>442</v>
          </cell>
        </row>
        <row r="353">
          <cell r="A353">
            <v>60000235</v>
          </cell>
          <cell r="B35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3" t="str">
            <v>иссл.</v>
          </cell>
          <cell r="D353">
            <v>230</v>
          </cell>
          <cell r="E353">
            <v>276</v>
          </cell>
        </row>
        <row r="354">
          <cell r="A354">
            <v>60000237</v>
          </cell>
          <cell r="B35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4" t="str">
            <v>иссл.</v>
          </cell>
          <cell r="D354">
            <v>80</v>
          </cell>
          <cell r="E354">
            <v>96</v>
          </cell>
        </row>
        <row r="355">
          <cell r="A355">
            <v>60000239</v>
          </cell>
          <cell r="B355" t="str">
            <v>Определение массовой доли неомыляемых веществ в растительных маслах  и натуральных жирных кислотах</v>
          </cell>
          <cell r="C355" t="str">
            <v>иссл.</v>
          </cell>
          <cell r="D355">
            <v>153.33333333333334</v>
          </cell>
          <cell r="E355">
            <v>184</v>
          </cell>
        </row>
        <row r="356">
          <cell r="A356">
            <v>60000240</v>
          </cell>
          <cell r="B356" t="str">
            <v>Определение массовой доли не жировых примесей и  объемной доли отстоя в растительных маслах</v>
          </cell>
          <cell r="C356" t="str">
            <v>иссл.</v>
          </cell>
          <cell r="D356">
            <v>368.33333333333337</v>
          </cell>
          <cell r="E356">
            <v>442</v>
          </cell>
        </row>
        <row r="357">
          <cell r="A357">
            <v>60000241</v>
          </cell>
          <cell r="B357" t="str">
            <v>Определение  массовой доли фосфорсодержащих веществ в растительных маслах</v>
          </cell>
          <cell r="C357" t="str">
            <v>иссл.</v>
          </cell>
          <cell r="D357">
            <v>368.33333333333337</v>
          </cell>
          <cell r="E357">
            <v>442</v>
          </cell>
        </row>
        <row r="358">
          <cell r="A358">
            <v>60000242</v>
          </cell>
          <cell r="B358" t="str">
            <v>Определение РН в продовольственном сырье, пищевых продуктах</v>
          </cell>
          <cell r="C358" t="str">
            <v>иссл.</v>
          </cell>
          <cell r="D358">
            <v>105</v>
          </cell>
          <cell r="E358">
            <v>126</v>
          </cell>
        </row>
        <row r="359">
          <cell r="A359">
            <v>60000243</v>
          </cell>
          <cell r="B359" t="str">
            <v>Определение объемной доли этилового спирта  и массовой доли действительного экстракта в пиве</v>
          </cell>
          <cell r="C359" t="str">
            <v>иссл.</v>
          </cell>
          <cell r="D359">
            <v>414.16666666666669</v>
          </cell>
          <cell r="E359">
            <v>497</v>
          </cell>
        </row>
        <row r="360">
          <cell r="A360">
            <v>60000244</v>
          </cell>
          <cell r="B360" t="str">
            <v>Определение массовой доли меди, цинка, кадмия, свинца в продовольственном сырье  и пищевых продуктах</v>
          </cell>
          <cell r="C360" t="str">
            <v>проба</v>
          </cell>
          <cell r="D360">
            <v>575</v>
          </cell>
          <cell r="E360">
            <v>690</v>
          </cell>
        </row>
        <row r="361">
          <cell r="A361">
            <v>60000246</v>
          </cell>
          <cell r="B361" t="str">
            <v xml:space="preserve">Определение ртути в продовольственном сырье и пищевых продуктах </v>
          </cell>
          <cell r="C361" t="str">
            <v>иссл.</v>
          </cell>
          <cell r="D361">
            <v>520.83333333333337</v>
          </cell>
          <cell r="E361">
            <v>625</v>
          </cell>
        </row>
        <row r="362">
          <cell r="A362">
            <v>60000247</v>
          </cell>
          <cell r="B362" t="str">
            <v xml:space="preserve">Определение железа в продовольственном сырье и пищевых продуктах </v>
          </cell>
          <cell r="C362" t="str">
            <v>иссл.</v>
          </cell>
          <cell r="D362">
            <v>400.83333333333337</v>
          </cell>
          <cell r="E362">
            <v>481</v>
          </cell>
        </row>
        <row r="363">
          <cell r="A363">
            <v>60000248</v>
          </cell>
          <cell r="B363" t="str">
            <v xml:space="preserve">Определение хрома в продовольственном сырье и пищевых продуктах </v>
          </cell>
          <cell r="C363" t="str">
            <v>иссл.</v>
          </cell>
          <cell r="D363">
            <v>466.66666666666669</v>
          </cell>
          <cell r="E363">
            <v>560</v>
          </cell>
        </row>
        <row r="364">
          <cell r="A364">
            <v>60000249</v>
          </cell>
          <cell r="B364" t="str">
            <v xml:space="preserve">Определение никеля в продовольственном сырье и пищевых продуктах </v>
          </cell>
          <cell r="C364" t="str">
            <v>иссл.</v>
          </cell>
          <cell r="D364">
            <v>466.66666666666669</v>
          </cell>
          <cell r="E364">
            <v>560</v>
          </cell>
        </row>
        <row r="365">
          <cell r="A365">
            <v>60000250</v>
          </cell>
          <cell r="B365" t="str">
            <v>Качественное определение перекиси водорода в молочной продукции</v>
          </cell>
          <cell r="C365" t="str">
            <v>иссл.</v>
          </cell>
          <cell r="D365">
            <v>90</v>
          </cell>
          <cell r="E365">
            <v>108</v>
          </cell>
        </row>
        <row r="366">
          <cell r="A366">
            <v>60000251</v>
          </cell>
          <cell r="B366" t="str">
            <v>Определение готовности концентратов  в пищевых продуктов не требующих варки</v>
          </cell>
          <cell r="C366" t="str">
            <v>иссл.</v>
          </cell>
          <cell r="D366">
            <v>40.833333333333336</v>
          </cell>
          <cell r="E366">
            <v>49</v>
          </cell>
        </row>
        <row r="367">
          <cell r="A367">
            <v>60000252</v>
          </cell>
          <cell r="B36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7" t="str">
            <v>иссл.</v>
          </cell>
          <cell r="D367">
            <v>224.16666666666669</v>
          </cell>
          <cell r="E367">
            <v>269</v>
          </cell>
        </row>
        <row r="368">
          <cell r="A368">
            <v>60000253</v>
          </cell>
          <cell r="B368" t="str">
            <v>Определение массовой доли фосфора в пищевых продуктах</v>
          </cell>
          <cell r="C368" t="str">
            <v>иссл.</v>
          </cell>
          <cell r="D368">
            <v>709.16666666666674</v>
          </cell>
          <cell r="E368">
            <v>851</v>
          </cell>
        </row>
        <row r="369">
          <cell r="A369">
            <v>60000254</v>
          </cell>
          <cell r="B369" t="str">
            <v>Определение содержания вомитоксина (дезоксиниваленола)  в  продовольственном сырье, пищевых продуктах</v>
          </cell>
          <cell r="C369" t="str">
            <v>иссл.</v>
          </cell>
          <cell r="D369">
            <v>600.83333333333337</v>
          </cell>
          <cell r="E369">
            <v>721</v>
          </cell>
        </row>
        <row r="370">
          <cell r="A370">
            <v>60000255</v>
          </cell>
          <cell r="B370" t="str">
            <v>Определение массовой доли олова в продовольственном сырье, пищевых продуктах</v>
          </cell>
          <cell r="C370" t="str">
            <v>иссл.</v>
          </cell>
          <cell r="D370">
            <v>507.5</v>
          </cell>
          <cell r="E370">
            <v>609</v>
          </cell>
        </row>
        <row r="371">
          <cell r="A371">
            <v>60000256</v>
          </cell>
          <cell r="B37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1" t="str">
            <v>иссл.</v>
          </cell>
          <cell r="D371">
            <v>374.16666666666669</v>
          </cell>
          <cell r="E371">
            <v>449</v>
          </cell>
        </row>
        <row r="372">
          <cell r="A372">
            <v>60000257</v>
          </cell>
          <cell r="B372" t="str">
            <v>Качественное определение аммиака в молочной продукции</v>
          </cell>
          <cell r="C372" t="str">
            <v>иссл.</v>
          </cell>
          <cell r="D372">
            <v>90</v>
          </cell>
          <cell r="E372">
            <v>108</v>
          </cell>
        </row>
        <row r="373">
          <cell r="A373">
            <v>60000258</v>
          </cell>
          <cell r="B37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3" t="str">
            <v>иссл.</v>
          </cell>
          <cell r="D373">
            <v>414.16666666666669</v>
          </cell>
          <cell r="E373">
            <v>497</v>
          </cell>
        </row>
        <row r="374">
          <cell r="A374">
            <v>60000259</v>
          </cell>
          <cell r="B374" t="str">
            <v>Определение цвета пива</v>
          </cell>
          <cell r="C374" t="str">
            <v>иссл.</v>
          </cell>
          <cell r="D374">
            <v>187.5</v>
          </cell>
          <cell r="E374">
            <v>225</v>
          </cell>
        </row>
        <row r="375">
          <cell r="A375">
            <v>60000260</v>
          </cell>
          <cell r="B375" t="str">
            <v>Определение  содержания зеараленона  в  продовольственном сырье, пищевых продуктах</v>
          </cell>
          <cell r="C375" t="str">
            <v>иссл.</v>
          </cell>
          <cell r="D375">
            <v>891.66666666666674</v>
          </cell>
          <cell r="E375">
            <v>1070</v>
          </cell>
        </row>
        <row r="376">
          <cell r="A376">
            <v>60000261</v>
          </cell>
          <cell r="B376" t="str">
            <v>Определение  содержания патулина  в  продовольственном сырье, пищевых продуктах</v>
          </cell>
          <cell r="C376" t="str">
            <v>иссл.</v>
          </cell>
          <cell r="D376">
            <v>891.66666666666674</v>
          </cell>
          <cell r="E376">
            <v>1070</v>
          </cell>
        </row>
        <row r="377">
          <cell r="A377">
            <v>60000262</v>
          </cell>
          <cell r="B377" t="str">
            <v>Определение  массовой доли гистамина в рыбе  и рыбных продуктах с построением град.графика для каждой пробы</v>
          </cell>
          <cell r="C377" t="str">
            <v>иссл.</v>
          </cell>
          <cell r="D377">
            <v>580.83333333333337</v>
          </cell>
          <cell r="E377">
            <v>697</v>
          </cell>
        </row>
        <row r="378">
          <cell r="A378">
            <v>60000263</v>
          </cell>
          <cell r="B378" t="str">
            <v>Определение содержания афлатоксина В1  в  продовольственном сырье, пищевых продуктах</v>
          </cell>
          <cell r="C378" t="str">
            <v>иссл.</v>
          </cell>
          <cell r="D378">
            <v>922.5</v>
          </cell>
          <cell r="E378">
            <v>1107</v>
          </cell>
        </row>
        <row r="379">
          <cell r="A379">
            <v>60000264</v>
          </cell>
          <cell r="B379" t="str">
            <v>Определение  содержания афлатоксина М1 в продовольственном сырье, пищевых продуктах</v>
          </cell>
          <cell r="C379" t="str">
            <v>иссл.</v>
          </cell>
          <cell r="D379">
            <v>938.33333333333337</v>
          </cell>
          <cell r="E379">
            <v>1126</v>
          </cell>
        </row>
        <row r="380">
          <cell r="A380">
            <v>60000265</v>
          </cell>
          <cell r="B380" t="str">
            <v>Определение содержания витамина С в готовых пищевых  продуктах.</v>
          </cell>
          <cell r="C380" t="str">
            <v>иссл.</v>
          </cell>
          <cell r="D380">
            <v>166.66666666666669</v>
          </cell>
          <cell r="E380">
            <v>200</v>
          </cell>
        </row>
        <row r="381">
          <cell r="A381">
            <v>60000266</v>
          </cell>
          <cell r="B381" t="str">
            <v>Определение массовой доли нитритов в мясных продуктах</v>
          </cell>
          <cell r="C381" t="str">
            <v>иссл.</v>
          </cell>
          <cell r="D381">
            <v>400</v>
          </cell>
          <cell r="E381">
            <v>480</v>
          </cell>
        </row>
        <row r="382">
          <cell r="A382">
            <v>60000267</v>
          </cell>
          <cell r="B382" t="str">
            <v>Определение стойкости эмульсии  в майонезе</v>
          </cell>
          <cell r="C382" t="str">
            <v>иссл.</v>
          </cell>
          <cell r="D382">
            <v>124.16666666666667</v>
          </cell>
          <cell r="E382">
            <v>149</v>
          </cell>
        </row>
        <row r="383">
          <cell r="A383">
            <v>60000268</v>
          </cell>
          <cell r="B383" t="str">
            <v>Определение массовой доли жира методом Сокслета в пищевых продуктах и продовольственном сырье</v>
          </cell>
          <cell r="C383" t="str">
            <v>иссл.</v>
          </cell>
          <cell r="D383">
            <v>459.16666666666669</v>
          </cell>
          <cell r="E383">
            <v>551</v>
          </cell>
        </row>
        <row r="384">
          <cell r="A384">
            <v>60000269</v>
          </cell>
          <cell r="B384" t="str">
            <v>Определение массовой доли жира методом Гербера в  пищевых продуктах, продовольственном сырье</v>
          </cell>
          <cell r="C384" t="str">
            <v>иссл.</v>
          </cell>
          <cell r="D384">
            <v>265</v>
          </cell>
          <cell r="E384">
            <v>318</v>
          </cell>
        </row>
        <row r="385">
          <cell r="A385">
            <v>60000270</v>
          </cell>
          <cell r="B385" t="str">
            <v>Определение  массовой доли жира экстракционно-весовым методом в  продовольственном сырье, пищевых продуктах</v>
          </cell>
          <cell r="C385" t="str">
            <v>иссл.</v>
          </cell>
          <cell r="D385">
            <v>333.33333333333337</v>
          </cell>
          <cell r="E385">
            <v>400</v>
          </cell>
        </row>
        <row r="386">
          <cell r="A386">
            <v>60000271</v>
          </cell>
          <cell r="B386" t="str">
            <v>Определение  массовой доли поваренной соли   в пищевых продуктах</v>
          </cell>
          <cell r="C386" t="str">
            <v>иссл.</v>
          </cell>
          <cell r="D386">
            <v>166.66666666666669</v>
          </cell>
          <cell r="E386">
            <v>200</v>
          </cell>
        </row>
        <row r="387">
          <cell r="A387">
            <v>60000272</v>
          </cell>
          <cell r="B387" t="str">
            <v>Определение  массовой доли сахара в кондитерских изделиях, пищевых продуктах</v>
          </cell>
          <cell r="C387" t="str">
            <v>иссл.</v>
          </cell>
          <cell r="D387">
            <v>579.16666666666674</v>
          </cell>
          <cell r="E387">
            <v>695</v>
          </cell>
        </row>
        <row r="388">
          <cell r="A388">
            <v>60000273</v>
          </cell>
          <cell r="B388" t="str">
            <v>Определение посторонних примесей в пищевых продуктах</v>
          </cell>
          <cell r="C388" t="str">
            <v>иссл.</v>
          </cell>
          <cell r="D388">
            <v>45</v>
          </cell>
          <cell r="E388">
            <v>54</v>
          </cell>
        </row>
        <row r="389">
          <cell r="A389">
            <v>60000274</v>
          </cell>
          <cell r="B389" t="str">
            <v>Определение  металломагнитной примеси в пищевых продуктах</v>
          </cell>
          <cell r="C389" t="str">
            <v>иссл.</v>
          </cell>
          <cell r="D389">
            <v>133.33333333333334</v>
          </cell>
          <cell r="E389">
            <v>160</v>
          </cell>
        </row>
        <row r="390">
          <cell r="A390">
            <v>60000275</v>
          </cell>
          <cell r="B390" t="str">
            <v>Определение массовой доли минеральных примесей в пищевых продуктах</v>
          </cell>
          <cell r="C390" t="str">
            <v>иссл.</v>
          </cell>
          <cell r="D390">
            <v>193.33333333333334</v>
          </cell>
          <cell r="E390">
            <v>232</v>
          </cell>
        </row>
        <row r="391">
          <cell r="A391">
            <v>60000277</v>
          </cell>
          <cell r="B391" t="str">
            <v>Определение перекисного числа в растительных маслах</v>
          </cell>
          <cell r="C391" t="str">
            <v>иссл.</v>
          </cell>
          <cell r="D391">
            <v>320</v>
          </cell>
          <cell r="E391">
            <v>384</v>
          </cell>
        </row>
        <row r="392">
          <cell r="A392">
            <v>60000278</v>
          </cell>
          <cell r="B392" t="str">
            <v>Определение перекисного числа в животных  жирах</v>
          </cell>
          <cell r="C392" t="str">
            <v>иссл.</v>
          </cell>
          <cell r="D392">
            <v>274.16666666666669</v>
          </cell>
          <cell r="E392">
            <v>329</v>
          </cell>
        </row>
        <row r="393">
          <cell r="A393">
            <v>60000279</v>
          </cell>
          <cell r="B393" t="str">
            <v>Определение кислотного числа в жировой продукции</v>
          </cell>
          <cell r="C393" t="str">
            <v>иссл.</v>
          </cell>
          <cell r="D393">
            <v>220</v>
          </cell>
          <cell r="E393">
            <v>264</v>
          </cell>
        </row>
        <row r="394">
          <cell r="A394">
            <v>60000280</v>
          </cell>
          <cell r="B394" t="str">
            <v>Качественное  определение соды в молоке, молочной продукции</v>
          </cell>
          <cell r="C394" t="str">
            <v>иссл.</v>
          </cell>
          <cell r="D394">
            <v>96.666666666666671</v>
          </cell>
          <cell r="E394">
            <v>116</v>
          </cell>
        </row>
        <row r="395">
          <cell r="A395">
            <v>60000281</v>
          </cell>
          <cell r="B395" t="str">
            <v>Определения пастеризации  в молоке, молочной продукции</v>
          </cell>
          <cell r="C395" t="str">
            <v>иссл.</v>
          </cell>
          <cell r="D395">
            <v>138.33333333333334</v>
          </cell>
          <cell r="E395">
            <v>166</v>
          </cell>
        </row>
        <row r="396">
          <cell r="A396">
            <v>60000282</v>
          </cell>
          <cell r="B396" t="str">
            <v>Определение остаточной активности кислой фосфатазы в вареных колбасных изделиях</v>
          </cell>
          <cell r="C396" t="str">
            <v>иссл.</v>
          </cell>
          <cell r="D396">
            <v>441.66666666666669</v>
          </cell>
          <cell r="E396">
            <v>530</v>
          </cell>
        </row>
        <row r="397">
          <cell r="A397">
            <v>60000283</v>
          </cell>
          <cell r="B397" t="str">
            <v>Определение растворимости пищевых продуктов</v>
          </cell>
          <cell r="C397" t="str">
            <v>иссл.</v>
          </cell>
          <cell r="D397">
            <v>64.166666666666671</v>
          </cell>
          <cell r="E397">
            <v>77</v>
          </cell>
        </row>
        <row r="398">
          <cell r="A398">
            <v>60000284</v>
          </cell>
          <cell r="B398" t="str">
            <v>Определение  массовой доли мышьяка в продовольственном сырье, пищевых продуктах</v>
          </cell>
          <cell r="C398" t="str">
            <v>иссл.</v>
          </cell>
          <cell r="D398">
            <v>660</v>
          </cell>
          <cell r="E398">
            <v>792</v>
          </cell>
        </row>
        <row r="399">
          <cell r="A399">
            <v>60000285</v>
          </cell>
          <cell r="B399" t="str">
            <v>Определение кислотности в пищевых продуктах</v>
          </cell>
          <cell r="C399" t="str">
            <v>иссл.</v>
          </cell>
          <cell r="D399">
            <v>154.16666666666669</v>
          </cell>
          <cell r="E399">
            <v>185</v>
          </cell>
        </row>
        <row r="400">
          <cell r="A400">
            <v>60000286</v>
          </cell>
          <cell r="B400" t="str">
            <v>Определение кислотности в консервах</v>
          </cell>
          <cell r="C400" t="str">
            <v>иссл.</v>
          </cell>
          <cell r="D400">
            <v>192.5</v>
          </cell>
          <cell r="E400">
            <v>231</v>
          </cell>
        </row>
        <row r="401">
          <cell r="A401">
            <v>60000287</v>
          </cell>
          <cell r="B401" t="str">
            <v>Определение массовой доли глазури в рыбе</v>
          </cell>
          <cell r="C401" t="str">
            <v>иссл.</v>
          </cell>
          <cell r="D401">
            <v>67.5</v>
          </cell>
          <cell r="E401">
            <v>81</v>
          </cell>
        </row>
        <row r="402">
          <cell r="A402">
            <v>60001020</v>
          </cell>
          <cell r="B402" t="str">
            <v>Определение кислотности  жировой фазы в коровьем масле и спрэдах продукции</v>
          </cell>
          <cell r="C402" t="str">
            <v>иссл.</v>
          </cell>
          <cell r="D402">
            <v>175.83333333333334</v>
          </cell>
          <cell r="E402">
            <v>211</v>
          </cell>
        </row>
        <row r="403">
          <cell r="A403">
            <v>60000288</v>
          </cell>
          <cell r="B403" t="str">
            <v>Определение объемной доли этилового спирта  (крепость) в алкогольной продукции</v>
          </cell>
          <cell r="C403" t="str">
            <v>иссл.</v>
          </cell>
          <cell r="D403">
            <v>375</v>
          </cell>
          <cell r="E403">
            <v>450</v>
          </cell>
        </row>
        <row r="404">
          <cell r="A404">
            <v>60000291</v>
          </cell>
          <cell r="B404" t="str">
            <v>Определение  продолжительности растворения сахара в воде</v>
          </cell>
          <cell r="C404" t="str">
            <v>иссл.</v>
          </cell>
          <cell r="D404">
            <v>62.5</v>
          </cell>
          <cell r="E404">
            <v>75</v>
          </cell>
        </row>
        <row r="405">
          <cell r="A405">
            <v>60000292</v>
          </cell>
          <cell r="B405" t="str">
            <v>Определение массовой доли нитрата в овощах потенциометрическим методом</v>
          </cell>
          <cell r="C405" t="str">
            <v>иссл.</v>
          </cell>
          <cell r="D405">
            <v>215</v>
          </cell>
          <cell r="E405">
            <v>258</v>
          </cell>
        </row>
        <row r="406">
          <cell r="A406">
            <v>60000293</v>
          </cell>
          <cell r="B406" t="str">
            <v>Определение рефракции в растительных маслах</v>
          </cell>
          <cell r="C406" t="str">
            <v>иссл.</v>
          </cell>
          <cell r="D406">
            <v>315.83333333333337</v>
          </cell>
          <cell r="E406">
            <v>379</v>
          </cell>
        </row>
        <row r="407">
          <cell r="A407">
            <v>60000294</v>
          </cell>
          <cell r="B407" t="str">
            <v>Определение массовой доли осадка в соках и экстрактах</v>
          </cell>
          <cell r="C407" t="str">
            <v>иссл.</v>
          </cell>
          <cell r="D407">
            <v>169.16666666666669</v>
          </cell>
          <cell r="E407">
            <v>203</v>
          </cell>
        </row>
        <row r="408">
          <cell r="A408">
            <v>60000295</v>
          </cell>
          <cell r="B408" t="str">
            <v>Определение массовой доли мякоти в соковой продукции</v>
          </cell>
          <cell r="C408" t="str">
            <v>иссл.</v>
          </cell>
          <cell r="D408">
            <v>115.83333333333334</v>
          </cell>
          <cell r="E408">
            <v>139</v>
          </cell>
        </row>
        <row r="409">
          <cell r="A409">
            <v>60000296</v>
          </cell>
          <cell r="B409" t="str">
            <v>Определение  массовой доли диоксида серы в жидких и светлоокрашенных продуктах переработки фруктов и овощей</v>
          </cell>
          <cell r="C409" t="str">
            <v>иссл.</v>
          </cell>
          <cell r="D409">
            <v>330</v>
          </cell>
          <cell r="E409">
            <v>396</v>
          </cell>
        </row>
        <row r="410">
          <cell r="A410">
            <v>60000297</v>
          </cell>
          <cell r="B410" t="str">
            <v>Определение массовой доли сорбиновой кислоты в пищевых продуктах фотометрическим методом</v>
          </cell>
          <cell r="C410" t="str">
            <v>иссл.</v>
          </cell>
          <cell r="D410">
            <v>566.66666666666674</v>
          </cell>
          <cell r="E410">
            <v>680</v>
          </cell>
        </row>
        <row r="411">
          <cell r="A411">
            <v>60000298</v>
          </cell>
          <cell r="B411" t="str">
            <v>Определение массовой доли бензойной кислоты в пищевых продуктах фотометрическим методом</v>
          </cell>
          <cell r="C411" t="str">
            <v>иссл.</v>
          </cell>
          <cell r="D411">
            <v>637.5</v>
          </cell>
          <cell r="E411">
            <v>765</v>
          </cell>
        </row>
        <row r="412">
          <cell r="A412">
            <v>60000300</v>
          </cell>
          <cell r="B412" t="str">
            <v>Определение массовой доли летучих кислот в винодельческой продукции</v>
          </cell>
          <cell r="C412" t="str">
            <v>иссл.</v>
          </cell>
          <cell r="D412">
            <v>266.66666666666669</v>
          </cell>
          <cell r="E412">
            <v>320</v>
          </cell>
        </row>
        <row r="413">
          <cell r="A413">
            <v>60000301</v>
          </cell>
          <cell r="B413" t="str">
            <v>Определение относительной плотности винодельческой продукции, соковой продукции</v>
          </cell>
          <cell r="C413" t="str">
            <v>иссл.</v>
          </cell>
          <cell r="D413">
            <v>150.83333333333334</v>
          </cell>
          <cell r="E413">
            <v>181</v>
          </cell>
        </row>
        <row r="414">
          <cell r="A414">
            <v>60000302</v>
          </cell>
          <cell r="B414" t="str">
            <v>Определение приведённого, остаточного экстракта в алкогольной продукции</v>
          </cell>
          <cell r="C414" t="str">
            <v>иссл.</v>
          </cell>
          <cell r="D414">
            <v>459.16666666666669</v>
          </cell>
          <cell r="E414">
            <v>551</v>
          </cell>
        </row>
        <row r="415">
          <cell r="A415">
            <v>60000303</v>
          </cell>
          <cell r="B415" t="str">
            <v>Определение массовой концентрации общей и свободной сернистой кислоты в винодельческой продукции</v>
          </cell>
          <cell r="C415" t="str">
            <v>иссл.</v>
          </cell>
          <cell r="D415">
            <v>360</v>
          </cell>
          <cell r="E415">
            <v>432</v>
          </cell>
        </row>
        <row r="416">
          <cell r="A416">
            <v>60000304</v>
          </cell>
          <cell r="B416" t="str">
            <v>Определение массовой доли двуокиси углерода в пиве и безалкогольных напитках</v>
          </cell>
          <cell r="C416" t="str">
            <v>иссл.</v>
          </cell>
          <cell r="D416">
            <v>71.666666666666671</v>
          </cell>
          <cell r="E416">
            <v>86</v>
          </cell>
        </row>
        <row r="417">
          <cell r="A417">
            <v>60000305</v>
          </cell>
          <cell r="B417" t="str">
            <v>Определение объемной доли метилового спирта в коньяках</v>
          </cell>
          <cell r="C417" t="str">
            <v>иссл.</v>
          </cell>
          <cell r="D417">
            <v>375</v>
          </cell>
          <cell r="E417">
            <v>450</v>
          </cell>
        </row>
        <row r="418">
          <cell r="A418">
            <v>60000307</v>
          </cell>
          <cell r="B418" t="str">
            <v>Определение стойкости пива и безалкогольных напитков</v>
          </cell>
          <cell r="C418" t="str">
            <v>иссл.</v>
          </cell>
          <cell r="D418">
            <v>66.666666666666671</v>
          </cell>
          <cell r="E418">
            <v>80</v>
          </cell>
        </row>
        <row r="419">
          <cell r="A419">
            <v>60000309</v>
          </cell>
          <cell r="B419" t="str">
            <v>Определение качества термической обработки мясных кулинарных изделий из рубленого мяса</v>
          </cell>
          <cell r="C419" t="str">
            <v>иссл.</v>
          </cell>
          <cell r="D419">
            <v>97.5</v>
          </cell>
          <cell r="E419">
            <v>117</v>
          </cell>
        </row>
        <row r="420">
          <cell r="A420">
            <v>60000310</v>
          </cell>
          <cell r="B420" t="str">
            <v>Определение массовой доли окисленных веществ во фритюрном жире</v>
          </cell>
          <cell r="C420" t="str">
            <v>иссл.</v>
          </cell>
          <cell r="D420">
            <v>127.5</v>
          </cell>
          <cell r="E420">
            <v>153</v>
          </cell>
        </row>
        <row r="421">
          <cell r="A421">
            <v>60000311</v>
          </cell>
          <cell r="B421" t="str">
            <v>Определение массовой доли  золы нерастворимой в 10 % соляной кислоте</v>
          </cell>
          <cell r="C421" t="str">
            <v>иссл.</v>
          </cell>
          <cell r="D421">
            <v>490</v>
          </cell>
          <cell r="E421">
            <v>588</v>
          </cell>
        </row>
        <row r="422">
          <cell r="A422">
            <v>60000312</v>
          </cell>
          <cell r="B422" t="str">
            <v>Определение  массовой доли редуцирующих сахаров и сахарозы в мёде</v>
          </cell>
          <cell r="C422" t="str">
            <v>иссл.</v>
          </cell>
          <cell r="D422">
            <v>288.33333333333337</v>
          </cell>
          <cell r="E422">
            <v>346</v>
          </cell>
        </row>
        <row r="423">
          <cell r="A423">
            <v>60000313</v>
          </cell>
          <cell r="B423" t="str">
            <v>Качественное определение гидрокисметилфурфураля (оксиметилфурфурола) в мёде</v>
          </cell>
          <cell r="C423" t="str">
            <v>иссл.</v>
          </cell>
          <cell r="D423">
            <v>281.66666666666669</v>
          </cell>
          <cell r="E423">
            <v>338</v>
          </cell>
        </row>
        <row r="424">
          <cell r="A424">
            <v>60000314</v>
          </cell>
          <cell r="B424" t="str">
            <v>Определение диастазного числа в мёде</v>
          </cell>
          <cell r="C424" t="str">
            <v>иссл.</v>
          </cell>
          <cell r="D424">
            <v>148.33333333333334</v>
          </cell>
          <cell r="E424">
            <v>178</v>
          </cell>
        </row>
        <row r="425">
          <cell r="A425">
            <v>60000315</v>
          </cell>
          <cell r="B425" t="str">
            <v>Определение содержания механических примесей в меде</v>
          </cell>
          <cell r="C425" t="str">
            <v>иссл.</v>
          </cell>
          <cell r="D425">
            <v>100</v>
          </cell>
          <cell r="E425">
            <v>120</v>
          </cell>
        </row>
        <row r="426">
          <cell r="A426">
            <v>60000316</v>
          </cell>
          <cell r="B426" t="str">
            <v>Определение свободной кислотности и /или водородного показателя (рН) в мёде</v>
          </cell>
          <cell r="C426" t="str">
            <v>иссл.</v>
          </cell>
          <cell r="D426">
            <v>104.16666666666667</v>
          </cell>
          <cell r="E426">
            <v>125</v>
          </cell>
        </row>
        <row r="427">
          <cell r="A427">
            <v>60000317</v>
          </cell>
          <cell r="B427" t="str">
            <v>Определение никеля, хрома в табачных изделиях</v>
          </cell>
          <cell r="C427" t="str">
            <v>иссл.</v>
          </cell>
          <cell r="D427">
            <v>325</v>
          </cell>
          <cell r="E427">
            <v>390</v>
          </cell>
        </row>
        <row r="428">
          <cell r="A428">
            <v>60000318</v>
          </cell>
          <cell r="B428" t="str">
            <v xml:space="preserve">Определение массовой доли хлеба в кулинарных изделиях и полуфабрикатах из рубленого мяса </v>
          </cell>
          <cell r="C428" t="str">
            <v>иссл.</v>
          </cell>
          <cell r="D428">
            <v>262.5</v>
          </cell>
          <cell r="E428">
            <v>315</v>
          </cell>
        </row>
        <row r="429">
          <cell r="A429">
            <v>60000319</v>
          </cell>
          <cell r="B429" t="str">
            <v>Определение растворимости яичного порошка</v>
          </cell>
          <cell r="C429" t="str">
            <v>иссл.</v>
          </cell>
          <cell r="D429">
            <v>342.5</v>
          </cell>
          <cell r="E429">
            <v>411</v>
          </cell>
        </row>
        <row r="430">
          <cell r="A430">
            <v>60000320</v>
          </cell>
          <cell r="B430" t="str">
            <v>Определение наличия продуктов первичного распада белков в бульоне</v>
          </cell>
          <cell r="C430" t="str">
            <v>иссл.</v>
          </cell>
          <cell r="D430">
            <v>149.16666666666669</v>
          </cell>
          <cell r="E430">
            <v>179</v>
          </cell>
        </row>
        <row r="431">
          <cell r="A431">
            <v>60000321</v>
          </cell>
          <cell r="B431" t="str">
            <v>Определение перекисного числа в свежем мясе птицы</v>
          </cell>
          <cell r="C431" t="str">
            <v>иссл.</v>
          </cell>
          <cell r="D431">
            <v>295.83333333333337</v>
          </cell>
          <cell r="E431">
            <v>355</v>
          </cell>
        </row>
        <row r="432">
          <cell r="A432">
            <v>60000322</v>
          </cell>
          <cell r="B432" t="str">
            <v>Определение плотности молочной продукции</v>
          </cell>
          <cell r="C432" t="str">
            <v>иссл.</v>
          </cell>
          <cell r="D432">
            <v>53.333333333333336</v>
          </cell>
          <cell r="E432">
            <v>64</v>
          </cell>
        </row>
        <row r="433">
          <cell r="A433">
            <v>60000323</v>
          </cell>
          <cell r="B433" t="str">
            <v>Определение индекса растворимости в молочной продукции</v>
          </cell>
          <cell r="C433" t="str">
            <v>иссл.</v>
          </cell>
          <cell r="D433">
            <v>113.33333333333334</v>
          </cell>
          <cell r="E433">
            <v>136</v>
          </cell>
        </row>
        <row r="434">
          <cell r="A434">
            <v>60000324</v>
          </cell>
          <cell r="B434" t="str">
            <v>Определение щелочности в кондитерских изделиях</v>
          </cell>
          <cell r="C434" t="str">
            <v>иссл.</v>
          </cell>
          <cell r="D434">
            <v>164.16666666666669</v>
          </cell>
          <cell r="E434">
            <v>197</v>
          </cell>
        </row>
        <row r="435">
          <cell r="A435">
            <v>60000325</v>
          </cell>
          <cell r="B435" t="str">
            <v>Определение массовой доли бензапирена в пищевых продуктах   методом высокоэффективной хроматографии</v>
          </cell>
          <cell r="C435" t="str">
            <v>иссл.</v>
          </cell>
          <cell r="D435">
            <v>2527.5</v>
          </cell>
          <cell r="E435">
            <v>3033</v>
          </cell>
        </row>
        <row r="436">
          <cell r="A436">
            <v>60000326</v>
          </cell>
          <cell r="B436" t="str">
            <v>Определение  массовой доли N-нитрозаминов в продовольственном сырье и пищевых продуктах методом.</v>
          </cell>
          <cell r="C436" t="str">
            <v>иссл.</v>
          </cell>
          <cell r="D436">
            <v>1995</v>
          </cell>
          <cell r="E436">
            <v>2394</v>
          </cell>
        </row>
        <row r="437">
          <cell r="A437">
            <v>60000327</v>
          </cell>
          <cell r="B437" t="str">
            <v>Определение подлинности водки</v>
          </cell>
          <cell r="C437" t="str">
            <v>иссл.</v>
          </cell>
          <cell r="D437">
            <v>2318.3333333333335</v>
          </cell>
          <cell r="E437">
            <v>2782</v>
          </cell>
        </row>
        <row r="438">
          <cell r="A438">
            <v>60000328</v>
          </cell>
          <cell r="B438" t="str">
            <v>Газохроматографический метод определения  содержания токсичных микропримесей</v>
          </cell>
          <cell r="C438" t="str">
            <v>иссл.</v>
          </cell>
          <cell r="D438">
            <v>2206.666666666667</v>
          </cell>
          <cell r="E438">
            <v>2648</v>
          </cell>
        </row>
        <row r="439">
          <cell r="A439">
            <v>60000330</v>
          </cell>
          <cell r="B439" t="str">
            <v>Определение йода в поваренной соли</v>
          </cell>
          <cell r="C439" t="str">
            <v>иссл.</v>
          </cell>
          <cell r="D439">
            <v>200</v>
          </cell>
          <cell r="E439">
            <v>240</v>
          </cell>
        </row>
        <row r="440">
          <cell r="A440">
            <v>60000331</v>
          </cell>
          <cell r="B44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0" t="str">
            <v>иссл.</v>
          </cell>
          <cell r="D440">
            <v>590</v>
          </cell>
          <cell r="E440">
            <v>708</v>
          </cell>
        </row>
        <row r="441">
          <cell r="A441">
            <v>60000604</v>
          </cell>
          <cell r="B44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1" t="str">
            <v>иссл.</v>
          </cell>
          <cell r="D441">
            <v>1480.8333333333335</v>
          </cell>
          <cell r="E441">
            <v>1777</v>
          </cell>
        </row>
        <row r="442">
          <cell r="A442">
            <v>60000605</v>
          </cell>
          <cell r="B44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2" t="str">
            <v>иссл.</v>
          </cell>
          <cell r="D442">
            <v>333.33333333333337</v>
          </cell>
          <cell r="E442">
            <v>400</v>
          </cell>
        </row>
        <row r="443">
          <cell r="A443">
            <v>60001005</v>
          </cell>
          <cell r="B443" t="str">
            <v>Определение содержания витамина В1 в продовольственном сырье, пищевых продуктах</v>
          </cell>
          <cell r="C443" t="str">
            <v>иссл.</v>
          </cell>
          <cell r="D443">
            <v>673.33333333333337</v>
          </cell>
          <cell r="E443">
            <v>808</v>
          </cell>
        </row>
        <row r="444">
          <cell r="A444">
            <v>60001006</v>
          </cell>
          <cell r="B444" t="str">
            <v>Определение содержания витамина В2  в продовольственном сырье, пищевых продуктах</v>
          </cell>
          <cell r="C444" t="str">
            <v>иссл.</v>
          </cell>
          <cell r="D444">
            <v>770</v>
          </cell>
          <cell r="E444">
            <v>924</v>
          </cell>
        </row>
        <row r="445">
          <cell r="A445">
            <v>60001007</v>
          </cell>
          <cell r="B445" t="str">
            <v>Определение оксиметилфурфурола в продуктах переработки плодов и овощей.</v>
          </cell>
          <cell r="C445" t="str">
            <v>иссл.</v>
          </cell>
          <cell r="D445">
            <v>770</v>
          </cell>
          <cell r="E445">
            <v>924</v>
          </cell>
        </row>
        <row r="446">
          <cell r="A446">
            <v>60000750</v>
          </cell>
          <cell r="B446" t="str">
            <v>Определение влажности в муке</v>
          </cell>
          <cell r="C446" t="str">
            <v>иссл.</v>
          </cell>
          <cell r="D446">
            <v>162.5</v>
          </cell>
          <cell r="E446">
            <v>195</v>
          </cell>
        </row>
        <row r="447">
          <cell r="A447">
            <v>60000751</v>
          </cell>
          <cell r="B447" t="str">
            <v>Определение зольности в муке</v>
          </cell>
          <cell r="C447" t="str">
            <v>иссл.</v>
          </cell>
          <cell r="D447">
            <v>401.66666666666669</v>
          </cell>
          <cell r="E447">
            <v>482</v>
          </cell>
        </row>
        <row r="448">
          <cell r="A448">
            <v>60000752</v>
          </cell>
          <cell r="B448" t="str">
            <v>Определение минеральной примеси в муке</v>
          </cell>
          <cell r="C448" t="str">
            <v>иссл.</v>
          </cell>
          <cell r="D448">
            <v>80</v>
          </cell>
          <cell r="E448">
            <v>96</v>
          </cell>
        </row>
        <row r="449">
          <cell r="A449">
            <v>60000753</v>
          </cell>
          <cell r="B449" t="str">
            <v>Определение количества и качества клейковины в муке</v>
          </cell>
          <cell r="C449" t="str">
            <v>иссл.</v>
          </cell>
          <cell r="D449">
            <v>345.83333333333337</v>
          </cell>
          <cell r="E449">
            <v>415</v>
          </cell>
        </row>
        <row r="450">
          <cell r="A450">
            <v>60000754</v>
          </cell>
          <cell r="B450" t="str">
            <v>Определение крупности помола в муке, степени помола в натуральном кофе</v>
          </cell>
          <cell r="C450" t="str">
            <v>иссл.</v>
          </cell>
          <cell r="D450">
            <v>191.66666666666669</v>
          </cell>
          <cell r="E450">
            <v>230</v>
          </cell>
        </row>
        <row r="451">
          <cell r="A451">
            <v>60000755</v>
          </cell>
          <cell r="B451" t="str">
            <v>Определение зараженности и загрязненности вредителями в муке, крупах</v>
          </cell>
          <cell r="C451" t="str">
            <v>иссл.</v>
          </cell>
          <cell r="D451">
            <v>93.333333333333343</v>
          </cell>
          <cell r="E451">
            <v>112</v>
          </cell>
        </row>
        <row r="452">
          <cell r="A452">
            <v>60000756</v>
          </cell>
          <cell r="B452" t="str">
            <v>Определение белизны в муке</v>
          </cell>
          <cell r="C452" t="str">
            <v>иссл.</v>
          </cell>
          <cell r="D452">
            <v>160.83333333333334</v>
          </cell>
          <cell r="E452">
            <v>193</v>
          </cell>
        </row>
        <row r="453">
          <cell r="A453">
            <v>60000757</v>
          </cell>
          <cell r="B453" t="str">
            <v>Определение числа падений муке</v>
          </cell>
          <cell r="C453" t="str">
            <v>иссл.</v>
          </cell>
          <cell r="D453">
            <v>315</v>
          </cell>
          <cell r="E453">
            <v>378</v>
          </cell>
        </row>
        <row r="454">
          <cell r="A454">
            <v>60000758</v>
          </cell>
          <cell r="B454" t="str">
            <v>Определение органолептических показателей в муке</v>
          </cell>
          <cell r="C454" t="str">
            <v>иссл.</v>
          </cell>
          <cell r="D454">
            <v>98.333333333333343</v>
          </cell>
          <cell r="E454">
            <v>118</v>
          </cell>
        </row>
        <row r="455">
          <cell r="A455">
            <v>60000759</v>
          </cell>
          <cell r="B455" t="str">
            <v>Пробная выпечка с определением зараженности возбудителем "картофельной болезни" хлеба</v>
          </cell>
          <cell r="C455" t="str">
            <v>иссл.</v>
          </cell>
          <cell r="D455">
            <v>411.66666666666669</v>
          </cell>
          <cell r="E455">
            <v>494</v>
          </cell>
        </row>
        <row r="456">
          <cell r="A456">
            <v>60000762</v>
          </cell>
          <cell r="B456" t="str">
            <v>Определение органолептических показателей в хлебобулочных изделиях</v>
          </cell>
          <cell r="C456" t="str">
            <v>иссл.</v>
          </cell>
          <cell r="D456">
            <v>80.833333333333343</v>
          </cell>
          <cell r="E456">
            <v>97</v>
          </cell>
        </row>
        <row r="457">
          <cell r="A457">
            <v>60000763</v>
          </cell>
          <cell r="B457" t="str">
            <v>Определение влажности в хлебобулочных изделиях</v>
          </cell>
          <cell r="C457" t="str">
            <v>иссл.</v>
          </cell>
          <cell r="D457">
            <v>141.66666666666669</v>
          </cell>
          <cell r="E457">
            <v>170</v>
          </cell>
        </row>
        <row r="458">
          <cell r="A458">
            <v>60000764</v>
          </cell>
          <cell r="B458" t="str">
            <v>Определение кислотности в хлебобулочных изделиях</v>
          </cell>
          <cell r="C458" t="str">
            <v>иссл.</v>
          </cell>
          <cell r="D458">
            <v>160.83333333333334</v>
          </cell>
          <cell r="E458">
            <v>193</v>
          </cell>
        </row>
        <row r="459">
          <cell r="A459">
            <v>60000766</v>
          </cell>
          <cell r="B459" t="str">
            <v>Определение пористости в хлебобулочных изделиях</v>
          </cell>
          <cell r="C459" t="str">
            <v>иссл.</v>
          </cell>
          <cell r="D459">
            <v>124.16666666666667</v>
          </cell>
          <cell r="E459">
            <v>149</v>
          </cell>
        </row>
        <row r="460">
          <cell r="A460">
            <v>60001304</v>
          </cell>
          <cell r="B460" t="str">
            <v>Определение кислотного числа жира в муке и зерне</v>
          </cell>
          <cell r="C460" t="str">
            <v>иссл.</v>
          </cell>
          <cell r="D460">
            <v>642.5</v>
          </cell>
          <cell r="E460">
            <v>771</v>
          </cell>
        </row>
        <row r="461">
          <cell r="A461">
            <v>60001307</v>
          </cell>
          <cell r="B461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1" t="str">
            <v>иссл.</v>
          </cell>
          <cell r="D461">
            <v>69.166666666666671</v>
          </cell>
          <cell r="E461">
            <v>83</v>
          </cell>
        </row>
        <row r="462">
          <cell r="A462">
            <v>60001308</v>
          </cell>
          <cell r="B462" t="str">
            <v>Определение нашелушенных ядер в крупе, зерне, ядрах (недодир)</v>
          </cell>
          <cell r="C462" t="str">
            <v>иссл.</v>
          </cell>
          <cell r="D462">
            <v>90</v>
          </cell>
          <cell r="E462">
            <v>108</v>
          </cell>
        </row>
        <row r="463">
          <cell r="A463">
            <v>60001309</v>
          </cell>
          <cell r="B463" t="str">
            <v>Определение массовой доли влаги и мясного сока, выделившегося при размораживании мяса птицы</v>
          </cell>
          <cell r="C463" t="str">
            <v>иссл.</v>
          </cell>
          <cell r="D463">
            <v>203.33333333333334</v>
          </cell>
          <cell r="E463">
            <v>244</v>
          </cell>
        </row>
        <row r="464">
          <cell r="A464">
            <v>60001310</v>
          </cell>
          <cell r="B46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64" t="str">
            <v>иссл.</v>
          </cell>
          <cell r="D464">
            <v>855.83333333333337</v>
          </cell>
          <cell r="E464">
            <v>1027</v>
          </cell>
        </row>
        <row r="465">
          <cell r="A465">
            <v>60000768</v>
          </cell>
          <cell r="B465" t="str">
            <v>Определение органолептических показателей в макаронных изделиях</v>
          </cell>
          <cell r="C465" t="str">
            <v>иссл.</v>
          </cell>
          <cell r="D465">
            <v>90</v>
          </cell>
          <cell r="E465">
            <v>108</v>
          </cell>
        </row>
        <row r="466">
          <cell r="A466">
            <v>60000769</v>
          </cell>
          <cell r="B466" t="str">
            <v>Определение влажности в макаронных изделиях</v>
          </cell>
          <cell r="C466" t="str">
            <v>иссл.</v>
          </cell>
          <cell r="D466">
            <v>135</v>
          </cell>
          <cell r="E466">
            <v>162</v>
          </cell>
        </row>
        <row r="467">
          <cell r="A467">
            <v>60000770</v>
          </cell>
          <cell r="B467" t="str">
            <v>Определение кислотности в макаронных изделиях</v>
          </cell>
          <cell r="C467" t="str">
            <v>иссл.</v>
          </cell>
          <cell r="D467">
            <v>137.5</v>
          </cell>
          <cell r="E467">
            <v>165</v>
          </cell>
        </row>
        <row r="468">
          <cell r="A468">
            <v>60000771</v>
          </cell>
          <cell r="B468" t="str">
            <v>Определение метало магнитных примесей в макаронных изделиях</v>
          </cell>
          <cell r="C468" t="str">
            <v>иссл.</v>
          </cell>
          <cell r="D468">
            <v>137.5</v>
          </cell>
          <cell r="E468">
            <v>165</v>
          </cell>
        </row>
        <row r="469">
          <cell r="A469">
            <v>60000772</v>
          </cell>
          <cell r="B469" t="str">
            <v>Определение Т-2 токсина в муке и хлебобулочных изделиях</v>
          </cell>
          <cell r="C469" t="str">
            <v>иссл.</v>
          </cell>
          <cell r="D469">
            <v>900</v>
          </cell>
          <cell r="E469">
            <v>1080</v>
          </cell>
        </row>
        <row r="470">
          <cell r="A470">
            <v>60000773</v>
          </cell>
          <cell r="B470" t="str">
            <v>Определение сохранности формы сваренных макаронных изделий</v>
          </cell>
          <cell r="C470" t="str">
            <v>иссл.</v>
          </cell>
          <cell r="D470">
            <v>100</v>
          </cell>
          <cell r="E470">
            <v>120</v>
          </cell>
        </row>
        <row r="471">
          <cell r="A471">
            <v>60000774</v>
          </cell>
          <cell r="B471" t="str">
            <v>Определение сухого вещества, перешедшего в варочную воду( макаронные изделия)</v>
          </cell>
          <cell r="C471" t="str">
            <v>иссл.</v>
          </cell>
          <cell r="D471">
            <v>153.33333333333334</v>
          </cell>
          <cell r="E471">
            <v>184</v>
          </cell>
        </row>
        <row r="472">
          <cell r="A472">
            <v>60000775</v>
          </cell>
          <cell r="B472" t="str">
            <v>Определение наличия лома и крошки в макаронных и хлебобулочных изделиях</v>
          </cell>
          <cell r="C472" t="str">
            <v>иссл.</v>
          </cell>
          <cell r="D472">
            <v>74.166666666666671</v>
          </cell>
          <cell r="E472">
            <v>89</v>
          </cell>
        </row>
        <row r="473">
          <cell r="A473">
            <v>60000777</v>
          </cell>
          <cell r="B473" t="str">
            <v>Определение автолитичной активности муки</v>
          </cell>
          <cell r="C473" t="str">
            <v>иссл.</v>
          </cell>
          <cell r="D473">
            <v>137.5</v>
          </cell>
          <cell r="E473">
            <v>165</v>
          </cell>
        </row>
        <row r="474">
          <cell r="A474">
            <v>60001313</v>
          </cell>
          <cell r="B474" t="str">
            <v>Определение цветного числа в маслах растительных</v>
          </cell>
          <cell r="C474" t="str">
            <v>иссл.</v>
          </cell>
          <cell r="D474">
            <v>75</v>
          </cell>
          <cell r="E474">
            <v>90</v>
          </cell>
        </row>
        <row r="475">
          <cell r="A475">
            <v>60001314</v>
          </cell>
          <cell r="B475" t="str">
            <v>Определение мыла  в маслах растительных (качественная реакция)</v>
          </cell>
          <cell r="C475" t="str">
            <v>иссл.</v>
          </cell>
          <cell r="D475">
            <v>70.833333333333343</v>
          </cell>
          <cell r="E475">
            <v>85</v>
          </cell>
        </row>
        <row r="476">
          <cell r="A476">
            <v>60001315</v>
          </cell>
          <cell r="B476" t="str">
            <v>Определение содержания магния в пищевых продуктах методом атомно абсорбционной спектрометрии</v>
          </cell>
          <cell r="C476" t="str">
            <v>иссл.</v>
          </cell>
          <cell r="D476">
            <v>799.16666666666674</v>
          </cell>
          <cell r="E476">
            <v>959</v>
          </cell>
        </row>
        <row r="477">
          <cell r="A477">
            <v>60001316</v>
          </cell>
          <cell r="B477" t="str">
            <v>Определение содержания кальция в пищевых продуктах методом атомно абсорбционной спектрометрии</v>
          </cell>
          <cell r="C477" t="str">
            <v>иссл.</v>
          </cell>
          <cell r="D477">
            <v>799.16666666666674</v>
          </cell>
          <cell r="E477">
            <v>959</v>
          </cell>
        </row>
        <row r="478">
          <cell r="A478">
            <v>60001317</v>
          </cell>
          <cell r="B478" t="str">
            <v>Определение содержания калия в пищевых продуктах методом атомно абсорбционной спектрометрии</v>
          </cell>
          <cell r="C478" t="str">
            <v>иссл.</v>
          </cell>
          <cell r="D478">
            <v>833.33333333333337</v>
          </cell>
          <cell r="E478">
            <v>1000</v>
          </cell>
        </row>
        <row r="479">
          <cell r="A479">
            <v>60001318</v>
          </cell>
          <cell r="B479" t="str">
            <v>Определение содержания натрия в пищевых продуктах методом атомно абсорбционной спектрометрии</v>
          </cell>
          <cell r="C479" t="str">
            <v>иссл.</v>
          </cell>
          <cell r="D479">
            <v>833.33333333333337</v>
          </cell>
          <cell r="E479">
            <v>1000</v>
          </cell>
        </row>
        <row r="480">
          <cell r="A480">
            <v>60000405</v>
          </cell>
          <cell r="B480" t="str">
            <v xml:space="preserve">Определение содержания гидроксиметилфурфураля (оксиметилфурфурола) в мёде </v>
          </cell>
          <cell r="C480" t="str">
            <v>иссл.</v>
          </cell>
          <cell r="D480">
            <v>340</v>
          </cell>
          <cell r="E480">
            <v>408</v>
          </cell>
        </row>
        <row r="481">
          <cell r="A481">
            <v>60000404</v>
          </cell>
          <cell r="B481" t="str">
            <v>Определение высших спиртов  в коньяках и коньячных спиртах</v>
          </cell>
          <cell r="C481" t="str">
            <v>иссл.</v>
          </cell>
          <cell r="D481">
            <v>475.83333333333337</v>
          </cell>
          <cell r="E481">
            <v>571</v>
          </cell>
        </row>
        <row r="482">
          <cell r="A482">
            <v>60000403</v>
          </cell>
          <cell r="B482" t="str">
            <v xml:space="preserve">Определение средних эфиров в коньяках и коньячных спиртах </v>
          </cell>
          <cell r="C482" t="str">
            <v>иссл.</v>
          </cell>
          <cell r="D482">
            <v>223.33333333333334</v>
          </cell>
          <cell r="E482">
            <v>268</v>
          </cell>
        </row>
        <row r="483">
          <cell r="A483">
            <v>60000402</v>
          </cell>
          <cell r="B483" t="str">
            <v xml:space="preserve">Определение альдегидов в винах, коньяках и коньячных спиртах </v>
          </cell>
          <cell r="C483" t="str">
            <v>иссл.</v>
          </cell>
          <cell r="D483">
            <v>311.66666666666669</v>
          </cell>
          <cell r="E483">
            <v>374</v>
          </cell>
        </row>
        <row r="484">
          <cell r="A484">
            <v>60000683</v>
          </cell>
          <cell r="B484" t="str">
            <v>Изделия кондитерские. Методика определения массовой доли общей сернистой кислоты</v>
          </cell>
          <cell r="C484" t="str">
            <v>иссл.</v>
          </cell>
          <cell r="D484">
            <v>713.33333333333337</v>
          </cell>
          <cell r="E484">
            <v>856</v>
          </cell>
        </row>
        <row r="485">
          <cell r="A485">
            <v>60000684</v>
          </cell>
          <cell r="B485" t="str">
            <v>Определение содержания кофеина в кофе</v>
          </cell>
          <cell r="C485" t="str">
            <v>иссл.</v>
          </cell>
          <cell r="D485">
            <v>533.33333333333337</v>
          </cell>
          <cell r="E485">
            <v>640</v>
          </cell>
        </row>
        <row r="486">
          <cell r="A486">
            <v>60001326</v>
          </cell>
          <cell r="B486" t="str">
            <v>Определение массовой доли воды в мёде рефрактометрическим методом</v>
          </cell>
          <cell r="C486" t="str">
            <v>иссл.</v>
          </cell>
          <cell r="D486">
            <v>267.5</v>
          </cell>
          <cell r="E486">
            <v>321</v>
          </cell>
        </row>
        <row r="487">
          <cell r="A487">
            <v>60000018</v>
          </cell>
          <cell r="B487" t="str">
            <v>Определение массовой доли костных включений в продуктах переработки мяса птицы</v>
          </cell>
          <cell r="C487" t="str">
            <v>иссл.</v>
          </cell>
          <cell r="D487">
            <v>322.5</v>
          </cell>
          <cell r="E487">
            <v>387</v>
          </cell>
        </row>
        <row r="488">
          <cell r="A488">
            <v>60000023</v>
          </cell>
          <cell r="B488" t="str">
            <v>Определение содержания сухого обезжиренного остатка какао, общего сухого остатка какао в шоколадных изделиях</v>
          </cell>
          <cell r="C488" t="str">
            <v>иссл.</v>
          </cell>
          <cell r="D488">
            <v>342.5</v>
          </cell>
          <cell r="E488">
            <v>411</v>
          </cell>
        </row>
        <row r="489">
          <cell r="A489">
            <v>60000024</v>
          </cell>
          <cell r="B489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9" t="str">
            <v>иссл.</v>
          </cell>
          <cell r="D489">
            <v>350</v>
          </cell>
          <cell r="E489">
            <v>420</v>
          </cell>
        </row>
        <row r="490">
          <cell r="A490">
            <v>60000029</v>
          </cell>
          <cell r="B490" t="str">
            <v>Определение содержания сухого обезжиренного остатка молока в шоколадных изделиях с молоком</v>
          </cell>
          <cell r="C490" t="str">
            <v>иссл.</v>
          </cell>
          <cell r="D490">
            <v>358.33333333333337</v>
          </cell>
          <cell r="E490">
            <v>430</v>
          </cell>
        </row>
        <row r="491">
          <cell r="A491">
            <v>60000030</v>
          </cell>
          <cell r="B491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1" t="str">
            <v>иссл.</v>
          </cell>
          <cell r="D491">
            <v>780.83333333333337</v>
          </cell>
          <cell r="E491">
            <v>937</v>
          </cell>
        </row>
        <row r="492">
          <cell r="A492">
            <v>60000040</v>
          </cell>
          <cell r="B492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2" t="str">
            <v>иссл.</v>
          </cell>
          <cell r="D492">
            <v>574.16666666666674</v>
          </cell>
          <cell r="E492">
            <v>689</v>
          </cell>
        </row>
        <row r="493">
          <cell r="A493">
            <v>60000041</v>
          </cell>
          <cell r="B493" t="str">
            <v>Определение массовой доли витамина Е (токоферола) в маслах растительных</v>
          </cell>
          <cell r="C493" t="str">
            <v>иссл.</v>
          </cell>
          <cell r="D493">
            <v>567.5</v>
          </cell>
          <cell r="E493">
            <v>681</v>
          </cell>
        </row>
        <row r="494">
          <cell r="A494">
            <v>60000042</v>
          </cell>
          <cell r="B494" t="str">
            <v>Определение содержания кальция в молоке и молочных продуктах титриметрическим методом</v>
          </cell>
          <cell r="C494" t="str">
            <v>иссл.</v>
          </cell>
          <cell r="D494">
            <v>458.33333333333337</v>
          </cell>
          <cell r="E494">
            <v>550</v>
          </cell>
        </row>
        <row r="495">
          <cell r="A495">
            <v>60000043</v>
          </cell>
          <cell r="B495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5" t="str">
            <v>иссл.</v>
          </cell>
          <cell r="D495">
            <v>350</v>
          </cell>
          <cell r="E495">
            <v>420</v>
          </cell>
        </row>
        <row r="496">
          <cell r="A496">
            <v>60000044</v>
          </cell>
          <cell r="B496" t="str">
            <v>Определение массовой доли спирта в квасах и безалкогольных напитках</v>
          </cell>
          <cell r="C496" t="str">
            <v>иссл.</v>
          </cell>
          <cell r="D496">
            <v>406.66666666666669</v>
          </cell>
          <cell r="E496">
            <v>488</v>
          </cell>
        </row>
        <row r="497">
          <cell r="A497">
            <v>60000045</v>
          </cell>
          <cell r="B497" t="str">
            <v>Определение массовой доли сорбата калия (натрия), бензоата натрия в пищевых продуктах титриметрическим методом</v>
          </cell>
          <cell r="C497" t="str">
            <v>иссл.</v>
          </cell>
          <cell r="D497">
            <v>400</v>
          </cell>
          <cell r="E497">
            <v>480</v>
          </cell>
        </row>
        <row r="498">
          <cell r="A498">
            <v>60000046</v>
          </cell>
          <cell r="B498" t="str">
            <v>Определение массовой доли бензойнокислого натрия в икре и пресервах из рыбы и морепродуктов</v>
          </cell>
          <cell r="C498" t="str">
            <v>иссл.</v>
          </cell>
          <cell r="D498">
            <v>429.16666666666669</v>
          </cell>
          <cell r="E498">
            <v>515</v>
          </cell>
        </row>
        <row r="499">
          <cell r="A499">
            <v>60000047</v>
          </cell>
          <cell r="B499" t="str">
            <v>Определение массовой доли сорбиновой кислоты, бензойной кислоты в пищевых продуктах титриметрическим методом</v>
          </cell>
          <cell r="C499" t="str">
            <v>иссл.</v>
          </cell>
          <cell r="D499">
            <v>589.16666666666674</v>
          </cell>
          <cell r="E499">
            <v>707</v>
          </cell>
        </row>
        <row r="500">
          <cell r="A500">
            <v>60000048</v>
          </cell>
          <cell r="B500" t="str">
            <v>Определение составных частей в консервированных пищевых продуктах (кроме молочных)</v>
          </cell>
          <cell r="C500" t="str">
            <v>иссл.</v>
          </cell>
          <cell r="D500">
            <v>203.33333333333334</v>
          </cell>
          <cell r="E500">
            <v>244</v>
          </cell>
        </row>
        <row r="501">
          <cell r="A501">
            <v>60000049</v>
          </cell>
          <cell r="B501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1" t="str">
            <v>иссл.</v>
          </cell>
          <cell r="D501">
            <v>419.16666666666669</v>
          </cell>
          <cell r="E501">
            <v>503</v>
          </cell>
        </row>
        <row r="502">
          <cell r="A502">
            <v>60000050</v>
          </cell>
          <cell r="B502" t="str">
            <v>Определение пенообразования (высота пены, пеностойкости) в пиве</v>
          </cell>
          <cell r="C502" t="str">
            <v>иссл.</v>
          </cell>
          <cell r="D502">
            <v>91.666666666666671</v>
          </cell>
          <cell r="E502">
            <v>110</v>
          </cell>
        </row>
        <row r="503">
          <cell r="A503">
            <v>60000053</v>
          </cell>
          <cell r="B503" t="str">
            <v>Определение остаточного содержания нитрофуранов (метаболита фуразолидона -3-амино-2-оксазолидинона)</v>
          </cell>
          <cell r="C503" t="str">
            <v>иссл.</v>
          </cell>
          <cell r="D503">
            <v>5457.5</v>
          </cell>
          <cell r="E503">
            <v>6549</v>
          </cell>
        </row>
        <row r="504">
          <cell r="A504">
            <v>60000054</v>
          </cell>
          <cell r="B504" t="str">
            <v>Обнаружение стеринов растительных жиров методом газожидкостной хроматографии</v>
          </cell>
          <cell r="C504" t="str">
            <v>иссл.</v>
          </cell>
          <cell r="D504">
            <v>13976.666666666668</v>
          </cell>
          <cell r="E504">
            <v>16772</v>
          </cell>
        </row>
        <row r="505">
          <cell r="A505" t="str">
            <v>60 000 064</v>
          </cell>
          <cell r="B505" t="str">
            <v>Определение термоустойчивости масла сливочного</v>
          </cell>
          <cell r="C505" t="str">
            <v>иссл.</v>
          </cell>
          <cell r="D505">
            <v>138.33000000000001</v>
          </cell>
          <cell r="E505">
            <v>166</v>
          </cell>
        </row>
        <row r="506">
          <cell r="A506" t="str">
            <v>60 000 065</v>
          </cell>
          <cell r="B506" t="str">
            <v>Определение левомицитина методом инверсионной вольтамперометрии</v>
          </cell>
          <cell r="C506" t="str">
            <v>иссл.</v>
          </cell>
          <cell r="D506">
            <v>825.83</v>
          </cell>
          <cell r="E506">
            <v>991</v>
          </cell>
        </row>
        <row r="507">
          <cell r="A507" t="str">
            <v>60 000 066</v>
          </cell>
          <cell r="B507" t="str">
            <v>Определение калорийности готовых блюд и рационов (одно блюдо)</v>
          </cell>
          <cell r="C507" t="str">
            <v>иссл.</v>
          </cell>
          <cell r="D507">
            <v>581.66999999999996</v>
          </cell>
          <cell r="E507">
            <v>698</v>
          </cell>
        </row>
        <row r="508">
          <cell r="A508" t="str">
            <v>60 000 067</v>
          </cell>
          <cell r="B508" t="str">
            <v>Определение тетрациклина методом инверсионной вольтамперометрии</v>
          </cell>
          <cell r="C508" t="str">
            <v>иссл.</v>
          </cell>
          <cell r="D508">
            <v>825.83</v>
          </cell>
          <cell r="E508">
            <v>991</v>
          </cell>
        </row>
        <row r="509">
          <cell r="A509" t="str">
            <v>60 000 068</v>
          </cell>
          <cell r="B509" t="str">
            <v>Определение массовой доли яичных продуктов в перерасчете на сухой желток в майонезе и майонезных соусах</v>
          </cell>
          <cell r="C509" t="str">
            <v>иссл.</v>
          </cell>
          <cell r="D509">
            <v>595</v>
          </cell>
          <cell r="E509">
            <v>714</v>
          </cell>
        </row>
        <row r="510">
          <cell r="A510" t="str">
            <v>60 000 069</v>
          </cell>
          <cell r="B510" t="str">
            <v>Определение содержания бацитрацина в пищевой продукции животного происхождения</v>
          </cell>
          <cell r="C510" t="str">
            <v>иссл.</v>
          </cell>
          <cell r="D510">
            <v>1776.67</v>
          </cell>
          <cell r="E510">
            <v>2132</v>
          </cell>
        </row>
        <row r="511">
          <cell r="A511" t="str">
            <v>60 000 070</v>
          </cell>
          <cell r="B511" t="str">
            <v>Определение наличия/содержания сухого молока в пищевых продуктах (молоке и молочных продуктах)</v>
          </cell>
          <cell r="C511" t="str">
            <v>иссл.</v>
          </cell>
          <cell r="D511">
            <v>1011.67</v>
          </cell>
          <cell r="E511">
            <v>1214</v>
          </cell>
        </row>
        <row r="512">
          <cell r="A512" t="str">
            <v>60 000 071</v>
          </cell>
          <cell r="B512" t="str">
            <v>Определение содержания флавоноидов в биологически активных добавках к пище</v>
          </cell>
          <cell r="C512" t="str">
            <v>иссл.</v>
          </cell>
          <cell r="D512">
            <v>504.17</v>
          </cell>
          <cell r="E512">
            <v>605</v>
          </cell>
        </row>
        <row r="513">
          <cell r="A513" t="str">
            <v>60 000 072</v>
          </cell>
          <cell r="B513" t="str">
            <v>Определение массовой доли нерастворимых веществ в мёде</v>
          </cell>
          <cell r="C513" t="str">
            <v>иссл.</v>
          </cell>
          <cell r="D513">
            <v>108.33</v>
          </cell>
          <cell r="E513">
            <v>130</v>
          </cell>
        </row>
        <row r="514">
          <cell r="A514" t="str">
            <v>60 000 073</v>
          </cell>
          <cell r="B514" t="str">
            <v>Определение охратоксина А в пищевых продуктах</v>
          </cell>
          <cell r="C514" t="str">
            <v>иссл.</v>
          </cell>
          <cell r="D514">
            <v>450</v>
          </cell>
          <cell r="E514">
            <v>540</v>
          </cell>
        </row>
        <row r="515">
          <cell r="A515" t="str">
            <v>60 000 074</v>
          </cell>
          <cell r="B515" t="str">
            <v>Определение нитратов в овощах и продуктах их переработки методом высокоэффективной жидкостной хроматографии</v>
          </cell>
          <cell r="C515" t="str">
            <v>иссл.</v>
          </cell>
          <cell r="D515">
            <v>675</v>
          </cell>
          <cell r="E515">
            <v>810</v>
          </cell>
        </row>
        <row r="516">
          <cell r="A516" t="str">
            <v>60 000 075</v>
          </cell>
          <cell r="B516" t="str">
            <v>Определение общего селена в пищевых продуктах</v>
          </cell>
          <cell r="C516" t="str">
            <v>иссл.</v>
          </cell>
          <cell r="D516">
            <v>895</v>
          </cell>
          <cell r="E516">
            <v>1074</v>
          </cell>
        </row>
        <row r="517">
          <cell r="A517" t="str">
            <v>Определение органолептических и химических показателей в питьевой воде</v>
          </cell>
          <cell r="B517"/>
          <cell r="C517"/>
          <cell r="D517"/>
          <cell r="E517"/>
        </row>
        <row r="518">
          <cell r="A518">
            <v>60000332</v>
          </cell>
          <cell r="B518" t="str">
            <v xml:space="preserve">Органолептические показатели питьевой воды: </v>
          </cell>
          <cell r="C518" t="str">
            <v>иссл.</v>
          </cell>
          <cell r="D518">
            <v>375.83333333333337</v>
          </cell>
          <cell r="E518">
            <v>451</v>
          </cell>
        </row>
        <row r="519">
          <cell r="A519">
            <v>60000335</v>
          </cell>
          <cell r="B519" t="str">
            <v>Определение цветности питьевой воды и воды бассейна</v>
          </cell>
          <cell r="C519" t="str">
            <v>иссл.</v>
          </cell>
          <cell r="D519">
            <v>105</v>
          </cell>
          <cell r="E519">
            <v>126</v>
          </cell>
        </row>
        <row r="520">
          <cell r="A520">
            <v>60001010</v>
          </cell>
          <cell r="B520" t="str">
            <v>Обобщенные показатели в питьевой воде:</v>
          </cell>
          <cell r="C520" t="str">
            <v>иссл.</v>
          </cell>
          <cell r="D520">
            <v>1768.3333333333335</v>
          </cell>
          <cell r="E520">
            <v>2122</v>
          </cell>
        </row>
        <row r="521">
          <cell r="A521">
            <v>60000375</v>
          </cell>
          <cell r="B521" t="str">
            <v>Определение водородного показателя питьевой воды и воды бассейнов</v>
          </cell>
          <cell r="C521" t="str">
            <v>иссл.</v>
          </cell>
          <cell r="D521">
            <v>121.66666666666667</v>
          </cell>
          <cell r="E521">
            <v>146</v>
          </cell>
        </row>
        <row r="522">
          <cell r="A522">
            <v>60000376</v>
          </cell>
          <cell r="B522" t="str">
            <v>Определение перманганатной окисляемости  питьевой воды</v>
          </cell>
          <cell r="C522" t="str">
            <v>иссл.</v>
          </cell>
          <cell r="D522">
            <v>112.5</v>
          </cell>
          <cell r="E522">
            <v>135</v>
          </cell>
        </row>
        <row r="523">
          <cell r="A523">
            <v>60000377</v>
          </cell>
          <cell r="B523" t="str">
            <v>Определение жесткости питьевой воды</v>
          </cell>
          <cell r="C523" t="str">
            <v>иссл.</v>
          </cell>
          <cell r="D523">
            <v>64.166666666666671</v>
          </cell>
          <cell r="E523">
            <v>77</v>
          </cell>
        </row>
        <row r="524">
          <cell r="A524">
            <v>60001011</v>
          </cell>
          <cell r="B524" t="str">
            <v>Определение сухого остатка в питьевой воде (общая минерализация)</v>
          </cell>
          <cell r="C524" t="str">
            <v>иссл.</v>
          </cell>
          <cell r="D524">
            <v>232.5</v>
          </cell>
          <cell r="E524">
            <v>279</v>
          </cell>
        </row>
        <row r="525">
          <cell r="A525">
            <v>60000379</v>
          </cell>
          <cell r="B525" t="str">
            <v>Определение нефтепродуктов в питьевой воде</v>
          </cell>
          <cell r="C525" t="str">
            <v>иссл.</v>
          </cell>
          <cell r="D525">
            <v>431.66666666666669</v>
          </cell>
          <cell r="E525">
            <v>518</v>
          </cell>
        </row>
        <row r="526">
          <cell r="A526">
            <v>60000380</v>
          </cell>
          <cell r="B526" t="str">
            <v>Определение фенольного индекса в питьевой воде</v>
          </cell>
          <cell r="C526" t="str">
            <v>иссл.</v>
          </cell>
          <cell r="D526">
            <v>500</v>
          </cell>
          <cell r="E526">
            <v>600</v>
          </cell>
        </row>
        <row r="527">
          <cell r="A527">
            <v>60000381</v>
          </cell>
          <cell r="B527" t="str">
            <v>Определение поверхностно-активных веществ в питьевой воде</v>
          </cell>
          <cell r="C527" t="str">
            <v>иссл.</v>
          </cell>
          <cell r="D527">
            <v>300.83333333333337</v>
          </cell>
          <cell r="E527">
            <v>361</v>
          </cell>
        </row>
        <row r="528">
          <cell r="A528">
            <v>60001012</v>
          </cell>
          <cell r="B528" t="str">
            <v>Неорганические и органические вещества в питьевой воде:</v>
          </cell>
          <cell r="C528" t="str">
            <v>иссл.</v>
          </cell>
          <cell r="D528">
            <v>7699.166666666667</v>
          </cell>
          <cell r="E528">
            <v>9239</v>
          </cell>
        </row>
        <row r="529">
          <cell r="A529">
            <v>60000416</v>
          </cell>
          <cell r="B529" t="str">
            <v>Определение алюминия в питьевой воде</v>
          </cell>
          <cell r="C529" t="str">
            <v>иссл.</v>
          </cell>
          <cell r="D529">
            <v>361.66666666666669</v>
          </cell>
          <cell r="E529">
            <v>434</v>
          </cell>
        </row>
        <row r="530">
          <cell r="A530">
            <v>60000396</v>
          </cell>
          <cell r="B530" t="str">
            <v>Определение бора в питьевой воде</v>
          </cell>
          <cell r="C530" t="str">
            <v>иссл.</v>
          </cell>
          <cell r="D530">
            <v>400.83333333333337</v>
          </cell>
          <cell r="E530">
            <v>481</v>
          </cell>
        </row>
        <row r="531">
          <cell r="A531">
            <v>60000397</v>
          </cell>
          <cell r="B531" t="str">
            <v>Определение бериллия в питьевой воде</v>
          </cell>
          <cell r="C531" t="str">
            <v>иссл.</v>
          </cell>
          <cell r="D531">
            <v>1164.1666666666667</v>
          </cell>
          <cell r="E531">
            <v>1397</v>
          </cell>
        </row>
        <row r="532">
          <cell r="A532">
            <v>60000385</v>
          </cell>
          <cell r="B532" t="str">
            <v>Определение железа в питьевой воде и воде бассейнов</v>
          </cell>
          <cell r="C532" t="str">
            <v>иссл.</v>
          </cell>
          <cell r="D532">
            <v>202.5</v>
          </cell>
          <cell r="E532">
            <v>243</v>
          </cell>
        </row>
        <row r="533">
          <cell r="A533">
            <v>60000400</v>
          </cell>
          <cell r="B533" t="str">
            <v>Определение марганца в питьевой воде</v>
          </cell>
          <cell r="C533" t="str">
            <v>иссл.</v>
          </cell>
          <cell r="D533">
            <v>347.5</v>
          </cell>
          <cell r="E533">
            <v>417</v>
          </cell>
        </row>
        <row r="534">
          <cell r="A534">
            <v>60000392</v>
          </cell>
          <cell r="B534" t="str">
            <v>Определение молибдена в питьевой воде</v>
          </cell>
          <cell r="C534" t="str">
            <v>иссл.</v>
          </cell>
          <cell r="D534">
            <v>339.16666666666669</v>
          </cell>
          <cell r="E534">
            <v>407</v>
          </cell>
        </row>
        <row r="535">
          <cell r="A535">
            <v>60000394</v>
          </cell>
          <cell r="B535" t="str">
            <v>Определение мышьяка в питьевой воде</v>
          </cell>
          <cell r="C535" t="str">
            <v>иссл.</v>
          </cell>
          <cell r="D535">
            <v>385</v>
          </cell>
          <cell r="E535">
            <v>462</v>
          </cell>
        </row>
        <row r="536">
          <cell r="A536">
            <v>60000388</v>
          </cell>
          <cell r="B536" t="str">
            <v>Определение нитратов в питьевой воде</v>
          </cell>
          <cell r="C536" t="str">
            <v>иссл.</v>
          </cell>
          <cell r="D536">
            <v>385</v>
          </cell>
          <cell r="E536">
            <v>462</v>
          </cell>
        </row>
        <row r="537">
          <cell r="A537">
            <v>60000356</v>
          </cell>
          <cell r="B537" t="str">
            <v>Определение ртути в питьевой воде</v>
          </cell>
          <cell r="C537" t="str">
            <v>иссл.</v>
          </cell>
          <cell r="D537">
            <v>387.5</v>
          </cell>
          <cell r="E537">
            <v>465</v>
          </cell>
        </row>
        <row r="538">
          <cell r="A538">
            <v>60000398</v>
          </cell>
          <cell r="B538" t="str">
            <v>Определение селена в минеральной и питьевой воде</v>
          </cell>
          <cell r="C538" t="str">
            <v>иссл.</v>
          </cell>
          <cell r="D538">
            <v>719.16666666666674</v>
          </cell>
          <cell r="E538">
            <v>863</v>
          </cell>
        </row>
        <row r="539">
          <cell r="A539">
            <v>60000366</v>
          </cell>
          <cell r="B539" t="str">
            <v>Определение стронция в минеральной и питьевой воде</v>
          </cell>
          <cell r="C539" t="str">
            <v>иссл.</v>
          </cell>
          <cell r="D539">
            <v>347.5</v>
          </cell>
          <cell r="E539">
            <v>417</v>
          </cell>
        </row>
        <row r="540">
          <cell r="A540">
            <v>60000389</v>
          </cell>
          <cell r="B540" t="str">
            <v>Определение хлоридов в питьевой воде и воде бассейна</v>
          </cell>
          <cell r="C540" t="str">
            <v>иссл.</v>
          </cell>
          <cell r="D540">
            <v>207.5</v>
          </cell>
          <cell r="E540">
            <v>249</v>
          </cell>
        </row>
        <row r="541">
          <cell r="A541">
            <v>60000390</v>
          </cell>
          <cell r="B541" t="str">
            <v>Определение сульфатов в питьевой воде</v>
          </cell>
          <cell r="C541" t="str">
            <v>иссл.</v>
          </cell>
          <cell r="D541">
            <v>218.33333333333334</v>
          </cell>
          <cell r="E541">
            <v>262</v>
          </cell>
        </row>
        <row r="542">
          <cell r="A542">
            <v>60000384</v>
          </cell>
          <cell r="B542" t="str">
            <v>Определение фтора в водах</v>
          </cell>
          <cell r="C542" t="str">
            <v>иссл.</v>
          </cell>
          <cell r="D542">
            <v>375</v>
          </cell>
          <cell r="E542">
            <v>450</v>
          </cell>
        </row>
        <row r="543">
          <cell r="A543">
            <v>60000395</v>
          </cell>
          <cell r="B543" t="str">
            <v>Определение хрома (+6) в питьевой воде</v>
          </cell>
          <cell r="C543" t="str">
            <v>иссл.</v>
          </cell>
          <cell r="D543">
            <v>294.16666666666669</v>
          </cell>
          <cell r="E543">
            <v>353</v>
          </cell>
        </row>
        <row r="544">
          <cell r="A544">
            <v>60000368</v>
          </cell>
          <cell r="B544" t="str">
            <v xml:space="preserve">Определение меди, цинка, свинца, кадмия в питьевой воде </v>
          </cell>
          <cell r="C544" t="str">
            <v>иссл.</v>
          </cell>
          <cell r="D544">
            <v>670</v>
          </cell>
          <cell r="E544">
            <v>804</v>
          </cell>
        </row>
        <row r="545">
          <cell r="A545">
            <v>60000369</v>
          </cell>
          <cell r="B545" t="str">
            <v>Определение никеля в питьевой воде атомно-абсорбционным методом</v>
          </cell>
          <cell r="C545" t="str">
            <v>иссл.</v>
          </cell>
          <cell r="D545">
            <v>335</v>
          </cell>
          <cell r="E545">
            <v>402</v>
          </cell>
        </row>
        <row r="546">
          <cell r="A546">
            <v>60000370</v>
          </cell>
          <cell r="B546" t="str">
            <v>Определение кобальта в питьевой воде атомно-абсорбционным методом</v>
          </cell>
          <cell r="C546" t="str">
            <v>иссл.</v>
          </cell>
          <cell r="D546">
            <v>328.33333333333337</v>
          </cell>
          <cell r="E546">
            <v>394</v>
          </cell>
        </row>
        <row r="547">
          <cell r="A547">
            <v>60000386</v>
          </cell>
          <cell r="B547" t="str">
            <v>Определение аммиака в питьевой воде</v>
          </cell>
          <cell r="C547" t="str">
            <v>иссл.</v>
          </cell>
          <cell r="D547">
            <v>127.5</v>
          </cell>
          <cell r="E547">
            <v>153</v>
          </cell>
        </row>
        <row r="548">
          <cell r="A548">
            <v>60000387</v>
          </cell>
          <cell r="B548" t="str">
            <v>Определение нитритов в питьевой воде</v>
          </cell>
          <cell r="C548" t="str">
            <v>иссл.</v>
          </cell>
          <cell r="D548">
            <v>173.33333333333334</v>
          </cell>
          <cell r="E548">
            <v>208</v>
          </cell>
        </row>
        <row r="549">
          <cell r="A549">
            <v>60000662</v>
          </cell>
          <cell r="B549" t="str">
            <v>Определение кремния (силикатов) в водах</v>
          </cell>
          <cell r="C549" t="str">
            <v>иссл.</v>
          </cell>
          <cell r="D549">
            <v>319.16666666666669</v>
          </cell>
          <cell r="E549">
            <v>383</v>
          </cell>
        </row>
        <row r="550">
          <cell r="A550">
            <v>60000669</v>
          </cell>
          <cell r="B550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50" t="str">
            <v>иссл.</v>
          </cell>
          <cell r="D550">
            <v>1152.5</v>
          </cell>
          <cell r="E550">
            <v>1383</v>
          </cell>
        </row>
        <row r="551">
          <cell r="A551">
            <v>60000421</v>
          </cell>
          <cell r="B551" t="str">
            <v>Определение бария в минеральной и питьевой воде</v>
          </cell>
          <cell r="C551" t="str">
            <v>иссл.</v>
          </cell>
          <cell r="D551">
            <v>1152.5</v>
          </cell>
          <cell r="E551">
            <v>1383</v>
          </cell>
        </row>
        <row r="552">
          <cell r="A552">
            <v>60000383</v>
          </cell>
          <cell r="B552" t="str">
            <v>Определение щелочности питьевой воды</v>
          </cell>
          <cell r="C552" t="str">
            <v>иссл.</v>
          </cell>
          <cell r="D552">
            <v>105.83333333333334</v>
          </cell>
          <cell r="E552">
            <v>127</v>
          </cell>
        </row>
        <row r="553">
          <cell r="A553">
            <v>60000393</v>
          </cell>
          <cell r="B553" t="str">
            <v>Определение цианидов в питьевой, минеральной и природной воде</v>
          </cell>
          <cell r="C553" t="str">
            <v>иссл.</v>
          </cell>
          <cell r="D553">
            <v>347.5</v>
          </cell>
          <cell r="E553">
            <v>417</v>
          </cell>
        </row>
        <row r="554">
          <cell r="A554">
            <v>60000406</v>
          </cell>
          <cell r="B554" t="str">
            <v>Определение БПК-5 в питьевой воде</v>
          </cell>
          <cell r="C554" t="str">
            <v>иссл.</v>
          </cell>
          <cell r="D554">
            <v>262.5</v>
          </cell>
          <cell r="E554">
            <v>315</v>
          </cell>
        </row>
        <row r="555">
          <cell r="A555">
            <v>60000407</v>
          </cell>
          <cell r="B555" t="str">
            <v>Определение растворённого кислорода в питьевой воде</v>
          </cell>
          <cell r="C555" t="str">
            <v>иссл.</v>
          </cell>
          <cell r="D555">
            <v>196.66666666666669</v>
          </cell>
          <cell r="E555">
            <v>236</v>
          </cell>
        </row>
        <row r="556">
          <cell r="A556">
            <v>60000409</v>
          </cell>
          <cell r="B556" t="str">
            <v>Определение полифосфатов, фосфатов, фосфора общего в воде</v>
          </cell>
          <cell r="C556" t="str">
            <v>иссл.</v>
          </cell>
          <cell r="D556">
            <v>405</v>
          </cell>
          <cell r="E556">
            <v>486</v>
          </cell>
        </row>
        <row r="557">
          <cell r="A557">
            <v>60000410</v>
          </cell>
          <cell r="B557" t="str">
            <v>Определение остаточного свободного  активного хлора в питьевой воде и воде бассейна</v>
          </cell>
          <cell r="C557" t="str">
            <v>иссл.</v>
          </cell>
          <cell r="D557">
            <v>150.83333333333334</v>
          </cell>
          <cell r="E557">
            <v>181</v>
          </cell>
        </row>
        <row r="558">
          <cell r="A558">
            <v>60000411</v>
          </cell>
          <cell r="B558" t="str">
            <v>Определение хрома (Ш) и общего хрома в питьевой и минеральных водах</v>
          </cell>
          <cell r="C558" t="str">
            <v>иссл.</v>
          </cell>
          <cell r="D558">
            <v>224.16666666666669</v>
          </cell>
          <cell r="E558">
            <v>269</v>
          </cell>
        </row>
        <row r="559">
          <cell r="A559">
            <v>60000412</v>
          </cell>
          <cell r="B559" t="str">
            <v>Определение  кальция в питьевой воде</v>
          </cell>
          <cell r="C559" t="str">
            <v>иссл.</v>
          </cell>
          <cell r="D559">
            <v>110.83333333333334</v>
          </cell>
          <cell r="E559">
            <v>133</v>
          </cell>
        </row>
        <row r="560">
          <cell r="A560">
            <v>60000413</v>
          </cell>
          <cell r="B560" t="str">
            <v>Определение магния в питьевой воде</v>
          </cell>
          <cell r="C560" t="str">
            <v>иссл.</v>
          </cell>
          <cell r="D560">
            <v>65</v>
          </cell>
          <cell r="E560">
            <v>78</v>
          </cell>
        </row>
        <row r="561">
          <cell r="A561">
            <v>60000414</v>
          </cell>
          <cell r="B561" t="str">
            <v>Определение суммы калия и натрия в питьевой воде</v>
          </cell>
          <cell r="C561" t="str">
            <v>иссл.</v>
          </cell>
          <cell r="D561">
            <v>36.666666666666671</v>
          </cell>
          <cell r="E561">
            <v>44</v>
          </cell>
        </row>
        <row r="562">
          <cell r="A562">
            <v>60000415</v>
          </cell>
          <cell r="B562" t="str">
            <v>Определение суммы солевого остатка в питьевой воде</v>
          </cell>
          <cell r="C562" t="str">
            <v>иссл.</v>
          </cell>
          <cell r="D562">
            <v>53.333333333333336</v>
          </cell>
          <cell r="E562">
            <v>64</v>
          </cell>
        </row>
        <row r="563">
          <cell r="A563">
            <v>60000417</v>
          </cell>
          <cell r="B563" t="str">
            <v>Определение электропроводности в дистиллированной воде</v>
          </cell>
          <cell r="C563" t="str">
            <v>иссл.</v>
          </cell>
          <cell r="D563">
            <v>165.83333333333334</v>
          </cell>
          <cell r="E563">
            <v>199</v>
          </cell>
        </row>
        <row r="564">
          <cell r="A564">
            <v>60000418</v>
          </cell>
          <cell r="B564" t="str">
            <v>Определение йода в минеральной и питьевой воде</v>
          </cell>
          <cell r="C564" t="str">
            <v>иссл.</v>
          </cell>
          <cell r="D564">
            <v>921.66666666666674</v>
          </cell>
          <cell r="E564">
            <v>1106</v>
          </cell>
        </row>
        <row r="565">
          <cell r="A565">
            <v>60001017</v>
          </cell>
          <cell r="B565" t="str">
            <v>Определение остаточного количества флокулянта ВПК 402 в питьевой воде</v>
          </cell>
          <cell r="C565" t="str">
            <v>иссл.</v>
          </cell>
          <cell r="D565">
            <v>210</v>
          </cell>
          <cell r="E565">
            <v>252</v>
          </cell>
        </row>
        <row r="566">
          <cell r="A566">
            <v>60000778</v>
          </cell>
          <cell r="B566" t="str">
            <v>Определение сурьмы в водах (ААС методом)</v>
          </cell>
          <cell r="C566" t="str">
            <v>иссл.</v>
          </cell>
          <cell r="D566">
            <v>528.33333333333337</v>
          </cell>
          <cell r="E566">
            <v>634</v>
          </cell>
        </row>
        <row r="567">
          <cell r="A567">
            <v>60000779</v>
          </cell>
          <cell r="B567" t="str">
            <v>Определение висмута в водах (ААС методом)</v>
          </cell>
          <cell r="C567" t="str">
            <v>иссл.</v>
          </cell>
          <cell r="D567">
            <v>528.33333333333337</v>
          </cell>
          <cell r="E567">
            <v>634</v>
          </cell>
        </row>
        <row r="568">
          <cell r="A568">
            <v>60000780</v>
          </cell>
          <cell r="B568" t="str">
            <v>Определение ванадия в водах (ААС методом)</v>
          </cell>
          <cell r="C568" t="str">
            <v>иссл.</v>
          </cell>
          <cell r="D568">
            <v>528.33333333333337</v>
          </cell>
          <cell r="E568">
            <v>634</v>
          </cell>
        </row>
        <row r="569">
          <cell r="A569">
            <v>60000781</v>
          </cell>
          <cell r="B569" t="str">
            <v>Определение калия в  воде (ААС методом)</v>
          </cell>
          <cell r="C569" t="str">
            <v>иссл.</v>
          </cell>
          <cell r="D569">
            <v>466.66666666666669</v>
          </cell>
          <cell r="E569">
            <v>560</v>
          </cell>
        </row>
        <row r="570">
          <cell r="A570">
            <v>60000782</v>
          </cell>
          <cell r="B570" t="str">
            <v>Определение натрия в водах (ААС методом)</v>
          </cell>
          <cell r="C570" t="str">
            <v>иссл.</v>
          </cell>
          <cell r="D570">
            <v>466.66666666666669</v>
          </cell>
          <cell r="E570">
            <v>560</v>
          </cell>
        </row>
        <row r="571">
          <cell r="A571">
            <v>60000783</v>
          </cell>
          <cell r="B571" t="str">
            <v>Определение магния в водах (ААС методом)</v>
          </cell>
          <cell r="C571" t="str">
            <v>иссл.</v>
          </cell>
          <cell r="D571">
            <v>436.66666666666669</v>
          </cell>
          <cell r="E571">
            <v>524</v>
          </cell>
        </row>
        <row r="572">
          <cell r="A572">
            <v>60000784</v>
          </cell>
          <cell r="B572" t="str">
            <v>Определение кальция в водах (ААС методом)</v>
          </cell>
          <cell r="C572" t="str">
            <v>иссл.</v>
          </cell>
          <cell r="D572">
            <v>436.66666666666669</v>
          </cell>
          <cell r="E572">
            <v>524</v>
          </cell>
        </row>
        <row r="573">
          <cell r="A573">
            <v>60000785</v>
          </cell>
          <cell r="B573" t="str">
            <v>Определение хрома в водах (ААС методом)</v>
          </cell>
          <cell r="C573" t="str">
            <v>иссл.</v>
          </cell>
          <cell r="D573">
            <v>528.33333333333337</v>
          </cell>
          <cell r="E573">
            <v>634</v>
          </cell>
        </row>
        <row r="574">
          <cell r="A574">
            <v>60000100</v>
          </cell>
          <cell r="B574" t="str">
            <v>Хлор остаточный общий в питьевой воде, воде расфасованной в емкости</v>
          </cell>
          <cell r="C574" t="str">
            <v>иссл.</v>
          </cell>
          <cell r="D574">
            <v>320</v>
          </cell>
          <cell r="E574">
            <v>384</v>
          </cell>
        </row>
        <row r="575">
          <cell r="A575">
            <v>60000101</v>
          </cell>
          <cell r="B575" t="str">
            <v>Хлор остаточный связанный в питьевой воде, воде расфасованной в емкости, воды бассейнов</v>
          </cell>
          <cell r="C575" t="str">
            <v>иссл.</v>
          </cell>
          <cell r="D575">
            <v>493.33333333333337</v>
          </cell>
          <cell r="E575">
            <v>592</v>
          </cell>
        </row>
        <row r="576">
          <cell r="A576">
            <v>60000006</v>
          </cell>
          <cell r="B576" t="str">
            <v>Определение несимметричного диметилгидразина (гептила) в воде</v>
          </cell>
          <cell r="C576" t="str">
            <v>иссл.</v>
          </cell>
          <cell r="D576">
            <v>1791.6666666666667</v>
          </cell>
          <cell r="E576">
            <v>2150</v>
          </cell>
        </row>
        <row r="577">
          <cell r="A577">
            <v>60000013</v>
          </cell>
          <cell r="B577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577" t="str">
            <v>иссл.</v>
          </cell>
          <cell r="D577">
            <v>796.66666666666674</v>
          </cell>
          <cell r="E577">
            <v>956</v>
          </cell>
        </row>
        <row r="578">
          <cell r="A578">
            <v>60001323</v>
          </cell>
          <cell r="B578" t="str">
            <v>Определение бис (2-этилгексил) фталата в воде питьевой, в том числе расфасованной в емкости</v>
          </cell>
          <cell r="C578" t="str">
            <v>иссл.</v>
          </cell>
          <cell r="D578">
            <v>838.33333333333337</v>
          </cell>
          <cell r="E578">
            <v>1006</v>
          </cell>
        </row>
        <row r="579">
          <cell r="A579">
            <v>60000037</v>
          </cell>
          <cell r="B579" t="str">
            <v>Определение никеля в питьевой, сточной и минеральной воде методом ИВА</v>
          </cell>
          <cell r="C579" t="str">
            <v>иссл.</v>
          </cell>
          <cell r="D579">
            <v>186.66666666666669</v>
          </cell>
          <cell r="E579">
            <v>224</v>
          </cell>
        </row>
        <row r="580">
          <cell r="A580">
            <v>60000038</v>
          </cell>
          <cell r="B580" t="str">
            <v>Определение кобальта в питьевой, сточной и минеральной воде методом ИВА</v>
          </cell>
          <cell r="C580" t="str">
            <v>иссл.</v>
          </cell>
          <cell r="D580">
            <v>186.66666666666669</v>
          </cell>
          <cell r="E580">
            <v>224</v>
          </cell>
        </row>
        <row r="581">
          <cell r="A581">
            <v>60000696</v>
          </cell>
          <cell r="B581" t="str">
            <v>Определение общего органического углерода в воде</v>
          </cell>
          <cell r="C581" t="str">
            <v>иссл.</v>
          </cell>
          <cell r="D581">
            <v>1386.6666666666667</v>
          </cell>
          <cell r="E581">
            <v>1664</v>
          </cell>
        </row>
        <row r="582">
          <cell r="A582">
            <v>60000333</v>
          </cell>
          <cell r="B582" t="str">
            <v>Определение запаха  питьевой воды и воды бассейна при 20 град.</v>
          </cell>
          <cell r="C582" t="str">
            <v>иссл.</v>
          </cell>
          <cell r="D582">
            <v>28.333333333333336</v>
          </cell>
          <cell r="E582">
            <v>34</v>
          </cell>
        </row>
        <row r="583">
          <cell r="A583">
            <v>60000334</v>
          </cell>
          <cell r="B583" t="str">
            <v>Определение запаха питьевой воды при 60 град.</v>
          </cell>
          <cell r="C583" t="str">
            <v>иссл.</v>
          </cell>
          <cell r="D583">
            <v>49.166666666666671</v>
          </cell>
          <cell r="E583">
            <v>59</v>
          </cell>
        </row>
        <row r="584">
          <cell r="A584">
            <v>60000336</v>
          </cell>
          <cell r="B584" t="str">
            <v>Определение вкуса, привкуса питьевой воды</v>
          </cell>
          <cell r="C584" t="str">
            <v>иссл.</v>
          </cell>
          <cell r="D584">
            <v>23.333333333333336</v>
          </cell>
          <cell r="E584">
            <v>28</v>
          </cell>
        </row>
        <row r="585">
          <cell r="A585">
            <v>60000337</v>
          </cell>
          <cell r="B585" t="str">
            <v>Определение мутности питьевой воды, воды бассейнов и поверхностных водоемов</v>
          </cell>
          <cell r="C585" t="str">
            <v>иссл.</v>
          </cell>
          <cell r="D585">
            <v>157.5</v>
          </cell>
          <cell r="E585">
            <v>189</v>
          </cell>
        </row>
        <row r="586">
          <cell r="A586" t="str">
            <v>Определение органолептических и химических показателей в минеральной воде</v>
          </cell>
          <cell r="B586"/>
          <cell r="C586"/>
          <cell r="D586"/>
          <cell r="E586"/>
        </row>
        <row r="587">
          <cell r="A587">
            <v>60001018</v>
          </cell>
          <cell r="B587" t="str">
            <v>Определение прозрачности, цвета, запаха, вкуса в минеральной воде</v>
          </cell>
          <cell r="C587" t="str">
            <v>иссл.</v>
          </cell>
          <cell r="D587">
            <v>149.16666666666669</v>
          </cell>
          <cell r="E587">
            <v>179</v>
          </cell>
        </row>
        <row r="588">
          <cell r="A588">
            <v>60001019</v>
          </cell>
          <cell r="B588" t="str">
            <v>Определение гидрокарбонат-ион (щелочность) в минеральной воде</v>
          </cell>
          <cell r="C588" t="str">
            <v>иссл.</v>
          </cell>
          <cell r="D588">
            <v>131.66666666666669</v>
          </cell>
          <cell r="E588">
            <v>158</v>
          </cell>
        </row>
        <row r="589">
          <cell r="A589">
            <v>60000433</v>
          </cell>
          <cell r="B589" t="str">
            <v>Определение рН  в минеральной воде</v>
          </cell>
          <cell r="C589" t="str">
            <v>иссл.</v>
          </cell>
          <cell r="D589">
            <v>115.83333333333334</v>
          </cell>
          <cell r="E589">
            <v>139</v>
          </cell>
        </row>
        <row r="590">
          <cell r="A590">
            <v>60000434</v>
          </cell>
          <cell r="B590" t="str">
            <v>Определение окисляемости в минеральной воде</v>
          </cell>
          <cell r="C590" t="str">
            <v>иссл.</v>
          </cell>
          <cell r="D590">
            <v>173.33333333333334</v>
          </cell>
          <cell r="E590">
            <v>208</v>
          </cell>
        </row>
        <row r="591">
          <cell r="A591">
            <v>60000449</v>
          </cell>
          <cell r="B591" t="str">
            <v>Определение кальция в минеральной воде</v>
          </cell>
          <cell r="C591" t="str">
            <v>иссл.</v>
          </cell>
          <cell r="D591">
            <v>97.5</v>
          </cell>
          <cell r="E591">
            <v>117</v>
          </cell>
        </row>
        <row r="592">
          <cell r="A592">
            <v>60000450</v>
          </cell>
          <cell r="B592" t="str">
            <v>Определение магния в минеральной воде</v>
          </cell>
          <cell r="C592" t="str">
            <v>иссл.</v>
          </cell>
          <cell r="D592">
            <v>66.666666666666671</v>
          </cell>
          <cell r="E592">
            <v>80</v>
          </cell>
        </row>
        <row r="593">
          <cell r="A593">
            <v>60000437</v>
          </cell>
          <cell r="B593" t="str">
            <v>Определение фтора в минеральной воде</v>
          </cell>
          <cell r="C593" t="str">
            <v>иссл.</v>
          </cell>
          <cell r="D593">
            <v>375</v>
          </cell>
          <cell r="E593">
            <v>450</v>
          </cell>
        </row>
        <row r="594">
          <cell r="A594">
            <v>60000438</v>
          </cell>
          <cell r="B594" t="str">
            <v>Определение железа в минеральной воде</v>
          </cell>
          <cell r="C594" t="str">
            <v>иссл.</v>
          </cell>
          <cell r="D594">
            <v>230</v>
          </cell>
          <cell r="E594">
            <v>276</v>
          </cell>
        </row>
        <row r="595">
          <cell r="A595">
            <v>60000439</v>
          </cell>
          <cell r="B595" t="str">
            <v>Определение аммиака в минеральной воде</v>
          </cell>
          <cell r="C595" t="str">
            <v>иссл.</v>
          </cell>
          <cell r="D595">
            <v>107.5</v>
          </cell>
          <cell r="E595">
            <v>129</v>
          </cell>
        </row>
        <row r="596">
          <cell r="A596">
            <v>60000440</v>
          </cell>
          <cell r="B596" t="str">
            <v>Определение нитритов в минеральной воде</v>
          </cell>
          <cell r="C596" t="str">
            <v>иссл.</v>
          </cell>
          <cell r="D596">
            <v>107.5</v>
          </cell>
          <cell r="E596">
            <v>129</v>
          </cell>
        </row>
        <row r="597">
          <cell r="A597">
            <v>60000441</v>
          </cell>
          <cell r="B597" t="str">
            <v>Определение нитратов в минеральной воде</v>
          </cell>
          <cell r="C597" t="str">
            <v>иссл.</v>
          </cell>
          <cell r="D597">
            <v>193.33333333333334</v>
          </cell>
          <cell r="E597">
            <v>232</v>
          </cell>
        </row>
        <row r="598">
          <cell r="A598">
            <v>60000442</v>
          </cell>
          <cell r="B598" t="str">
            <v>Определение хлоридов в минеральной воде</v>
          </cell>
          <cell r="C598" t="str">
            <v>иссл.</v>
          </cell>
          <cell r="D598">
            <v>206.66666666666669</v>
          </cell>
          <cell r="E598">
            <v>248</v>
          </cell>
        </row>
        <row r="599">
          <cell r="A599">
            <v>60000451</v>
          </cell>
          <cell r="B599" t="str">
            <v>Определение суммы калия и натрия в минеральной  воде</v>
          </cell>
          <cell r="C599" t="str">
            <v>иссл.</v>
          </cell>
          <cell r="D599">
            <v>391.66666666666669</v>
          </cell>
          <cell r="E599">
            <v>470</v>
          </cell>
        </row>
        <row r="600">
          <cell r="A600">
            <v>60000453</v>
          </cell>
          <cell r="B600" t="str">
            <v>Исследование минеральной  и питьевой воды, расфасованной в емкости, на углекислый газ</v>
          </cell>
          <cell r="C600" t="str">
            <v>иссл.</v>
          </cell>
          <cell r="D600">
            <v>209.16666666666669</v>
          </cell>
          <cell r="E600">
            <v>251</v>
          </cell>
        </row>
        <row r="601">
          <cell r="A601">
            <v>60000454</v>
          </cell>
          <cell r="B601" t="str">
            <v>Исследование минеральной и питьевой воды на серебро</v>
          </cell>
          <cell r="C601" t="str">
            <v>иссл.</v>
          </cell>
          <cell r="D601">
            <v>1141.6666666666667</v>
          </cell>
          <cell r="E601">
            <v>1370</v>
          </cell>
        </row>
        <row r="602">
          <cell r="A602">
            <v>60000455</v>
          </cell>
          <cell r="B602" t="str">
            <v>Исследование минеральной и питьевой воды на бромиды</v>
          </cell>
          <cell r="C602" t="str">
            <v>иссл.</v>
          </cell>
          <cell r="D602">
            <v>276.66666666666669</v>
          </cell>
          <cell r="E602">
            <v>332</v>
          </cell>
        </row>
        <row r="603">
          <cell r="A603">
            <v>60000457</v>
          </cell>
          <cell r="B603" t="str">
            <v xml:space="preserve">Определение общей минерализации </v>
          </cell>
          <cell r="C603" t="str">
            <v>иссл.</v>
          </cell>
          <cell r="D603">
            <v>927.5</v>
          </cell>
          <cell r="E603">
            <v>1113</v>
          </cell>
        </row>
        <row r="604">
          <cell r="A604">
            <v>60000443</v>
          </cell>
          <cell r="B604" t="str">
            <v>Определение сульфатов в минеральной воде</v>
          </cell>
          <cell r="C604" t="str">
            <v>иссл.</v>
          </cell>
          <cell r="D604">
            <v>267.5</v>
          </cell>
          <cell r="E604">
            <v>321</v>
          </cell>
        </row>
        <row r="605">
          <cell r="A605">
            <v>60000445</v>
          </cell>
          <cell r="B605" t="str">
            <v>Определение мышьяка в минеральной воде</v>
          </cell>
          <cell r="C605" t="str">
            <v>иссл.</v>
          </cell>
          <cell r="D605">
            <v>319.16666666666669</v>
          </cell>
          <cell r="E605">
            <v>383</v>
          </cell>
        </row>
        <row r="606">
          <cell r="A606">
            <v>60000446</v>
          </cell>
          <cell r="B606" t="str">
            <v xml:space="preserve">Определение  меди, цинка, свинца, кадмия  в минеральной воде </v>
          </cell>
          <cell r="C606" t="str">
            <v>иссл.</v>
          </cell>
          <cell r="D606">
            <v>480.83333333333337</v>
          </cell>
          <cell r="E606">
            <v>577</v>
          </cell>
        </row>
        <row r="607">
          <cell r="A607">
            <v>60000447</v>
          </cell>
          <cell r="B607" t="str">
            <v>Определение никеля в минеральной воде атомно-абсорбционным методом</v>
          </cell>
          <cell r="C607" t="str">
            <v>иссл.</v>
          </cell>
          <cell r="D607">
            <v>345.83333333333337</v>
          </cell>
          <cell r="E607">
            <v>415</v>
          </cell>
        </row>
        <row r="608">
          <cell r="A608">
            <v>60000448</v>
          </cell>
          <cell r="B608" t="str">
            <v>Определение кобальта в минеральной воде атомно-абсорбционным методом</v>
          </cell>
          <cell r="C608" t="str">
            <v>иссл.</v>
          </cell>
          <cell r="D608">
            <v>345.83333333333337</v>
          </cell>
          <cell r="E608">
            <v>415</v>
          </cell>
        </row>
        <row r="609">
          <cell r="A609">
            <v>60000444</v>
          </cell>
          <cell r="B609" t="str">
            <v>Определение ртути в минеральной воде</v>
          </cell>
          <cell r="C609" t="str">
            <v>иссл.</v>
          </cell>
          <cell r="D609">
            <v>368.33333333333337</v>
          </cell>
          <cell r="E609">
            <v>442</v>
          </cell>
        </row>
        <row r="610">
          <cell r="A610">
            <v>60000663</v>
          </cell>
          <cell r="B610" t="str">
            <v>Определение температуры воды</v>
          </cell>
          <cell r="C610" t="str">
            <v>иссл.</v>
          </cell>
          <cell r="D610">
            <v>108.33333333333334</v>
          </cell>
          <cell r="E610">
            <v>130</v>
          </cell>
        </row>
        <row r="611">
          <cell r="A611">
            <v>60001008</v>
          </cell>
          <cell r="B611" t="str">
            <v>Измерение массовой концентрации формальдегида в воде</v>
          </cell>
          <cell r="C611" t="str">
            <v>иссл.</v>
          </cell>
          <cell r="D611">
            <v>666.66666666666674</v>
          </cell>
          <cell r="E611">
            <v>800</v>
          </cell>
        </row>
        <row r="612">
          <cell r="A612" t="str">
            <v>Определение химических показателей сточных вод (без очистки)</v>
          </cell>
          <cell r="B612"/>
          <cell r="C612"/>
          <cell r="D612"/>
          <cell r="E612"/>
        </row>
        <row r="613">
          <cell r="A613">
            <v>60000338</v>
          </cell>
          <cell r="B613" t="str">
            <v>Определение рН сточной воды.</v>
          </cell>
          <cell r="C613" t="str">
            <v>иссл.</v>
          </cell>
          <cell r="D613">
            <v>115.83333333333334</v>
          </cell>
          <cell r="E613">
            <v>139</v>
          </cell>
        </row>
        <row r="614">
          <cell r="A614">
            <v>60000339</v>
          </cell>
          <cell r="B614" t="str">
            <v>Определение сухого остатка сточной воды.</v>
          </cell>
          <cell r="C614" t="str">
            <v>иссл.</v>
          </cell>
          <cell r="D614">
            <v>329.16666666666669</v>
          </cell>
          <cell r="E614">
            <v>395</v>
          </cell>
        </row>
        <row r="615">
          <cell r="A615">
            <v>60000340</v>
          </cell>
          <cell r="B615" t="str">
            <v>Определение железа общего в сточной воде.</v>
          </cell>
          <cell r="C615" t="str">
            <v>иссл.</v>
          </cell>
          <cell r="D615">
            <v>398.33333333333337</v>
          </cell>
          <cell r="E615">
            <v>478</v>
          </cell>
        </row>
        <row r="616">
          <cell r="A616">
            <v>60000341</v>
          </cell>
          <cell r="B616" t="str">
            <v>Определение аммиака в сточной воде.</v>
          </cell>
          <cell r="C616" t="str">
            <v>иссл.</v>
          </cell>
          <cell r="D616">
            <v>768.33333333333337</v>
          </cell>
          <cell r="E616">
            <v>922</v>
          </cell>
        </row>
        <row r="617">
          <cell r="A617">
            <v>60000342</v>
          </cell>
          <cell r="B617" t="str">
            <v>Определение нитритов в сточной воде.</v>
          </cell>
          <cell r="C617" t="str">
            <v>иссл.</v>
          </cell>
          <cell r="D617">
            <v>393.33333333333337</v>
          </cell>
          <cell r="E617">
            <v>472</v>
          </cell>
        </row>
        <row r="618">
          <cell r="A618">
            <v>60000343</v>
          </cell>
          <cell r="B618" t="str">
            <v>Определение нитратов в сточной воде.</v>
          </cell>
          <cell r="C618" t="str">
            <v>иссл.</v>
          </cell>
          <cell r="D618">
            <v>444.16666666666669</v>
          </cell>
          <cell r="E618">
            <v>533</v>
          </cell>
        </row>
        <row r="619">
          <cell r="A619">
            <v>60000344</v>
          </cell>
          <cell r="B619" t="str">
            <v>Определение хлоридов в сточной воде.</v>
          </cell>
          <cell r="C619" t="str">
            <v>иссл.</v>
          </cell>
          <cell r="D619">
            <v>328.33333333333337</v>
          </cell>
          <cell r="E619">
            <v>394</v>
          </cell>
        </row>
        <row r="620">
          <cell r="A620">
            <v>60000345</v>
          </cell>
          <cell r="B620" t="str">
            <v>Определение сульфатов в сточной воде.</v>
          </cell>
          <cell r="C620" t="str">
            <v>иссл.</v>
          </cell>
          <cell r="D620">
            <v>439.16666666666669</v>
          </cell>
          <cell r="E620">
            <v>527</v>
          </cell>
        </row>
        <row r="621">
          <cell r="A621">
            <v>60000346</v>
          </cell>
          <cell r="B621" t="str">
            <v>Определение нефтепродуктов в сточной воде</v>
          </cell>
          <cell r="C621" t="str">
            <v>иссл.</v>
          </cell>
          <cell r="D621">
            <v>497.5</v>
          </cell>
          <cell r="E621">
            <v>597</v>
          </cell>
        </row>
        <row r="622">
          <cell r="A622">
            <v>60000347</v>
          </cell>
          <cell r="B622" t="str">
            <v xml:space="preserve">Определение фенолов в сточной воде </v>
          </cell>
          <cell r="C622" t="str">
            <v>иссл.</v>
          </cell>
          <cell r="D622">
            <v>732.5</v>
          </cell>
          <cell r="E622">
            <v>879</v>
          </cell>
        </row>
        <row r="623">
          <cell r="A623">
            <v>60000348</v>
          </cell>
          <cell r="B623" t="str">
            <v>Определение цианидов в сточной воде</v>
          </cell>
          <cell r="C623" t="str">
            <v>иссл.</v>
          </cell>
          <cell r="D623">
            <v>787.5</v>
          </cell>
          <cell r="E623">
            <v>945</v>
          </cell>
        </row>
        <row r="624">
          <cell r="A624">
            <v>60000349</v>
          </cell>
          <cell r="B624" t="str">
            <v>Определение хрома (+3) в сточной воде</v>
          </cell>
          <cell r="C624" t="str">
            <v>иссл.</v>
          </cell>
          <cell r="D624">
            <v>223.33333333333334</v>
          </cell>
          <cell r="E624">
            <v>268</v>
          </cell>
        </row>
        <row r="625">
          <cell r="A625">
            <v>60000350</v>
          </cell>
          <cell r="B625" t="str">
            <v xml:space="preserve">Определение хрома (+6) в сточной воде </v>
          </cell>
          <cell r="C625" t="str">
            <v>иссл.</v>
          </cell>
          <cell r="D625">
            <v>202.5</v>
          </cell>
          <cell r="E625">
            <v>243</v>
          </cell>
        </row>
        <row r="626">
          <cell r="A626">
            <v>60000351</v>
          </cell>
          <cell r="B626" t="str">
            <v>Определение меди цинка, свинца, кадмия  в сточной воде</v>
          </cell>
          <cell r="C626" t="str">
            <v>иссл.</v>
          </cell>
          <cell r="D626">
            <v>671.66666666666674</v>
          </cell>
          <cell r="E626">
            <v>806</v>
          </cell>
        </row>
        <row r="627">
          <cell r="A627">
            <v>60000352</v>
          </cell>
          <cell r="B627" t="str">
            <v xml:space="preserve">Определение никеля в сточной воде </v>
          </cell>
          <cell r="C627" t="str">
            <v>иссл.</v>
          </cell>
          <cell r="D627">
            <v>431.66666666666669</v>
          </cell>
          <cell r="E627">
            <v>518</v>
          </cell>
        </row>
        <row r="628">
          <cell r="A628">
            <v>60000353</v>
          </cell>
          <cell r="B628" t="str">
            <v>Определение кобальта в сточной воде</v>
          </cell>
          <cell r="C628" t="str">
            <v>иссл.</v>
          </cell>
          <cell r="D628">
            <v>431.66666666666669</v>
          </cell>
          <cell r="E628">
            <v>518</v>
          </cell>
        </row>
        <row r="629">
          <cell r="A629">
            <v>60000354</v>
          </cell>
          <cell r="B629" t="str">
            <v>Определение АПАВ в сточной воде</v>
          </cell>
          <cell r="C629" t="str">
            <v>иссл.</v>
          </cell>
          <cell r="D629">
            <v>425</v>
          </cell>
          <cell r="E629">
            <v>510</v>
          </cell>
        </row>
        <row r="630">
          <cell r="A630">
            <v>60000355</v>
          </cell>
          <cell r="B630" t="str">
            <v xml:space="preserve">Определение ХПК в сточной воде </v>
          </cell>
          <cell r="C630" t="str">
            <v>иссл.</v>
          </cell>
          <cell r="D630">
            <v>785</v>
          </cell>
          <cell r="E630">
            <v>942</v>
          </cell>
        </row>
        <row r="631">
          <cell r="A631">
            <v>60000357</v>
          </cell>
          <cell r="B631" t="str">
            <v xml:space="preserve">Определение БПК - 5 в сточной воде </v>
          </cell>
          <cell r="C631" t="str">
            <v>иссл.</v>
          </cell>
          <cell r="D631">
            <v>401.66666666666669</v>
          </cell>
          <cell r="E631">
            <v>482</v>
          </cell>
        </row>
        <row r="632">
          <cell r="A632">
            <v>60000358</v>
          </cell>
          <cell r="B632" t="str">
            <v xml:space="preserve">Определение взвешенных веществ в сточной воде </v>
          </cell>
          <cell r="C632" t="str">
            <v>иссл.</v>
          </cell>
          <cell r="D632">
            <v>424.16666666666669</v>
          </cell>
          <cell r="E632">
            <v>509</v>
          </cell>
        </row>
        <row r="633">
          <cell r="A633">
            <v>60000359</v>
          </cell>
          <cell r="B633" t="str">
            <v xml:space="preserve">Определение жира в сточной воде </v>
          </cell>
          <cell r="C633" t="str">
            <v>иссл.</v>
          </cell>
          <cell r="D633">
            <v>549.16666666666674</v>
          </cell>
          <cell r="E633">
            <v>659</v>
          </cell>
        </row>
        <row r="634">
          <cell r="A634">
            <v>60000360</v>
          </cell>
          <cell r="B634" t="str">
            <v>Определение ртути в сточной воде</v>
          </cell>
          <cell r="C634" t="str">
            <v>иссл.</v>
          </cell>
          <cell r="D634">
            <v>501.66666666666669</v>
          </cell>
          <cell r="E634">
            <v>602</v>
          </cell>
        </row>
        <row r="635">
          <cell r="A635">
            <v>60000361</v>
          </cell>
          <cell r="B635" t="str">
            <v>Определение фосфатов, полифосфатов в сточной воде</v>
          </cell>
          <cell r="C635" t="str">
            <v>иссл.</v>
          </cell>
          <cell r="D635">
            <v>824.16666666666674</v>
          </cell>
          <cell r="E635">
            <v>989</v>
          </cell>
        </row>
        <row r="636">
          <cell r="A636">
            <v>60000362</v>
          </cell>
          <cell r="B636" t="str">
            <v>Определение марганца в сточной воде</v>
          </cell>
          <cell r="C636" t="str">
            <v>иссл.</v>
          </cell>
          <cell r="D636">
            <v>440</v>
          </cell>
          <cell r="E636">
            <v>528</v>
          </cell>
        </row>
        <row r="637">
          <cell r="A637">
            <v>60000363</v>
          </cell>
          <cell r="B637" t="str">
            <v>Определение стронция в сточной воде</v>
          </cell>
          <cell r="C637" t="str">
            <v>иссл.</v>
          </cell>
          <cell r="D637">
            <v>431.66666666666669</v>
          </cell>
          <cell r="E637">
            <v>518</v>
          </cell>
        </row>
        <row r="638">
          <cell r="A638">
            <v>60000660</v>
          </cell>
          <cell r="B638" t="str">
            <v>Определение алюминия в сточной воде</v>
          </cell>
          <cell r="C638" t="str">
            <v>иссл.</v>
          </cell>
          <cell r="D638">
            <v>490</v>
          </cell>
          <cell r="E638">
            <v>588</v>
          </cell>
        </row>
        <row r="639">
          <cell r="A639" t="str">
            <v>Определение органолептических и химических показателей природной, сточной воды</v>
          </cell>
          <cell r="B639"/>
          <cell r="C639"/>
          <cell r="D639"/>
          <cell r="E639"/>
        </row>
        <row r="640">
          <cell r="A640">
            <v>60000458</v>
          </cell>
          <cell r="B640" t="str">
            <v>Определение запаха  природной, сточной воды при 60 град.</v>
          </cell>
          <cell r="C640" t="str">
            <v>иссл.</v>
          </cell>
          <cell r="D640">
            <v>40.833333333333336</v>
          </cell>
          <cell r="E640">
            <v>49</v>
          </cell>
        </row>
        <row r="641">
          <cell r="A641">
            <v>60000459</v>
          </cell>
          <cell r="B641" t="str">
            <v>Определение запаха природной, сточной воды при 20 град.</v>
          </cell>
          <cell r="C641" t="str">
            <v>иссл.</v>
          </cell>
          <cell r="D641">
            <v>25.833333333333336</v>
          </cell>
          <cell r="E641">
            <v>31</v>
          </cell>
        </row>
        <row r="642">
          <cell r="A642">
            <v>60000460</v>
          </cell>
          <cell r="B642" t="str">
            <v>Определение  окраски природной, сточной воды</v>
          </cell>
          <cell r="C642" t="str">
            <v>иссл.</v>
          </cell>
          <cell r="D642">
            <v>34.166666666666671</v>
          </cell>
          <cell r="E642">
            <v>41</v>
          </cell>
        </row>
        <row r="643">
          <cell r="A643">
            <v>60000461</v>
          </cell>
          <cell r="B643" t="str">
            <v>Определение РН природной, сточной воды</v>
          </cell>
          <cell r="C643" t="str">
            <v>иссл.</v>
          </cell>
          <cell r="D643">
            <v>115.83333333333334</v>
          </cell>
          <cell r="E643">
            <v>139</v>
          </cell>
        </row>
        <row r="644">
          <cell r="A644">
            <v>60000462</v>
          </cell>
          <cell r="B644" t="str">
            <v>Определение окисляемости природной, сточной воды</v>
          </cell>
          <cell r="C644" t="str">
            <v>иссл.</v>
          </cell>
          <cell r="D644">
            <v>247.5</v>
          </cell>
          <cell r="E644">
            <v>297</v>
          </cell>
        </row>
        <row r="645">
          <cell r="A645">
            <v>60000463</v>
          </cell>
          <cell r="B645" t="str">
            <v>Определение сухого остатка природной, сточной воды</v>
          </cell>
          <cell r="C645" t="str">
            <v>иссл.</v>
          </cell>
          <cell r="D645">
            <v>244.16666666666669</v>
          </cell>
          <cell r="E645">
            <v>293</v>
          </cell>
        </row>
        <row r="646">
          <cell r="A646">
            <v>60000464</v>
          </cell>
          <cell r="B646" t="str">
            <v>Определение железа в природной, сточной воде</v>
          </cell>
          <cell r="C646" t="str">
            <v>иссл.</v>
          </cell>
          <cell r="D646">
            <v>195.83333333333334</v>
          </cell>
          <cell r="E646">
            <v>235</v>
          </cell>
        </row>
        <row r="647">
          <cell r="A647">
            <v>60000465</v>
          </cell>
          <cell r="B647" t="str">
            <v>Определение аммиака в природной, сточной воде</v>
          </cell>
          <cell r="C647" t="str">
            <v>иссл.</v>
          </cell>
          <cell r="D647">
            <v>127.5</v>
          </cell>
          <cell r="E647">
            <v>153</v>
          </cell>
        </row>
        <row r="648">
          <cell r="A648">
            <v>60000466</v>
          </cell>
          <cell r="B648" t="str">
            <v>Определение нитритов в природной, сточной воде</v>
          </cell>
          <cell r="C648" t="str">
            <v>иссл.</v>
          </cell>
          <cell r="D648">
            <v>165.83333333333334</v>
          </cell>
          <cell r="E648">
            <v>199</v>
          </cell>
        </row>
        <row r="649">
          <cell r="A649">
            <v>60000467</v>
          </cell>
          <cell r="B649" t="str">
            <v>Определение нитратов в природной, сточной воде</v>
          </cell>
          <cell r="C649" t="str">
            <v>иссл.</v>
          </cell>
          <cell r="D649">
            <v>265</v>
          </cell>
          <cell r="E649">
            <v>318</v>
          </cell>
        </row>
        <row r="650">
          <cell r="A650">
            <v>60000468</v>
          </cell>
          <cell r="B650" t="str">
            <v>Определение хлоридов в природной, сточной воде</v>
          </cell>
          <cell r="C650" t="str">
            <v>иссл.</v>
          </cell>
          <cell r="D650">
            <v>107.5</v>
          </cell>
          <cell r="E650">
            <v>129</v>
          </cell>
        </row>
        <row r="651">
          <cell r="A651">
            <v>60000469</v>
          </cell>
          <cell r="B651" t="str">
            <v>Определение сульфатов в природной, сточной воде</v>
          </cell>
          <cell r="C651" t="str">
            <v>иссл.</v>
          </cell>
          <cell r="D651">
            <v>221.66666666666669</v>
          </cell>
          <cell r="E651">
            <v>266</v>
          </cell>
        </row>
        <row r="652">
          <cell r="A652">
            <v>60000470</v>
          </cell>
          <cell r="B652" t="str">
            <v>Определение нефтепродуктов в природной, сточной воде</v>
          </cell>
          <cell r="C652" t="str">
            <v>иссл.</v>
          </cell>
          <cell r="D652">
            <v>374.16666666666669</v>
          </cell>
          <cell r="E652">
            <v>449</v>
          </cell>
        </row>
        <row r="653">
          <cell r="A653">
            <v>60000471</v>
          </cell>
          <cell r="B653" t="str">
            <v>Определение фенолов в природной, сточной воде</v>
          </cell>
          <cell r="C653" t="str">
            <v>иссл.</v>
          </cell>
          <cell r="D653">
            <v>414.16666666666669</v>
          </cell>
          <cell r="E653">
            <v>497</v>
          </cell>
        </row>
        <row r="654">
          <cell r="A654">
            <v>60000472</v>
          </cell>
          <cell r="B654" t="str">
            <v>Определение цианидов в природной, сточной воде</v>
          </cell>
          <cell r="C654" t="str">
            <v>иссл.</v>
          </cell>
          <cell r="D654">
            <v>350</v>
          </cell>
          <cell r="E654">
            <v>420</v>
          </cell>
        </row>
        <row r="655">
          <cell r="A655">
            <v>60000473</v>
          </cell>
          <cell r="B655" t="str">
            <v>Определение хрома в природной, сточной воде</v>
          </cell>
          <cell r="C655" t="str">
            <v>иссл.</v>
          </cell>
          <cell r="D655">
            <v>265</v>
          </cell>
          <cell r="E655">
            <v>318</v>
          </cell>
        </row>
        <row r="656">
          <cell r="A656">
            <v>60000474</v>
          </cell>
          <cell r="B656" t="str">
            <v xml:space="preserve">Определение меди цинка, свинца, кадмия  в природной, сточной воде </v>
          </cell>
          <cell r="C656" t="str">
            <v>иссл.</v>
          </cell>
          <cell r="D656">
            <v>504.16666666666669</v>
          </cell>
          <cell r="E656">
            <v>605</v>
          </cell>
        </row>
        <row r="657">
          <cell r="A657">
            <v>60000475</v>
          </cell>
          <cell r="B657" t="str">
            <v>Определение никеля в природной, сточной воде атомно-абсорбционным методом</v>
          </cell>
          <cell r="C657" t="str">
            <v>иссл.</v>
          </cell>
          <cell r="D657">
            <v>389.16666666666669</v>
          </cell>
          <cell r="E657">
            <v>467</v>
          </cell>
        </row>
        <row r="658">
          <cell r="A658">
            <v>60000476</v>
          </cell>
          <cell r="B658" t="str">
            <v>Определение кобальта в природной, сточной воде атомно-абсорбционным методом</v>
          </cell>
          <cell r="C658" t="str">
            <v>иссл.</v>
          </cell>
          <cell r="D658">
            <v>389.16666666666669</v>
          </cell>
          <cell r="E658">
            <v>467</v>
          </cell>
        </row>
        <row r="659">
          <cell r="A659">
            <v>60000477</v>
          </cell>
          <cell r="B659" t="str">
            <v>Определение СПАВ в природной, сточной воде</v>
          </cell>
          <cell r="C659" t="str">
            <v>иссл.</v>
          </cell>
          <cell r="D659">
            <v>308.33333333333337</v>
          </cell>
          <cell r="E659">
            <v>370</v>
          </cell>
        </row>
        <row r="660">
          <cell r="A660">
            <v>60000478</v>
          </cell>
          <cell r="B660" t="str">
            <v>Определение ХПК в природной, сточной воде</v>
          </cell>
          <cell r="C660" t="str">
            <v>иссл.</v>
          </cell>
          <cell r="D660">
            <v>436.66666666666669</v>
          </cell>
          <cell r="E660">
            <v>524</v>
          </cell>
        </row>
        <row r="661">
          <cell r="A661">
            <v>60000479</v>
          </cell>
          <cell r="B661" t="str">
            <v>Определение БПК -5 в природной, сточной воде</v>
          </cell>
          <cell r="C661" t="str">
            <v>иссл.</v>
          </cell>
          <cell r="D661">
            <v>245.83333333333334</v>
          </cell>
          <cell r="E661">
            <v>295</v>
          </cell>
        </row>
        <row r="662">
          <cell r="A662">
            <v>60000480</v>
          </cell>
          <cell r="B662" t="str">
            <v>Определение остаточного хлора в природной, сточной воде</v>
          </cell>
          <cell r="C662" t="str">
            <v>иссл.</v>
          </cell>
          <cell r="D662">
            <v>304.16666666666669</v>
          </cell>
          <cell r="E662">
            <v>365</v>
          </cell>
        </row>
        <row r="663">
          <cell r="A663">
            <v>60000481</v>
          </cell>
          <cell r="B663" t="str">
            <v>Определение взвешенных веществ в природной, сточной воде</v>
          </cell>
          <cell r="C663" t="str">
            <v>иссл.</v>
          </cell>
          <cell r="D663">
            <v>209.16666666666669</v>
          </cell>
          <cell r="E663">
            <v>251</v>
          </cell>
        </row>
        <row r="664">
          <cell r="A664">
            <v>60000482</v>
          </cell>
          <cell r="B664" t="str">
            <v>Определение жира в природной, сточной воде</v>
          </cell>
          <cell r="C664" t="str">
            <v>иссл.</v>
          </cell>
          <cell r="D664">
            <v>310.83333333333337</v>
          </cell>
          <cell r="E664">
            <v>373</v>
          </cell>
        </row>
        <row r="665">
          <cell r="A665">
            <v>60000484</v>
          </cell>
          <cell r="B665" t="str">
            <v>Определение прозрачности и температуры в природной, сточной воде</v>
          </cell>
          <cell r="C665" t="str">
            <v>иссл.</v>
          </cell>
          <cell r="D665">
            <v>207.5</v>
          </cell>
          <cell r="E665">
            <v>249</v>
          </cell>
        </row>
        <row r="666">
          <cell r="A666">
            <v>60000485</v>
          </cell>
          <cell r="B666" t="str">
            <v>Определение щелочности в природной, сточной воде</v>
          </cell>
          <cell r="C666" t="str">
            <v>иссл.</v>
          </cell>
          <cell r="D666">
            <v>117.5</v>
          </cell>
          <cell r="E666">
            <v>141</v>
          </cell>
        </row>
        <row r="667">
          <cell r="A667">
            <v>60000486</v>
          </cell>
          <cell r="B667" t="str">
            <v>Определение общей жёсткости в природной, сточной воде</v>
          </cell>
          <cell r="C667" t="str">
            <v>иссл.</v>
          </cell>
          <cell r="D667">
            <v>131.66666666666669</v>
          </cell>
          <cell r="E667">
            <v>158</v>
          </cell>
        </row>
        <row r="668">
          <cell r="A668">
            <v>60000487</v>
          </cell>
          <cell r="B668" t="str">
            <v xml:space="preserve">Определение кальция в природной, сточной воде </v>
          </cell>
          <cell r="C668" t="str">
            <v>иссл.</v>
          </cell>
          <cell r="D668">
            <v>294.16666666666669</v>
          </cell>
          <cell r="E668">
            <v>353</v>
          </cell>
        </row>
        <row r="669">
          <cell r="A669">
            <v>60000488</v>
          </cell>
          <cell r="B669" t="str">
            <v>Определение мышьяка в природной, сточной воде</v>
          </cell>
          <cell r="C669" t="str">
            <v>иссл.</v>
          </cell>
          <cell r="D669">
            <v>385.83333333333337</v>
          </cell>
          <cell r="E669">
            <v>463</v>
          </cell>
        </row>
        <row r="670">
          <cell r="A670">
            <v>60000489</v>
          </cell>
          <cell r="B670" t="str">
            <v>Определение молибдена в природной, сточной воде</v>
          </cell>
          <cell r="C670" t="str">
            <v>иссл.</v>
          </cell>
          <cell r="D670">
            <v>326.66666666666669</v>
          </cell>
          <cell r="E670">
            <v>392</v>
          </cell>
        </row>
        <row r="671">
          <cell r="A671">
            <v>60000494</v>
          </cell>
          <cell r="B671" t="str">
            <v>Определение марганца в природной, сточной воде</v>
          </cell>
          <cell r="C671" t="str">
            <v>иссл.</v>
          </cell>
          <cell r="D671">
            <v>400</v>
          </cell>
          <cell r="E671">
            <v>480</v>
          </cell>
        </row>
        <row r="672">
          <cell r="A672">
            <v>60000495</v>
          </cell>
          <cell r="B672" t="str">
            <v>Определение растворённого кислорода в природной, сточной воде</v>
          </cell>
          <cell r="C672" t="str">
            <v>иссл.</v>
          </cell>
          <cell r="D672">
            <v>216.66666666666669</v>
          </cell>
          <cell r="E672">
            <v>260</v>
          </cell>
        </row>
        <row r="673">
          <cell r="A673">
            <v>60000496</v>
          </cell>
          <cell r="B673" t="str">
            <v>Определение хрома  VI в природной, сточной воде</v>
          </cell>
          <cell r="C673" t="str">
            <v>иссл.</v>
          </cell>
          <cell r="D673">
            <v>272.5</v>
          </cell>
          <cell r="E673">
            <v>327</v>
          </cell>
        </row>
        <row r="674">
          <cell r="A674">
            <v>60000497</v>
          </cell>
          <cell r="B674" t="str">
            <v xml:space="preserve">Определение ртути в природной, сточной воде </v>
          </cell>
          <cell r="C674" t="str">
            <v>иссл.</v>
          </cell>
          <cell r="D674">
            <v>388.33333333333337</v>
          </cell>
          <cell r="E674">
            <v>466</v>
          </cell>
        </row>
        <row r="675">
          <cell r="A675">
            <v>60000498</v>
          </cell>
          <cell r="B675" t="str">
            <v xml:space="preserve">Определение мути, осадка в природной, сточной воде </v>
          </cell>
          <cell r="C675" t="str">
            <v>иссл.</v>
          </cell>
          <cell r="D675">
            <v>27.5</v>
          </cell>
          <cell r="E675">
            <v>33</v>
          </cell>
        </row>
        <row r="676">
          <cell r="A676">
            <v>60000499</v>
          </cell>
          <cell r="B676" t="str">
            <v>Определение алюминия остаточного в природной, сточной воде</v>
          </cell>
          <cell r="C676" t="str">
            <v>иссл.</v>
          </cell>
          <cell r="D676">
            <v>439.16666666666669</v>
          </cell>
          <cell r="E676">
            <v>527</v>
          </cell>
        </row>
        <row r="677">
          <cell r="A677">
            <v>60000500</v>
          </cell>
          <cell r="B677" t="str">
            <v>Определение полифосфатов, фосфатов в природной, сточной воде</v>
          </cell>
          <cell r="C677" t="str">
            <v>иссл.</v>
          </cell>
          <cell r="D677">
            <v>430.83333333333337</v>
          </cell>
          <cell r="E677">
            <v>517</v>
          </cell>
        </row>
        <row r="678">
          <cell r="A678">
            <v>60000501</v>
          </cell>
          <cell r="B678" t="str">
            <v xml:space="preserve">Определение бора в природной, сточной воде </v>
          </cell>
          <cell r="C678" t="str">
            <v>иссл.</v>
          </cell>
          <cell r="D678">
            <v>347.5</v>
          </cell>
          <cell r="E678">
            <v>417</v>
          </cell>
        </row>
        <row r="679">
          <cell r="A679">
            <v>60000502</v>
          </cell>
          <cell r="B679" t="str">
            <v>Определение стронция в природной, сточной воде</v>
          </cell>
          <cell r="C679" t="str">
            <v>иссл.</v>
          </cell>
          <cell r="D679">
            <v>347.5</v>
          </cell>
          <cell r="E679">
            <v>417</v>
          </cell>
        </row>
        <row r="680">
          <cell r="A680">
            <v>60000483</v>
          </cell>
          <cell r="B680" t="str">
            <v>Определение цветности в природной, сточной воде</v>
          </cell>
          <cell r="C680" t="str">
            <v>иссл.</v>
          </cell>
          <cell r="D680">
            <v>115.83333333333334</v>
          </cell>
          <cell r="E680">
            <v>139</v>
          </cell>
        </row>
        <row r="681">
          <cell r="A681">
            <v>60000675</v>
          </cell>
          <cell r="B681" t="str">
            <v>Определение лития в водах (ААС методом)</v>
          </cell>
          <cell r="C681" t="str">
            <v>иссл.</v>
          </cell>
          <cell r="D681">
            <v>447.5</v>
          </cell>
          <cell r="E681">
            <v>537</v>
          </cell>
        </row>
        <row r="682">
          <cell r="A682">
            <v>60000679</v>
          </cell>
          <cell r="B682" t="str">
            <v>Исследования воды природной на содержание гидрокарбонатов</v>
          </cell>
          <cell r="C682" t="str">
            <v>иссл.</v>
          </cell>
          <cell r="D682">
            <v>440.83333333333337</v>
          </cell>
          <cell r="E682">
            <v>529</v>
          </cell>
        </row>
        <row r="683">
          <cell r="A683">
            <v>60000680</v>
          </cell>
          <cell r="B683" t="str">
            <v>Исследования воды природной на содержание карбонатов</v>
          </cell>
          <cell r="C683" t="str">
            <v>иссл.</v>
          </cell>
          <cell r="D683">
            <v>274.16666666666669</v>
          </cell>
          <cell r="E683">
            <v>329</v>
          </cell>
        </row>
        <row r="684">
          <cell r="A684">
            <v>60000681</v>
          </cell>
          <cell r="B684" t="str">
            <v>Исследования воды природной на содержание плавающих примесей</v>
          </cell>
          <cell r="C684" t="str">
            <v>иссл.</v>
          </cell>
          <cell r="D684">
            <v>85</v>
          </cell>
          <cell r="E684">
            <v>102</v>
          </cell>
        </row>
        <row r="685">
          <cell r="A685" t="str">
            <v>Определение органолептических и химических показателей дистиллированной воды</v>
          </cell>
          <cell r="B685"/>
          <cell r="C685"/>
          <cell r="D685"/>
          <cell r="E685"/>
        </row>
        <row r="686">
          <cell r="A686">
            <v>60000661</v>
          </cell>
          <cell r="B686" t="str">
            <v>Определение рН в дистиллированной воде</v>
          </cell>
          <cell r="C686" t="str">
            <v>иссл.</v>
          </cell>
          <cell r="D686">
            <v>213.33333333333334</v>
          </cell>
          <cell r="E686">
            <v>256</v>
          </cell>
        </row>
        <row r="687">
          <cell r="A687">
            <v>60000991</v>
          </cell>
          <cell r="B687" t="str">
            <v>Определение сухого остатка после выпаривания в дистиллированной воде</v>
          </cell>
          <cell r="C687" t="str">
            <v>иссл.</v>
          </cell>
          <cell r="D687">
            <v>347.5</v>
          </cell>
          <cell r="E687">
            <v>417</v>
          </cell>
        </row>
        <row r="688">
          <cell r="A688">
            <v>60000992</v>
          </cell>
          <cell r="B688" t="str">
            <v>Определение аммиака и солей аммония в дистиллированной воде</v>
          </cell>
          <cell r="C688" t="str">
            <v>иссл.</v>
          </cell>
          <cell r="D688">
            <v>110.83333333333334</v>
          </cell>
          <cell r="E688">
            <v>133</v>
          </cell>
        </row>
        <row r="689">
          <cell r="A689">
            <v>60000993</v>
          </cell>
          <cell r="B689" t="str">
            <v>Определение нитратов в дистиллированной воде</v>
          </cell>
          <cell r="C689" t="str">
            <v>иссл.</v>
          </cell>
          <cell r="D689">
            <v>145.83333333333334</v>
          </cell>
          <cell r="E689">
            <v>175</v>
          </cell>
        </row>
        <row r="690">
          <cell r="A690">
            <v>60000994</v>
          </cell>
          <cell r="B690" t="str">
            <v>Определение сульфатов в дистиллированной воде</v>
          </cell>
          <cell r="C690" t="str">
            <v>иссл.</v>
          </cell>
          <cell r="D690">
            <v>161.66666666666669</v>
          </cell>
          <cell r="E690">
            <v>194</v>
          </cell>
        </row>
        <row r="691">
          <cell r="A691">
            <v>60000995</v>
          </cell>
          <cell r="B691" t="str">
            <v>Определение хлоридов в дистиллированной воде</v>
          </cell>
          <cell r="C691" t="str">
            <v>иссл.</v>
          </cell>
          <cell r="D691">
            <v>145.83333333333334</v>
          </cell>
          <cell r="E691">
            <v>175</v>
          </cell>
        </row>
        <row r="692">
          <cell r="A692">
            <v>60000996</v>
          </cell>
          <cell r="B692" t="str">
            <v>Определение алюминия в дистиллированной воде</v>
          </cell>
          <cell r="C692" t="str">
            <v>иссл.</v>
          </cell>
          <cell r="D692">
            <v>145.83333333333334</v>
          </cell>
          <cell r="E692">
            <v>175</v>
          </cell>
        </row>
        <row r="693">
          <cell r="A693">
            <v>60000997</v>
          </cell>
          <cell r="B693" t="str">
            <v>Определение железа в дистиллированной воде</v>
          </cell>
          <cell r="C693" t="str">
            <v>иссл.</v>
          </cell>
          <cell r="D693">
            <v>114.16666666666667</v>
          </cell>
          <cell r="E693">
            <v>137</v>
          </cell>
        </row>
        <row r="694">
          <cell r="A694">
            <v>60000998</v>
          </cell>
          <cell r="B694" t="str">
            <v>Определение кальция в дистиллированной воде</v>
          </cell>
          <cell r="C694" t="str">
            <v>иссл.</v>
          </cell>
          <cell r="D694">
            <v>110.83333333333334</v>
          </cell>
          <cell r="E694">
            <v>133</v>
          </cell>
        </row>
        <row r="695">
          <cell r="A695">
            <v>60000999</v>
          </cell>
          <cell r="B695" t="str">
            <v>Определение меди в дистиллированной воде</v>
          </cell>
          <cell r="C695" t="str">
            <v>иссл.</v>
          </cell>
          <cell r="D695">
            <v>130.83333333333334</v>
          </cell>
          <cell r="E695">
            <v>157</v>
          </cell>
        </row>
        <row r="696">
          <cell r="A696">
            <v>60001000</v>
          </cell>
          <cell r="B696" t="str">
            <v>Определение свинца в дистиллированной воде</v>
          </cell>
          <cell r="C696" t="str">
            <v>иссл.</v>
          </cell>
          <cell r="D696">
            <v>130.83333333333334</v>
          </cell>
          <cell r="E696">
            <v>157</v>
          </cell>
        </row>
        <row r="697">
          <cell r="A697">
            <v>60001001</v>
          </cell>
          <cell r="B697" t="str">
            <v>Определение цинка в дистиллированной воде</v>
          </cell>
          <cell r="C697" t="str">
            <v>иссл.</v>
          </cell>
          <cell r="D697">
            <v>130.83333333333334</v>
          </cell>
          <cell r="E697">
            <v>157</v>
          </cell>
        </row>
        <row r="698">
          <cell r="A698">
            <v>60000676</v>
          </cell>
          <cell r="B698" t="str">
            <v>Исследования воды питьевой на содержание суммы NO2 и NO3</v>
          </cell>
          <cell r="C698" t="str">
            <v>иссл.</v>
          </cell>
          <cell r="D698">
            <v>338.33333333333337</v>
          </cell>
          <cell r="E698">
            <v>406</v>
          </cell>
        </row>
        <row r="699">
          <cell r="A699">
            <v>60000677</v>
          </cell>
          <cell r="B699" t="str">
            <v>Исследования воды питьевой на содержание гидрокарбонатов</v>
          </cell>
          <cell r="C699" t="str">
            <v>иссл.</v>
          </cell>
          <cell r="D699">
            <v>377.5</v>
          </cell>
          <cell r="E699">
            <v>453</v>
          </cell>
        </row>
        <row r="700">
          <cell r="A700">
            <v>60000678</v>
          </cell>
          <cell r="B700" t="str">
            <v>Исследования воды питьевой на содержание карбонатов</v>
          </cell>
          <cell r="C700" t="str">
            <v>иссл.</v>
          </cell>
          <cell r="D700">
            <v>342.5</v>
          </cell>
          <cell r="E700">
            <v>411</v>
          </cell>
        </row>
        <row r="701">
          <cell r="A701">
            <v>60000682</v>
          </cell>
          <cell r="B701" t="str">
            <v>Исследования воды питьевой на содержание озона</v>
          </cell>
          <cell r="C701" t="str">
            <v>иссл.</v>
          </cell>
          <cell r="D701">
            <v>337.5</v>
          </cell>
          <cell r="E701">
            <v>405</v>
          </cell>
        </row>
        <row r="702">
          <cell r="A702">
            <v>60001002</v>
          </cell>
          <cell r="B702" t="str">
            <v>Определение веществ, восстанавливающих перманганат калия в дистиллированной воде</v>
          </cell>
          <cell r="C702" t="str">
            <v>иссл.</v>
          </cell>
          <cell r="D702">
            <v>124.16666666666667</v>
          </cell>
          <cell r="E702">
            <v>149</v>
          </cell>
        </row>
        <row r="703">
          <cell r="A703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03"/>
          <cell r="C703"/>
          <cell r="D703"/>
          <cell r="E703"/>
        </row>
        <row r="704">
          <cell r="A704">
            <v>60000503</v>
          </cell>
          <cell r="B704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04" t="str">
            <v>иссл.</v>
          </cell>
          <cell r="D704">
            <v>581.66666666666674</v>
          </cell>
          <cell r="E704">
            <v>698</v>
          </cell>
        </row>
        <row r="705">
          <cell r="A705">
            <v>60000504</v>
          </cell>
          <cell r="B705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05" t="str">
            <v>иссл.</v>
          </cell>
          <cell r="D705">
            <v>581.66666666666674</v>
          </cell>
          <cell r="E705">
            <v>698</v>
          </cell>
        </row>
        <row r="706">
          <cell r="A706">
            <v>60000505</v>
          </cell>
          <cell r="B706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06" t="str">
            <v>иссл.</v>
          </cell>
          <cell r="D706">
            <v>708.33333333333337</v>
          </cell>
          <cell r="E706">
            <v>850</v>
          </cell>
        </row>
        <row r="707">
          <cell r="A707">
            <v>60000507</v>
          </cell>
          <cell r="B707" t="str">
            <v>Определение одного пестицида в продуктах питания и продовольственное сырье методом тонкослойной хроматографии</v>
          </cell>
          <cell r="C707" t="str">
            <v>иссл.</v>
          </cell>
          <cell r="D707">
            <v>740.83333333333337</v>
          </cell>
          <cell r="E707">
            <v>889</v>
          </cell>
        </row>
        <row r="708">
          <cell r="A708">
            <v>60000508</v>
          </cell>
          <cell r="B708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08" t="str">
            <v>иссл.</v>
          </cell>
          <cell r="D708">
            <v>845.83333333333337</v>
          </cell>
          <cell r="E708">
            <v>1015</v>
          </cell>
        </row>
        <row r="709">
          <cell r="A709">
            <v>60000509</v>
          </cell>
          <cell r="B709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9" t="str">
            <v>иссл.</v>
          </cell>
          <cell r="D709">
            <v>719.16666666666674</v>
          </cell>
          <cell r="E709">
            <v>863</v>
          </cell>
        </row>
        <row r="710">
          <cell r="A710">
            <v>60000510</v>
          </cell>
          <cell r="B710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10" t="str">
            <v>иссл.</v>
          </cell>
          <cell r="D710">
            <v>740.83333333333337</v>
          </cell>
          <cell r="E710">
            <v>889</v>
          </cell>
        </row>
        <row r="711">
          <cell r="A711">
            <v>60000512</v>
          </cell>
          <cell r="B711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11" t="str">
            <v>иссл.</v>
          </cell>
          <cell r="D711">
            <v>845.83333333333337</v>
          </cell>
          <cell r="E711">
            <v>1015</v>
          </cell>
        </row>
        <row r="712">
          <cell r="A712">
            <v>60000515</v>
          </cell>
          <cell r="B712" t="str">
            <v>Исследование серы и её препаратов в воздухе фотометрическим методом</v>
          </cell>
          <cell r="C712" t="str">
            <v>иссл.</v>
          </cell>
          <cell r="D712">
            <v>637.5</v>
          </cell>
          <cell r="E712">
            <v>765</v>
          </cell>
        </row>
        <row r="713">
          <cell r="A713">
            <v>60000517</v>
          </cell>
          <cell r="B713" t="str">
            <v>Определение действующего вещества  в дезинфекционных  средствах (концентрированные эмульсии)</v>
          </cell>
          <cell r="C713" t="str">
            <v>иссл.</v>
          </cell>
          <cell r="D713">
            <v>628.33333333333337</v>
          </cell>
          <cell r="E713">
            <v>754</v>
          </cell>
        </row>
        <row r="714">
          <cell r="A714">
            <v>60000665</v>
          </cell>
          <cell r="B714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14" t="str">
            <v>иссл.</v>
          </cell>
          <cell r="D714">
            <v>1377.5</v>
          </cell>
          <cell r="E714">
            <v>1653</v>
          </cell>
        </row>
        <row r="715">
          <cell r="A715">
            <v>60000666</v>
          </cell>
          <cell r="B715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15" t="str">
            <v>иссл.</v>
          </cell>
          <cell r="D715">
            <v>1377.5</v>
          </cell>
          <cell r="E715">
            <v>1653</v>
          </cell>
        </row>
        <row r="716">
          <cell r="A716">
            <v>60000667</v>
          </cell>
          <cell r="B716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16" t="str">
            <v>иссл.</v>
          </cell>
          <cell r="D716">
            <v>1164.1666666666667</v>
          </cell>
          <cell r="E716">
            <v>1397</v>
          </cell>
        </row>
        <row r="717">
          <cell r="A717">
            <v>60000668</v>
          </cell>
          <cell r="B717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17" t="str">
            <v>иссл.</v>
          </cell>
          <cell r="D717">
            <v>1059.1666666666667</v>
          </cell>
          <cell r="E717">
            <v>1271</v>
          </cell>
        </row>
        <row r="718">
          <cell r="A718" t="str">
            <v>Исследования почвы атомно-абсорбционным методом</v>
          </cell>
          <cell r="B718"/>
          <cell r="C718"/>
          <cell r="D718"/>
          <cell r="E718"/>
        </row>
        <row r="719">
          <cell r="A719">
            <v>60000518</v>
          </cell>
          <cell r="B719" t="str">
            <v>Исследование почвы  на содержание меди</v>
          </cell>
          <cell r="C719" t="str">
            <v>иссл.</v>
          </cell>
          <cell r="D719">
            <v>688.33333333333337</v>
          </cell>
          <cell r="E719">
            <v>826</v>
          </cell>
        </row>
        <row r="720">
          <cell r="A720">
            <v>60000519</v>
          </cell>
          <cell r="B720" t="str">
            <v>Исследование почвы  на содержание свинца</v>
          </cell>
          <cell r="C720" t="str">
            <v>иссл.</v>
          </cell>
          <cell r="D720">
            <v>688.33333333333337</v>
          </cell>
          <cell r="E720">
            <v>826</v>
          </cell>
        </row>
        <row r="721">
          <cell r="A721">
            <v>60000520</v>
          </cell>
          <cell r="B721" t="str">
            <v>Исследование почвы  на содержание никеля</v>
          </cell>
          <cell r="C721" t="str">
            <v>иссл.</v>
          </cell>
          <cell r="D721">
            <v>688.33333333333337</v>
          </cell>
          <cell r="E721">
            <v>826</v>
          </cell>
        </row>
        <row r="722">
          <cell r="A722">
            <v>60000521</v>
          </cell>
          <cell r="B722" t="str">
            <v>Исследование почвы на содержание кадмия</v>
          </cell>
          <cell r="C722" t="str">
            <v>иссл.</v>
          </cell>
          <cell r="D722">
            <v>688.33333333333337</v>
          </cell>
          <cell r="E722">
            <v>826</v>
          </cell>
        </row>
        <row r="723">
          <cell r="A723">
            <v>60000522</v>
          </cell>
          <cell r="B723" t="str">
            <v>Исследование почвы  на содержание цинка</v>
          </cell>
          <cell r="C723" t="str">
            <v>иссл.</v>
          </cell>
          <cell r="D723">
            <v>688.33333333333337</v>
          </cell>
          <cell r="E723">
            <v>826</v>
          </cell>
        </row>
        <row r="724">
          <cell r="A724">
            <v>60000523</v>
          </cell>
          <cell r="B724" t="str">
            <v>Исследование почвы атомно-абсорционным методом на содержание хрома</v>
          </cell>
          <cell r="C724" t="str">
            <v>иссл.</v>
          </cell>
          <cell r="D724">
            <v>837.5</v>
          </cell>
          <cell r="E724">
            <v>1005</v>
          </cell>
        </row>
        <row r="725">
          <cell r="A725">
            <v>60000524</v>
          </cell>
          <cell r="B725" t="str">
            <v>Исследование почвы атомно-абсорционным методом на содержание кобальта</v>
          </cell>
          <cell r="C725" t="str">
            <v>иссл.</v>
          </cell>
          <cell r="D725">
            <v>490</v>
          </cell>
          <cell r="E725">
            <v>588</v>
          </cell>
        </row>
        <row r="726">
          <cell r="A726">
            <v>60000525</v>
          </cell>
          <cell r="B726" t="str">
            <v>Исследование почвы флюриметрическим методом на содержание нефтепродуктов</v>
          </cell>
          <cell r="C726" t="str">
            <v>иссл.</v>
          </cell>
          <cell r="D726">
            <v>782.5</v>
          </cell>
          <cell r="E726">
            <v>939</v>
          </cell>
        </row>
        <row r="727">
          <cell r="A727">
            <v>60000527</v>
          </cell>
          <cell r="B727" t="str">
            <v>Определение массовой концентрации ртути в почве</v>
          </cell>
          <cell r="C727" t="str">
            <v>иссл.</v>
          </cell>
          <cell r="D727">
            <v>798.33333333333337</v>
          </cell>
          <cell r="E727">
            <v>958</v>
          </cell>
        </row>
        <row r="728">
          <cell r="A728">
            <v>60000664</v>
          </cell>
          <cell r="B728" t="str">
            <v>Исследование в почве рН</v>
          </cell>
          <cell r="C728" t="str">
            <v>иссл.</v>
          </cell>
          <cell r="D728">
            <v>223.33333333333334</v>
          </cell>
          <cell r="E728">
            <v>268</v>
          </cell>
        </row>
        <row r="729">
          <cell r="A729">
            <v>60000116</v>
          </cell>
          <cell r="B729" t="str">
            <v>Определение марганца в почве</v>
          </cell>
          <cell r="C729" t="str">
            <v>иссл.</v>
          </cell>
          <cell r="D729">
            <v>1142.5</v>
          </cell>
          <cell r="E729">
            <v>1371</v>
          </cell>
        </row>
        <row r="730">
          <cell r="A730">
            <v>60000117</v>
          </cell>
          <cell r="B730" t="str">
            <v>Определение сурьмы в почве</v>
          </cell>
          <cell r="C730" t="str">
            <v>иссл.</v>
          </cell>
          <cell r="D730">
            <v>1146.6666666666667</v>
          </cell>
          <cell r="E730">
            <v>1376</v>
          </cell>
        </row>
        <row r="731">
          <cell r="A731">
            <v>60000118</v>
          </cell>
          <cell r="B731" t="str">
            <v>Определение олова в почве</v>
          </cell>
          <cell r="C731" t="str">
            <v>иссл.</v>
          </cell>
          <cell r="D731">
            <v>1146.6666666666667</v>
          </cell>
          <cell r="E731">
            <v>1376</v>
          </cell>
        </row>
        <row r="732">
          <cell r="A732">
            <v>60000119</v>
          </cell>
          <cell r="B732" t="str">
            <v>Определение железа в почве</v>
          </cell>
          <cell r="C732" t="str">
            <v>иссл.</v>
          </cell>
          <cell r="D732">
            <v>1142.5</v>
          </cell>
          <cell r="E732">
            <v>1371</v>
          </cell>
        </row>
        <row r="733">
          <cell r="A733">
            <v>60000120</v>
          </cell>
          <cell r="B733" t="str">
            <v>Определение селена в почве</v>
          </cell>
          <cell r="C733" t="str">
            <v>иссл.</v>
          </cell>
          <cell r="D733">
            <v>1142.5</v>
          </cell>
          <cell r="E733">
            <v>1371</v>
          </cell>
        </row>
        <row r="734">
          <cell r="A734">
            <v>60000121</v>
          </cell>
          <cell r="B734" t="str">
            <v>Определение мышьяка в почве</v>
          </cell>
          <cell r="C734" t="str">
            <v>иссл.</v>
          </cell>
          <cell r="D734">
            <v>1142.5</v>
          </cell>
          <cell r="E734">
            <v>1371</v>
          </cell>
        </row>
        <row r="735">
          <cell r="A735">
            <v>60000051</v>
          </cell>
          <cell r="B735" t="str">
            <v>Исследование почвы на содержание меди, цинка, свинца, кадмия методом ИВА</v>
          </cell>
          <cell r="C735" t="str">
            <v>проба</v>
          </cell>
          <cell r="D735">
            <v>909.16666666666674</v>
          </cell>
          <cell r="E735">
            <v>1091</v>
          </cell>
        </row>
        <row r="736">
          <cell r="A736">
            <v>60000055</v>
          </cell>
          <cell r="B736" t="str">
            <v>Определение мышьяка в почве методом ИВА</v>
          </cell>
          <cell r="C736" t="str">
            <v>иссл.</v>
          </cell>
          <cell r="D736">
            <v>753.33333333333337</v>
          </cell>
          <cell r="E736">
            <v>904</v>
          </cell>
        </row>
        <row r="737">
          <cell r="A737">
            <v>60000056</v>
          </cell>
          <cell r="B737" t="str">
            <v>Определение ртути в почве методом ИВА</v>
          </cell>
          <cell r="C737" t="str">
            <v>иссл.</v>
          </cell>
          <cell r="D737">
            <v>750</v>
          </cell>
          <cell r="E737">
            <v>900</v>
          </cell>
        </row>
        <row r="738">
          <cell r="A738">
            <v>60000057</v>
          </cell>
          <cell r="B738" t="str">
            <v>Определение марганца в почве методом ИВА</v>
          </cell>
          <cell r="C738" t="str">
            <v>иссл.</v>
          </cell>
          <cell r="D738">
            <v>525.83333333333337</v>
          </cell>
          <cell r="E738">
            <v>631</v>
          </cell>
        </row>
        <row r="739">
          <cell r="A739">
            <v>60000058</v>
          </cell>
          <cell r="B739" t="str">
            <v>Определение кобальта в почве методом ИВА</v>
          </cell>
          <cell r="C739" t="str">
            <v>иссл.</v>
          </cell>
          <cell r="D739">
            <v>406.66666666666669</v>
          </cell>
          <cell r="E739">
            <v>488</v>
          </cell>
        </row>
        <row r="740">
          <cell r="A740">
            <v>60000059</v>
          </cell>
          <cell r="B740" t="str">
            <v>Определение никеля в почве методом ИВА</v>
          </cell>
          <cell r="C740" t="str">
            <v>иссл.</v>
          </cell>
          <cell r="D740">
            <v>406.66666666666669</v>
          </cell>
          <cell r="E740">
            <v>488</v>
          </cell>
        </row>
        <row r="741">
          <cell r="A741">
            <v>60000060</v>
          </cell>
          <cell r="B741" t="str">
            <v>Определение железа в почве методом ИВА</v>
          </cell>
          <cell r="C741" t="str">
            <v>иссл.</v>
          </cell>
          <cell r="D741">
            <v>525.83333333333337</v>
          </cell>
          <cell r="E741">
            <v>631</v>
          </cell>
        </row>
        <row r="742">
          <cell r="A742" t="str">
            <v>Дезинфицирующие средства</v>
          </cell>
          <cell r="B742"/>
          <cell r="C742"/>
          <cell r="D742"/>
          <cell r="E742"/>
        </row>
        <row r="743">
          <cell r="A743">
            <v>60000228</v>
          </cell>
          <cell r="B743" t="str">
            <v>Исследование дез. средства на основе перекиси водорода</v>
          </cell>
          <cell r="C743" t="str">
            <v>иссл.</v>
          </cell>
          <cell r="D743">
            <v>214.16666666666669</v>
          </cell>
          <cell r="E743">
            <v>257</v>
          </cell>
        </row>
        <row r="744">
          <cell r="A744">
            <v>60000230</v>
          </cell>
          <cell r="B744" t="str">
            <v>Исследование дез. средств на основе ЧАС (алкил диметил бензинаммония хлорида)</v>
          </cell>
          <cell r="C744" t="str">
            <v>иссл.</v>
          </cell>
          <cell r="D744">
            <v>930</v>
          </cell>
          <cell r="E744">
            <v>1116</v>
          </cell>
        </row>
        <row r="745">
          <cell r="A745">
            <v>60000419</v>
          </cell>
          <cell r="B745" t="str">
            <v>Исследование дез. средств на основе хлора, кислорода</v>
          </cell>
          <cell r="C745" t="str">
            <v>иссл.</v>
          </cell>
          <cell r="D745">
            <v>231.66666666666669</v>
          </cell>
          <cell r="E745">
            <v>278</v>
          </cell>
        </row>
        <row r="746">
          <cell r="A746">
            <v>60000420</v>
          </cell>
          <cell r="B746" t="str">
            <v>Исследование дез.средства N,N-бис (3-аминопропил) додециламина</v>
          </cell>
          <cell r="C746" t="str">
            <v>иссл.</v>
          </cell>
          <cell r="D746">
            <v>191.66666666666669</v>
          </cell>
          <cell r="E746">
            <v>230</v>
          </cell>
        </row>
        <row r="747">
          <cell r="A747">
            <v>60000422</v>
          </cell>
          <cell r="B747" t="str">
            <v>Исследование дезинфицирующих средств на щелочные компоненты</v>
          </cell>
          <cell r="C747" t="str">
            <v>иссл.</v>
          </cell>
          <cell r="D747">
            <v>288.33333333333337</v>
          </cell>
          <cell r="E747">
            <v>346</v>
          </cell>
        </row>
        <row r="748">
          <cell r="A748" t="str">
            <v>Химическое исследование атмосферного воздуха и воздуха непроизводственных помещений</v>
          </cell>
          <cell r="B748"/>
          <cell r="C748"/>
          <cell r="D748"/>
          <cell r="E748"/>
        </row>
        <row r="749">
          <cell r="A749">
            <v>60000001</v>
          </cell>
          <cell r="B74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49" t="str">
            <v>иссл.</v>
          </cell>
          <cell r="D749">
            <v>291.66666666666669</v>
          </cell>
          <cell r="E749">
            <v>350</v>
          </cell>
        </row>
        <row r="750">
          <cell r="A750">
            <v>60000002</v>
          </cell>
          <cell r="B75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50" t="str">
            <v>иссл.</v>
          </cell>
          <cell r="D750">
            <v>311.66666666666669</v>
          </cell>
          <cell r="E750">
            <v>374</v>
          </cell>
        </row>
        <row r="751">
          <cell r="A751">
            <v>60000004</v>
          </cell>
          <cell r="B751" t="str">
            <v>Определение массовой концентрации суммы предельных углеводородов С12-С19 в атмосферном воздухе</v>
          </cell>
          <cell r="C751" t="str">
            <v>иссл.</v>
          </cell>
          <cell r="D751">
            <v>891.66666666666674</v>
          </cell>
          <cell r="E751">
            <v>1070</v>
          </cell>
        </row>
        <row r="752">
          <cell r="A752">
            <v>60000528</v>
          </cell>
          <cell r="B75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52" t="str">
            <v>иссл.</v>
          </cell>
          <cell r="D752">
            <v>270.83333333333337</v>
          </cell>
          <cell r="E752">
            <v>325</v>
          </cell>
        </row>
        <row r="753">
          <cell r="A753">
            <v>60000529</v>
          </cell>
          <cell r="B753" t="str">
            <v>Определение концентрации  диоксида  азота в атмосферном воздухе и воздухе непроизводственных помещений *</v>
          </cell>
          <cell r="C753" t="str">
            <v>иссл.</v>
          </cell>
          <cell r="D753">
            <v>215</v>
          </cell>
          <cell r="E753">
            <v>258</v>
          </cell>
        </row>
        <row r="754">
          <cell r="A754">
            <v>60000530</v>
          </cell>
          <cell r="B754" t="str">
            <v>Определение концентрации  фенола в атмосферном воздухе и воздухе непроизводственных помещений*</v>
          </cell>
          <cell r="C754" t="str">
            <v>иссл.</v>
          </cell>
          <cell r="D754">
            <v>183.33333333333334</v>
          </cell>
          <cell r="E754">
            <v>220</v>
          </cell>
        </row>
        <row r="755">
          <cell r="A755">
            <v>60000531</v>
          </cell>
          <cell r="B755" t="str">
            <v>Определение концентрации  формальдегида в атмосферном воздухе и воздухе непроизводственных помещений*</v>
          </cell>
          <cell r="C755" t="str">
            <v>иссл.</v>
          </cell>
          <cell r="D755">
            <v>205</v>
          </cell>
          <cell r="E755">
            <v>246</v>
          </cell>
        </row>
        <row r="756">
          <cell r="A756">
            <v>60000532</v>
          </cell>
          <cell r="B756" t="str">
            <v>Определение концентрации  серной кислоты в атмосферном воздухе и воздухе непроизводственных помещений*</v>
          </cell>
          <cell r="C756" t="str">
            <v>иссл.</v>
          </cell>
          <cell r="D756">
            <v>195</v>
          </cell>
          <cell r="E756">
            <v>234</v>
          </cell>
        </row>
        <row r="757">
          <cell r="A757">
            <v>60000533</v>
          </cell>
          <cell r="B757" t="str">
            <v>Определение концентрации  сероводорода в атмосферном воздухе и воздухе непроизводственных помещений*</v>
          </cell>
          <cell r="C757" t="str">
            <v>иссл.</v>
          </cell>
          <cell r="D757">
            <v>215</v>
          </cell>
          <cell r="E757">
            <v>258</v>
          </cell>
        </row>
        <row r="758">
          <cell r="A758">
            <v>60000534</v>
          </cell>
          <cell r="B758" t="str">
            <v>Определение концентрации  двуокиси марганца в атмосферном воздухе и воздухе производственных помещений*</v>
          </cell>
          <cell r="C758" t="str">
            <v>иссл.</v>
          </cell>
          <cell r="D758">
            <v>327.5</v>
          </cell>
          <cell r="E758">
            <v>393</v>
          </cell>
        </row>
        <row r="759">
          <cell r="A759">
            <v>60000535</v>
          </cell>
          <cell r="B759" t="str">
            <v>Определение концентрации  ванадия в атмосферном воздухе*</v>
          </cell>
          <cell r="C759" t="str">
            <v>иссл.</v>
          </cell>
          <cell r="D759">
            <v>327.5</v>
          </cell>
          <cell r="E759">
            <v>393</v>
          </cell>
        </row>
        <row r="760">
          <cell r="A760">
            <v>60000035</v>
          </cell>
          <cell r="B760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60" t="str">
            <v>иссл.</v>
          </cell>
          <cell r="D760">
            <v>375</v>
          </cell>
          <cell r="E760">
            <v>450</v>
          </cell>
        </row>
        <row r="761">
          <cell r="A761">
            <v>60000537</v>
          </cell>
          <cell r="B76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61" t="str">
            <v>иссл.</v>
          </cell>
          <cell r="D761">
            <v>173.33333333333334</v>
          </cell>
          <cell r="E761">
            <v>208</v>
          </cell>
        </row>
        <row r="762">
          <cell r="A762">
            <v>60000538</v>
          </cell>
          <cell r="B762" t="str">
            <v>Определение концентрации  хлора в атмосферном воздухе и воздухе непроизводственных помещений*</v>
          </cell>
          <cell r="C762" t="str">
            <v>иссл.</v>
          </cell>
          <cell r="D762">
            <v>208.33333333333334</v>
          </cell>
          <cell r="E762">
            <v>250</v>
          </cell>
        </row>
        <row r="763">
          <cell r="A763">
            <v>60000539</v>
          </cell>
          <cell r="B763" t="str">
            <v>Определение концентрации окиси углерода в атмосферном воздухе и воздухе непроизводственных помещений*</v>
          </cell>
          <cell r="C763" t="str">
            <v>иссл.</v>
          </cell>
          <cell r="D763">
            <v>282.5</v>
          </cell>
          <cell r="E763">
            <v>339</v>
          </cell>
        </row>
        <row r="764">
          <cell r="A764">
            <v>60000540</v>
          </cell>
          <cell r="B764" t="str">
            <v>Определение концентрации  свинца в атмосферном воздухе и в воздухе закрытых непроизводственных помещений*</v>
          </cell>
          <cell r="C764" t="str">
            <v>иссл.</v>
          </cell>
          <cell r="D764">
            <v>494.16666666666669</v>
          </cell>
          <cell r="E764">
            <v>593</v>
          </cell>
        </row>
        <row r="765">
          <cell r="A765">
            <v>60000541</v>
          </cell>
          <cell r="B76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65" t="str">
            <v>иссл.</v>
          </cell>
          <cell r="D765">
            <v>410</v>
          </cell>
          <cell r="E765">
            <v>492</v>
          </cell>
        </row>
        <row r="766">
          <cell r="A766">
            <v>60000542</v>
          </cell>
          <cell r="B766" t="str">
            <v>Определение концентрации  аммиака в атмосферном воздухе и воздухе непроизводственных помещений*</v>
          </cell>
          <cell r="C766" t="str">
            <v>иссл.</v>
          </cell>
          <cell r="D766">
            <v>358.33333333333337</v>
          </cell>
          <cell r="E766">
            <v>430</v>
          </cell>
        </row>
        <row r="767">
          <cell r="A767">
            <v>60000543</v>
          </cell>
          <cell r="B767" t="str">
            <v>Определение концентрации  ртути в атмосферном воздухе*</v>
          </cell>
          <cell r="C767" t="str">
            <v>иссл.</v>
          </cell>
          <cell r="D767">
            <v>358.33333333333337</v>
          </cell>
          <cell r="E767">
            <v>430</v>
          </cell>
        </row>
        <row r="768">
          <cell r="A768">
            <v>60000544</v>
          </cell>
          <cell r="B768" t="str">
            <v>Хромато-масс-спектрометрическое определение полициклических ароматических углеводородов в воздухе</v>
          </cell>
          <cell r="C768" t="str">
            <v>иссл.</v>
          </cell>
          <cell r="D768">
            <v>1250</v>
          </cell>
          <cell r="E768">
            <v>1500</v>
          </cell>
        </row>
        <row r="769">
          <cell r="A769">
            <v>60000545</v>
          </cell>
          <cell r="B769" t="str">
            <v>Определение оксида азота в атмосферном воздухе и воздухе непроизводственных помещений*</v>
          </cell>
          <cell r="C769" t="str">
            <v>иссл.</v>
          </cell>
          <cell r="D769">
            <v>267.5</v>
          </cell>
          <cell r="E769">
            <v>321</v>
          </cell>
        </row>
        <row r="770">
          <cell r="A770">
            <v>60000546</v>
          </cell>
          <cell r="B770" t="str">
            <v>Выезд на отбор проб</v>
          </cell>
          <cell r="C770" t="str">
            <v>иссл.</v>
          </cell>
          <cell r="D770">
            <v>333.33333333333337</v>
          </cell>
          <cell r="E770">
            <v>400</v>
          </cell>
        </row>
        <row r="771">
          <cell r="A771">
            <v>60001003</v>
          </cell>
          <cell r="B771" t="str">
            <v>Определение концентрации фенола в воздухе непроизводственных помещений*</v>
          </cell>
          <cell r="C771" t="str">
            <v>иссл.</v>
          </cell>
          <cell r="D771">
            <v>335</v>
          </cell>
          <cell r="E771">
            <v>402</v>
          </cell>
        </row>
        <row r="772">
          <cell r="A772">
            <v>60001004</v>
          </cell>
          <cell r="B772" t="str">
            <v>Определение концентрации хрома ( VI ) оксида в атмосферном воздухе и воздухе непроизводственных помещений*</v>
          </cell>
          <cell r="C772" t="str">
            <v>иссл.</v>
          </cell>
          <cell r="D772">
            <v>247.5</v>
          </cell>
          <cell r="E772">
            <v>297</v>
          </cell>
        </row>
        <row r="773">
          <cell r="A773">
            <v>60000670</v>
          </cell>
          <cell r="B773" t="str">
            <v>Определение концентрации акролеина в атмосферном воздухе и воздухе замкнутых непроизводственных помещений</v>
          </cell>
          <cell r="C773" t="str">
            <v>иссл.</v>
          </cell>
          <cell r="D773">
            <v>329.16666666666669</v>
          </cell>
          <cell r="E773">
            <v>395</v>
          </cell>
        </row>
        <row r="774">
          <cell r="A774">
            <v>60000671</v>
          </cell>
          <cell r="B774" t="str">
            <v>Определение концентрации цинка в атмосферном воздухе и воздухе замкнутых непроизводственных помещений</v>
          </cell>
          <cell r="C774" t="str">
            <v>иссл.</v>
          </cell>
          <cell r="D774">
            <v>596.66666666666674</v>
          </cell>
          <cell r="E774">
            <v>716</v>
          </cell>
        </row>
        <row r="775">
          <cell r="A775">
            <v>60000672</v>
          </cell>
          <cell r="B775" t="str">
            <v>Определение концентрации кадмия в атмосферном воздухе и воздухе замкнутых непроизводственных помещений</v>
          </cell>
          <cell r="C775" t="str">
            <v>иссл.</v>
          </cell>
          <cell r="D775">
            <v>596.66666666666674</v>
          </cell>
          <cell r="E775">
            <v>716</v>
          </cell>
        </row>
        <row r="776">
          <cell r="A776">
            <v>60000673</v>
          </cell>
          <cell r="B776" t="str">
            <v>Определение концентрации меди в атмосферном воздухе и воздухе замкнутых непроизводственных помещений</v>
          </cell>
          <cell r="C776" t="str">
            <v>иссл.</v>
          </cell>
          <cell r="D776">
            <v>596.66666666666674</v>
          </cell>
          <cell r="E776">
            <v>716</v>
          </cell>
        </row>
        <row r="777">
          <cell r="A777">
            <v>60000674</v>
          </cell>
          <cell r="B777" t="str">
            <v>Определение концентрации никеля в атмосферном воздухе и воздухе замкнутых непроизводственных помещений</v>
          </cell>
          <cell r="C777" t="str">
            <v>иссл.</v>
          </cell>
          <cell r="D777">
            <v>596.66666666666674</v>
          </cell>
          <cell r="E777">
            <v>716</v>
          </cell>
        </row>
        <row r="778">
          <cell r="A778">
            <v>60000691</v>
          </cell>
          <cell r="B77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78" t="str">
            <v>иссл.</v>
          </cell>
          <cell r="D778">
            <v>276.66666666666669</v>
          </cell>
          <cell r="E778">
            <v>332</v>
          </cell>
        </row>
        <row r="779">
          <cell r="A779">
            <v>60000693</v>
          </cell>
          <cell r="B779" t="str">
            <v>Определение железа в атмосферном воздухе и воздухе непроизводственных помещений</v>
          </cell>
          <cell r="C779" t="str">
            <v>иссл.</v>
          </cell>
          <cell r="D779">
            <v>672.5</v>
          </cell>
          <cell r="E779">
            <v>807</v>
          </cell>
        </row>
        <row r="780">
          <cell r="A780">
            <v>60000694</v>
          </cell>
          <cell r="B780" t="str">
            <v>Определение никотина в атмосферном воздухе и воздухе непроизводственных помещений</v>
          </cell>
          <cell r="C780" t="str">
            <v>иссл.</v>
          </cell>
          <cell r="D780">
            <v>1343.3333333333335</v>
          </cell>
          <cell r="E780">
            <v>1612</v>
          </cell>
        </row>
        <row r="781">
          <cell r="A781">
            <v>60000695</v>
          </cell>
          <cell r="B781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81" t="str">
            <v>вещество</v>
          </cell>
          <cell r="D781">
            <v>398.33333333333337</v>
          </cell>
          <cell r="E781">
            <v>478</v>
          </cell>
        </row>
        <row r="782">
          <cell r="A782" t="str">
            <v>Химическое исследование воздуха рабочей заны экспресс-методом</v>
          </cell>
          <cell r="B782"/>
          <cell r="C782"/>
          <cell r="D782"/>
          <cell r="E782"/>
        </row>
        <row r="783">
          <cell r="A783">
            <v>60000610</v>
          </cell>
          <cell r="B783" t="str">
            <v>Определение концентрации окислов азота экспресс методом в воздухе рабочей зоны</v>
          </cell>
          <cell r="C783" t="str">
            <v>иссл.</v>
          </cell>
          <cell r="D783">
            <v>614.16666666666674</v>
          </cell>
          <cell r="E783">
            <v>737</v>
          </cell>
        </row>
        <row r="784">
          <cell r="A784">
            <v>60000611</v>
          </cell>
          <cell r="B784" t="str">
            <v>Определение концентрации  аммиака экспресс методом в воздухе рабочей зоны</v>
          </cell>
          <cell r="C784" t="str">
            <v>иссл.</v>
          </cell>
          <cell r="D784">
            <v>614.16666666666674</v>
          </cell>
          <cell r="E784">
            <v>737</v>
          </cell>
        </row>
        <row r="785">
          <cell r="A785">
            <v>60000612</v>
          </cell>
          <cell r="B785" t="str">
            <v>Определение концентрации  акролеина экспресс методом в воздухе рабочей зоны</v>
          </cell>
          <cell r="C785" t="str">
            <v>иссл.</v>
          </cell>
          <cell r="D785">
            <v>614.16666666666674</v>
          </cell>
          <cell r="E785">
            <v>737</v>
          </cell>
        </row>
        <row r="786">
          <cell r="A786">
            <v>60000613</v>
          </cell>
          <cell r="B786" t="str">
            <v>Определение концентрации ацетона экспресс методом в воздухе рабочей зоны</v>
          </cell>
          <cell r="C786" t="str">
            <v>иссл.</v>
          </cell>
          <cell r="D786">
            <v>614.16666666666674</v>
          </cell>
          <cell r="E786">
            <v>737</v>
          </cell>
        </row>
        <row r="787">
          <cell r="A787">
            <v>60000614</v>
          </cell>
          <cell r="B787" t="str">
            <v>Определение концентрации бензола экспресс методом в воздухе рабочей зоны</v>
          </cell>
          <cell r="C787" t="str">
            <v>иссл.</v>
          </cell>
          <cell r="D787">
            <v>614.16666666666674</v>
          </cell>
          <cell r="E787">
            <v>737</v>
          </cell>
        </row>
        <row r="788">
          <cell r="A788">
            <v>60000615</v>
          </cell>
          <cell r="B788" t="str">
            <v>Определение концентрации бензина экспресс методом в воздухе рабочей зоны</v>
          </cell>
          <cell r="C788" t="str">
            <v>иссл.</v>
          </cell>
          <cell r="D788">
            <v>614.16666666666674</v>
          </cell>
          <cell r="E788">
            <v>737</v>
          </cell>
        </row>
        <row r="789">
          <cell r="A789">
            <v>60000616</v>
          </cell>
          <cell r="B789" t="str">
            <v>Определение концентрации гексана экспресс методом в воздухе рабочей зоны</v>
          </cell>
          <cell r="C789" t="str">
            <v>иссл.</v>
          </cell>
          <cell r="D789">
            <v>614.16666666666674</v>
          </cell>
          <cell r="E789">
            <v>737</v>
          </cell>
        </row>
        <row r="790">
          <cell r="A790">
            <v>60000617</v>
          </cell>
          <cell r="B790" t="str">
            <v>Определение концентрации спирта (изо)пропилового экспресс методом в воздухе рабочей зоны</v>
          </cell>
          <cell r="C790" t="str">
            <v>иссл.</v>
          </cell>
          <cell r="D790">
            <v>614.16666666666674</v>
          </cell>
          <cell r="E790">
            <v>737</v>
          </cell>
        </row>
        <row r="791">
          <cell r="A791">
            <v>60000618</v>
          </cell>
          <cell r="B791" t="str">
            <v>Определение концентрации ксилола экспресс методом в воздухе рабочей зоны</v>
          </cell>
          <cell r="C791" t="str">
            <v>иссл.</v>
          </cell>
          <cell r="D791">
            <v>614.16666666666674</v>
          </cell>
          <cell r="E791">
            <v>737</v>
          </cell>
        </row>
        <row r="792">
          <cell r="A792">
            <v>60000619</v>
          </cell>
          <cell r="B792" t="str">
            <v>Определение концентрации озона экспресс методом в воздухе рабочей зоны</v>
          </cell>
          <cell r="C792" t="str">
            <v>иссл.</v>
          </cell>
          <cell r="D792">
            <v>614.16666666666674</v>
          </cell>
          <cell r="E792">
            <v>737</v>
          </cell>
        </row>
        <row r="793">
          <cell r="A793">
            <v>60000620</v>
          </cell>
          <cell r="B793" t="str">
            <v>Определение концентрации толуола экспресс методом в воздухе рабочей зоны</v>
          </cell>
          <cell r="C793" t="str">
            <v>иссл.</v>
          </cell>
          <cell r="D793">
            <v>614.16666666666674</v>
          </cell>
          <cell r="E793">
            <v>737</v>
          </cell>
        </row>
        <row r="794">
          <cell r="A794">
            <v>60000621</v>
          </cell>
          <cell r="B794" t="str">
            <v>Определение концентрации уайт-спирита экспресс методом в воздухе рабочей зоны</v>
          </cell>
          <cell r="C794" t="str">
            <v>иссл.</v>
          </cell>
          <cell r="D794">
            <v>614.16666666666674</v>
          </cell>
          <cell r="E794">
            <v>737</v>
          </cell>
        </row>
        <row r="795">
          <cell r="A795">
            <v>60000622</v>
          </cell>
          <cell r="B795" t="str">
            <v>Определение концентрации оксида углерода (угарного газа) экспресс методом в воздухе рабочей зоны</v>
          </cell>
          <cell r="C795" t="str">
            <v>иссл.</v>
          </cell>
          <cell r="D795">
            <v>614.16666666666674</v>
          </cell>
          <cell r="E795">
            <v>737</v>
          </cell>
        </row>
        <row r="796">
          <cell r="A796">
            <v>60000623</v>
          </cell>
          <cell r="B796" t="str">
            <v>Определение концентрации диоксида углерода экспресс методом в воздухе рабочей зоны</v>
          </cell>
          <cell r="C796" t="str">
            <v>иссл.</v>
          </cell>
          <cell r="D796">
            <v>614.16666666666674</v>
          </cell>
          <cell r="E796">
            <v>737</v>
          </cell>
        </row>
        <row r="797">
          <cell r="A797">
            <v>60000624</v>
          </cell>
          <cell r="B797" t="str">
            <v>Определение концентрации углерода четыреххлористого экспресс методом в воздухе рабочей зоны</v>
          </cell>
          <cell r="C797" t="str">
            <v>иссл.</v>
          </cell>
          <cell r="D797">
            <v>614.16666666666674</v>
          </cell>
          <cell r="E797">
            <v>737</v>
          </cell>
        </row>
        <row r="798">
          <cell r="A798">
            <v>60000625</v>
          </cell>
          <cell r="B798" t="str">
            <v>Определение концентрации уксусной кислоты  экспресс методом в воздухе рабочей зоны</v>
          </cell>
          <cell r="C798" t="str">
            <v>иссл.</v>
          </cell>
          <cell r="D798">
            <v>614.16666666666674</v>
          </cell>
          <cell r="E798">
            <v>737</v>
          </cell>
        </row>
        <row r="799">
          <cell r="A799">
            <v>60000626</v>
          </cell>
          <cell r="B799" t="str">
            <v>Определение концентрации углеводородов нефти экспресс методом в воздухе рабочей зоны</v>
          </cell>
          <cell r="C799" t="str">
            <v>иссл.</v>
          </cell>
          <cell r="D799">
            <v>614.16666666666674</v>
          </cell>
          <cell r="E799">
            <v>737</v>
          </cell>
        </row>
        <row r="800">
          <cell r="A800">
            <v>60000628</v>
          </cell>
          <cell r="B800" t="str">
            <v>Определение концентрации хлора экспресс методом в воздухе рабочей зоны</v>
          </cell>
          <cell r="C800" t="str">
            <v>иссл.</v>
          </cell>
          <cell r="D800">
            <v>614.16666666666674</v>
          </cell>
          <cell r="E800">
            <v>737</v>
          </cell>
        </row>
        <row r="801">
          <cell r="A801">
            <v>60000629</v>
          </cell>
          <cell r="B801" t="str">
            <v>Определение концентрации соляной кислоты (хлороводорода) экспресс методом в воздухе рабочей зоны</v>
          </cell>
          <cell r="C801" t="str">
            <v>иссл.</v>
          </cell>
          <cell r="D801">
            <v>614.16666666666674</v>
          </cell>
          <cell r="E801">
            <v>737</v>
          </cell>
        </row>
        <row r="802">
          <cell r="A802">
            <v>60000630</v>
          </cell>
          <cell r="B802" t="str">
            <v>Определение концентрации этанола экспресс методом в воздухе рабочей зоны</v>
          </cell>
          <cell r="C802" t="str">
            <v>иссл.</v>
          </cell>
          <cell r="D802">
            <v>614.16666666666674</v>
          </cell>
          <cell r="E802">
            <v>737</v>
          </cell>
        </row>
        <row r="803">
          <cell r="A803">
            <v>60000631</v>
          </cell>
          <cell r="B803" t="str">
            <v>Определение концентрации диэтилового эфира экспресс методом в воздухе рабочей зоны</v>
          </cell>
          <cell r="C803" t="str">
            <v>иссл.</v>
          </cell>
          <cell r="D803">
            <v>614.16666666666674</v>
          </cell>
          <cell r="E803">
            <v>737</v>
          </cell>
        </row>
        <row r="804">
          <cell r="A804">
            <v>60000632</v>
          </cell>
          <cell r="B804" t="str">
            <v>Определение концентрации хлороформа экспресс методом в воздухе рабочей зоны</v>
          </cell>
          <cell r="C804" t="str">
            <v>иссл.</v>
          </cell>
          <cell r="D804">
            <v>614.16666666666674</v>
          </cell>
          <cell r="E804">
            <v>737</v>
          </cell>
        </row>
        <row r="805">
          <cell r="A805">
            <v>60000633</v>
          </cell>
          <cell r="B805" t="str">
            <v>Определение концентрации сернистого ангидрида ( диоксида серы) экспресс методом в воздухе рабочей зоны</v>
          </cell>
          <cell r="C805" t="str">
            <v>иссл.</v>
          </cell>
          <cell r="D805">
            <v>614.16666666666674</v>
          </cell>
          <cell r="E805">
            <v>737</v>
          </cell>
        </row>
        <row r="806">
          <cell r="A806">
            <v>60000634</v>
          </cell>
          <cell r="B806" t="str">
            <v>Определение концентрации винилхлорида экспресс методом в воздухе рабочей зоны</v>
          </cell>
          <cell r="C806" t="str">
            <v>иссл.</v>
          </cell>
          <cell r="D806">
            <v>614.16666666666674</v>
          </cell>
          <cell r="E806">
            <v>737</v>
          </cell>
        </row>
        <row r="807">
          <cell r="A807">
            <v>60000635</v>
          </cell>
          <cell r="B807" t="str">
            <v>Определение концентрации керосина экспресс методом в воздухе рабочей зоны</v>
          </cell>
          <cell r="C807" t="str">
            <v>иссл.</v>
          </cell>
          <cell r="D807">
            <v>614.16666666666674</v>
          </cell>
          <cell r="E807">
            <v>737</v>
          </cell>
        </row>
        <row r="808">
          <cell r="A808">
            <v>60000638</v>
          </cell>
          <cell r="B808" t="str">
            <v>Определение концентрации стирола экспресс методом в воздухе рабочей зоны</v>
          </cell>
          <cell r="C808" t="str">
            <v>иссл.</v>
          </cell>
          <cell r="D808">
            <v>614.16666666666674</v>
          </cell>
          <cell r="E808">
            <v>737</v>
          </cell>
        </row>
        <row r="809">
          <cell r="A809">
            <v>60000639</v>
          </cell>
          <cell r="B809" t="str">
            <v>Определение концентрации азотной кислоты (диоксида азота) экспресс методом в воздухе рабочей зоны</v>
          </cell>
          <cell r="C809" t="str">
            <v>иссл.</v>
          </cell>
          <cell r="D809">
            <v>614.16666666666674</v>
          </cell>
          <cell r="E809">
            <v>737</v>
          </cell>
        </row>
        <row r="810">
          <cell r="A810">
            <v>60000641</v>
          </cell>
          <cell r="B810" t="str">
            <v>Определение концентрации фтористого водорода экспресс методом в воздухе рабочей зоны</v>
          </cell>
          <cell r="C810" t="str">
            <v>иссл.</v>
          </cell>
          <cell r="D810">
            <v>614.16666666666674</v>
          </cell>
          <cell r="E810">
            <v>737</v>
          </cell>
        </row>
        <row r="811">
          <cell r="A811">
            <v>60000643</v>
          </cell>
          <cell r="B811" t="str">
            <v>Определение концентрации трихлорэтилена экспресс методом в воздухе рабочей зоны</v>
          </cell>
          <cell r="C811" t="str">
            <v>иссл.</v>
          </cell>
          <cell r="D811">
            <v>614.16666666666674</v>
          </cell>
          <cell r="E811">
            <v>737</v>
          </cell>
        </row>
        <row r="812">
          <cell r="A812">
            <v>60000644</v>
          </cell>
          <cell r="B812" t="str">
            <v>Определение концентрации сероводорода экспресс методом в воздухе рабочей зоны</v>
          </cell>
          <cell r="C812" t="str">
            <v>иссл.</v>
          </cell>
          <cell r="D812">
            <v>614.16666666666674</v>
          </cell>
          <cell r="E812">
            <v>737</v>
          </cell>
        </row>
        <row r="813">
          <cell r="A813">
            <v>60001320</v>
          </cell>
          <cell r="B813" t="str">
            <v>Определение концентрации фенола экспресс методом в воздухе рабочей зоны</v>
          </cell>
          <cell r="C813" t="str">
            <v>иссл.</v>
          </cell>
          <cell r="D813">
            <v>614.16666666666674</v>
          </cell>
          <cell r="E813">
            <v>737</v>
          </cell>
        </row>
        <row r="814">
          <cell r="A814">
            <v>60001321</v>
          </cell>
          <cell r="B81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14" t="str">
            <v>иссл.</v>
          </cell>
          <cell r="D814">
            <v>6276.666666666667</v>
          </cell>
          <cell r="E814">
            <v>7532</v>
          </cell>
        </row>
        <row r="815">
          <cell r="A815">
            <v>60001322</v>
          </cell>
          <cell r="B81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15" t="str">
            <v>иссл.</v>
          </cell>
          <cell r="D815">
            <v>6276.666666666667</v>
          </cell>
          <cell r="E815">
            <v>7532</v>
          </cell>
        </row>
        <row r="816">
          <cell r="A816">
            <v>60000627</v>
          </cell>
          <cell r="B816" t="str">
            <v>Определение концентрации формальдегида экспресс методом в воздухе рабочей зоны</v>
          </cell>
          <cell r="C816" t="str">
            <v>иссл.</v>
          </cell>
          <cell r="D816">
            <v>614.16666666666674</v>
          </cell>
          <cell r="E816">
            <v>737</v>
          </cell>
        </row>
        <row r="817">
          <cell r="A817">
            <v>60000564</v>
          </cell>
          <cell r="B817" t="str">
            <v>Определение концентрации скипидара в воздухе рабочей зоны</v>
          </cell>
          <cell r="C817" t="str">
            <v>иссл.</v>
          </cell>
          <cell r="D817">
            <v>342.5</v>
          </cell>
          <cell r="E817">
            <v>411</v>
          </cell>
        </row>
        <row r="818">
          <cell r="A818" t="str">
            <v>Химическое исследование воздуха рабочей зоны</v>
          </cell>
          <cell r="B818"/>
          <cell r="C818"/>
          <cell r="D818"/>
          <cell r="E818"/>
        </row>
        <row r="819">
          <cell r="A819">
            <v>60000547</v>
          </cell>
          <cell r="B819" t="str">
            <v>Определение концентрации азота диоксида (азотная кислота) в воздухе рабочей зоны</v>
          </cell>
          <cell r="C819" t="str">
            <v>иссл.</v>
          </cell>
          <cell r="D819">
            <v>244.16666666666669</v>
          </cell>
          <cell r="E819">
            <v>293</v>
          </cell>
        </row>
        <row r="820">
          <cell r="A820">
            <v>60000548</v>
          </cell>
          <cell r="B820" t="str">
            <v>Определение концентрации железа оксида в воздухе рабочей зоны</v>
          </cell>
          <cell r="C820" t="str">
            <v>иссл.</v>
          </cell>
          <cell r="D820">
            <v>380.83333333333337</v>
          </cell>
          <cell r="E820">
            <v>457</v>
          </cell>
        </row>
        <row r="821">
          <cell r="A821">
            <v>60000549</v>
          </cell>
          <cell r="B821" t="str">
            <v>Определение концентрации хлористого водорода  (соляная кислота) в воздухе рабочей зоны</v>
          </cell>
          <cell r="C821" t="str">
            <v>иссл.</v>
          </cell>
          <cell r="D821">
            <v>285</v>
          </cell>
          <cell r="E821">
            <v>342</v>
          </cell>
        </row>
        <row r="822">
          <cell r="A822">
            <v>60000550</v>
          </cell>
          <cell r="B822" t="str">
            <v>Определение концентрации серной кислоты в воздухе рабочей зоны</v>
          </cell>
          <cell r="C822" t="str">
            <v>иссл.</v>
          </cell>
          <cell r="D822">
            <v>223.33333333333334</v>
          </cell>
          <cell r="E822">
            <v>268</v>
          </cell>
        </row>
        <row r="823">
          <cell r="A823">
            <v>60000551</v>
          </cell>
          <cell r="B823" t="str">
            <v>Определение концентрации уксусной кислоты в воздухе рабочей зоны</v>
          </cell>
          <cell r="C823" t="str">
            <v>иссл.</v>
          </cell>
          <cell r="D823">
            <v>110.83333333333334</v>
          </cell>
          <cell r="E823">
            <v>133</v>
          </cell>
        </row>
        <row r="824">
          <cell r="A824">
            <v>60000552</v>
          </cell>
          <cell r="B824" t="str">
            <v>Определение концентрации кремния в воздухе рабочей зоны</v>
          </cell>
          <cell r="C824" t="str">
            <v>иссл.</v>
          </cell>
          <cell r="D824">
            <v>579.16666666666674</v>
          </cell>
          <cell r="E824">
            <v>695</v>
          </cell>
        </row>
        <row r="825">
          <cell r="A825">
            <v>60000553</v>
          </cell>
          <cell r="B825" t="str">
            <v>Определение концентрации марганца в воздухе рабочей зоны</v>
          </cell>
          <cell r="C825" t="str">
            <v>иссл.</v>
          </cell>
          <cell r="D825">
            <v>380.83333333333337</v>
          </cell>
          <cell r="E825">
            <v>457</v>
          </cell>
        </row>
        <row r="826">
          <cell r="A826">
            <v>60000554</v>
          </cell>
          <cell r="B826" t="str">
            <v>Определение концентрации масла минерального в воздухе рабочей зоны</v>
          </cell>
          <cell r="C826" t="str">
            <v>иссл.</v>
          </cell>
          <cell r="D826">
            <v>150.83333333333334</v>
          </cell>
          <cell r="E826">
            <v>181</v>
          </cell>
        </row>
        <row r="827">
          <cell r="A827">
            <v>60000555</v>
          </cell>
          <cell r="B827" t="str">
            <v>Определение концентрации меди атомно-абсорбционным методом в воздухе рабочей зоны</v>
          </cell>
          <cell r="C827" t="str">
            <v>иссл.</v>
          </cell>
          <cell r="D827">
            <v>260</v>
          </cell>
          <cell r="E827">
            <v>312</v>
          </cell>
        </row>
        <row r="828">
          <cell r="A828">
            <v>60000557</v>
          </cell>
          <cell r="B828" t="str">
            <v>Определение концентрации пыли в воздухе рабочей зоны</v>
          </cell>
          <cell r="C828" t="str">
            <v>иссл.</v>
          </cell>
          <cell r="D828">
            <v>150.83333333333334</v>
          </cell>
          <cell r="E828">
            <v>181</v>
          </cell>
        </row>
        <row r="829">
          <cell r="A829">
            <v>60000558</v>
          </cell>
          <cell r="B829" t="str">
            <v>Определение концентрации свинца в воздухе рабочей зоны</v>
          </cell>
          <cell r="C829" t="str">
            <v>иссл.</v>
          </cell>
          <cell r="D829">
            <v>380.83333333333337</v>
          </cell>
          <cell r="E829">
            <v>457</v>
          </cell>
        </row>
        <row r="830">
          <cell r="A830">
            <v>60000559</v>
          </cell>
          <cell r="B830" t="str">
            <v>Определение концентрации фенола в воздухе рабочей зоны</v>
          </cell>
          <cell r="C830" t="str">
            <v>иссл.</v>
          </cell>
          <cell r="D830">
            <v>380.83333333333337</v>
          </cell>
          <cell r="E830">
            <v>457</v>
          </cell>
        </row>
        <row r="831">
          <cell r="A831">
            <v>60000560</v>
          </cell>
          <cell r="B831" t="str">
            <v>Определение концентрации формальдегида в воздухе рабочей зоны</v>
          </cell>
          <cell r="C831" t="str">
            <v>иссл.</v>
          </cell>
          <cell r="D831">
            <v>393.33333333333337</v>
          </cell>
          <cell r="E831">
            <v>472</v>
          </cell>
        </row>
        <row r="832">
          <cell r="A832">
            <v>60000561</v>
          </cell>
          <cell r="B832" t="str">
            <v>Определение концентрации щелочи в воздухе рабочей зоны</v>
          </cell>
          <cell r="C832" t="str">
            <v>иссл.</v>
          </cell>
          <cell r="D832">
            <v>251.66666666666669</v>
          </cell>
          <cell r="E832">
            <v>302</v>
          </cell>
        </row>
        <row r="833">
          <cell r="A833">
            <v>60000562</v>
          </cell>
          <cell r="B833" t="str">
            <v>Определение концентрации фосфорного ангидрида в воздухе рабочей зоны</v>
          </cell>
          <cell r="C833" t="str">
            <v>иссл.</v>
          </cell>
          <cell r="D833">
            <v>231.66666666666669</v>
          </cell>
          <cell r="E833">
            <v>278</v>
          </cell>
        </row>
        <row r="834">
          <cell r="A834">
            <v>60000565</v>
          </cell>
          <cell r="B834" t="str">
            <v>Определение концентрации ртути в воздухе рабочей зоны</v>
          </cell>
          <cell r="C834" t="str">
            <v>иссл.</v>
          </cell>
          <cell r="D834">
            <v>325.83333333333337</v>
          </cell>
          <cell r="E834">
            <v>391</v>
          </cell>
        </row>
        <row r="835">
          <cell r="A835">
            <v>60000566</v>
          </cell>
          <cell r="B835" t="str">
            <v>Определение концентрации аминосоединений (ароматические) в воздухе рабочей зоны</v>
          </cell>
          <cell r="C835" t="str">
            <v>иссл.</v>
          </cell>
          <cell r="D835">
            <v>218.33333333333334</v>
          </cell>
          <cell r="E835">
            <v>262</v>
          </cell>
        </row>
        <row r="836">
          <cell r="A836">
            <v>60000567</v>
          </cell>
          <cell r="B836" t="str">
            <v>Определение концентрации свинца в смывах</v>
          </cell>
          <cell r="C836" t="str">
            <v>иссл.</v>
          </cell>
          <cell r="D836">
            <v>314.16666666666669</v>
          </cell>
          <cell r="E836">
            <v>377</v>
          </cell>
        </row>
        <row r="837">
          <cell r="A837">
            <v>60000569</v>
          </cell>
          <cell r="B837" t="str">
            <v>Определение концентрации хрома, хромового ангидрида в воздухе рабочей зоны</v>
          </cell>
          <cell r="C837" t="str">
            <v>иссл.</v>
          </cell>
          <cell r="D837">
            <v>326.66666666666669</v>
          </cell>
          <cell r="E837">
            <v>392</v>
          </cell>
        </row>
        <row r="838">
          <cell r="A838">
            <v>60000570</v>
          </cell>
          <cell r="B838" t="str">
            <v>Определение концентрации стирола в воздухе рабочей зоны</v>
          </cell>
          <cell r="C838" t="str">
            <v>иссл.</v>
          </cell>
          <cell r="D838">
            <v>331.66666666666669</v>
          </cell>
          <cell r="E838">
            <v>398</v>
          </cell>
        </row>
        <row r="839">
          <cell r="A839">
            <v>60000571</v>
          </cell>
          <cell r="B839" t="str">
            <v>Определение эпихлоргидрина в воздухе рабочей зоны</v>
          </cell>
          <cell r="C839" t="str">
            <v>иссл.</v>
          </cell>
          <cell r="D839">
            <v>705.83333333333337</v>
          </cell>
          <cell r="E839">
            <v>847</v>
          </cell>
        </row>
        <row r="840">
          <cell r="A840">
            <v>60000572</v>
          </cell>
          <cell r="B840" t="str">
            <v>Определение концентрации мышьяковистого ангидрида в воздухе рабочей зоны</v>
          </cell>
          <cell r="C840" t="str">
            <v>иссл.</v>
          </cell>
          <cell r="D840">
            <v>304.16666666666669</v>
          </cell>
          <cell r="E840">
            <v>365</v>
          </cell>
        </row>
        <row r="841">
          <cell r="A841">
            <v>60000573</v>
          </cell>
          <cell r="B841" t="str">
            <v>Определение концентрации канифоли в воздухе рабочей зоны</v>
          </cell>
          <cell r="C841" t="str">
            <v>иссл.</v>
          </cell>
          <cell r="D841">
            <v>690</v>
          </cell>
          <cell r="E841">
            <v>828</v>
          </cell>
        </row>
        <row r="842">
          <cell r="A842">
            <v>60000576</v>
          </cell>
          <cell r="B842" t="str">
            <v>Определение концентрации озона в воздухе рабочей зоны</v>
          </cell>
          <cell r="C842" t="str">
            <v>иссл.</v>
          </cell>
          <cell r="D842">
            <v>644.16666666666674</v>
          </cell>
          <cell r="E842">
            <v>773</v>
          </cell>
        </row>
        <row r="843">
          <cell r="A843">
            <v>60000577</v>
          </cell>
          <cell r="B843" t="str">
            <v>Определение концентрации хлороформа в воздухе рабочей зоны</v>
          </cell>
          <cell r="C843" t="str">
            <v>иссл.</v>
          </cell>
          <cell r="D843">
            <v>262.5</v>
          </cell>
          <cell r="E843">
            <v>315</v>
          </cell>
        </row>
        <row r="844">
          <cell r="A844">
            <v>60000582</v>
          </cell>
          <cell r="B844" t="str">
            <v>Определение концентрации капролактама газохроматографическим методом  в воздухе рабочей зоны</v>
          </cell>
          <cell r="C844" t="str">
            <v>иссл.</v>
          </cell>
          <cell r="D844">
            <v>311.66666666666669</v>
          </cell>
          <cell r="E844">
            <v>374</v>
          </cell>
        </row>
        <row r="845">
          <cell r="A845">
            <v>60000583</v>
          </cell>
          <cell r="B845" t="str">
            <v>Определение концентрации углерода-4 хлористого газохроматографическим методом  в воздухе рабочей зоны</v>
          </cell>
          <cell r="C845" t="str">
            <v>иссл.</v>
          </cell>
          <cell r="D845">
            <v>274.16666666666669</v>
          </cell>
          <cell r="E845">
            <v>329</v>
          </cell>
        </row>
        <row r="846">
          <cell r="A846">
            <v>60000584</v>
          </cell>
          <cell r="B846" t="str">
            <v>Определение концентрации спиртов (С1по С8) газохроматографическим методом в воздухе рабочей зоны</v>
          </cell>
          <cell r="C846" t="str">
            <v>иссл.</v>
          </cell>
          <cell r="D846">
            <v>347.5</v>
          </cell>
          <cell r="E846">
            <v>417</v>
          </cell>
        </row>
        <row r="847">
          <cell r="A847">
            <v>60000585</v>
          </cell>
          <cell r="B847" t="str">
            <v>Определение концентрации бензина газохроматографическим методом  в воздухе рабочей зоны</v>
          </cell>
          <cell r="C847" t="str">
            <v>иссл.</v>
          </cell>
          <cell r="D847">
            <v>311.66666666666669</v>
          </cell>
          <cell r="E847">
            <v>374</v>
          </cell>
        </row>
        <row r="848">
          <cell r="A848">
            <v>60000586</v>
          </cell>
          <cell r="B848" t="str">
            <v>Определение концентрации дибутилфталата, диоктилфталата газохроматографическим методом  в воздухе рабочей зоны</v>
          </cell>
          <cell r="C848" t="str">
            <v>иссл.</v>
          </cell>
          <cell r="D848">
            <v>360</v>
          </cell>
          <cell r="E848">
            <v>432</v>
          </cell>
        </row>
        <row r="849">
          <cell r="A849">
            <v>60000587</v>
          </cell>
          <cell r="B849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49" t="str">
            <v>иссл.</v>
          </cell>
          <cell r="D849">
            <v>374.16666666666669</v>
          </cell>
          <cell r="E849">
            <v>449</v>
          </cell>
        </row>
        <row r="850">
          <cell r="A850">
            <v>60000588</v>
          </cell>
          <cell r="B850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50" t="str">
            <v>иссл.</v>
          </cell>
          <cell r="D850">
            <v>314.16666666666669</v>
          </cell>
          <cell r="E850">
            <v>377</v>
          </cell>
        </row>
        <row r="851">
          <cell r="A851">
            <v>60000589</v>
          </cell>
          <cell r="B851" t="str">
            <v>Определение концентрации этилацетата, бутилацетата газохроматографическим методом  в воздухе рабочей зоны</v>
          </cell>
          <cell r="C851" t="str">
            <v>иссл.</v>
          </cell>
          <cell r="D851">
            <v>267.5</v>
          </cell>
          <cell r="E851">
            <v>321</v>
          </cell>
        </row>
        <row r="852">
          <cell r="A852">
            <v>60000591</v>
          </cell>
          <cell r="B852" t="str">
            <v>Определение концентрации аммиака  в воздухе рабочей зоны</v>
          </cell>
          <cell r="C852" t="str">
            <v>иссл.</v>
          </cell>
          <cell r="D852">
            <v>291.66666666666669</v>
          </cell>
          <cell r="E852">
            <v>350</v>
          </cell>
        </row>
        <row r="853">
          <cell r="A853">
            <v>60000592</v>
          </cell>
          <cell r="B853" t="str">
            <v>Определение концентрации водорода фтористого  в воздухе рабочей зоны</v>
          </cell>
          <cell r="C853" t="str">
            <v>иссл.</v>
          </cell>
          <cell r="D853">
            <v>331.66666666666669</v>
          </cell>
          <cell r="E853">
            <v>398</v>
          </cell>
        </row>
        <row r="854">
          <cell r="A854">
            <v>60000593</v>
          </cell>
          <cell r="B854" t="str">
            <v>Определение концентрации алюминия   в воздухе рабочей зоны</v>
          </cell>
          <cell r="C854" t="str">
            <v>иссл.</v>
          </cell>
          <cell r="D854">
            <v>304.16666666666669</v>
          </cell>
          <cell r="E854">
            <v>365</v>
          </cell>
        </row>
        <row r="855">
          <cell r="A855">
            <v>60000596</v>
          </cell>
          <cell r="B855" t="str">
            <v>Определение концентрации цинка атомно-абсорбционным методом в воздухе рабочей зоны</v>
          </cell>
          <cell r="C855" t="str">
            <v>иссл.</v>
          </cell>
          <cell r="D855">
            <v>252.5</v>
          </cell>
          <cell r="E855">
            <v>303</v>
          </cell>
        </row>
        <row r="856">
          <cell r="A856">
            <v>60001301</v>
          </cell>
          <cell r="B856" t="str">
            <v>Выполнение работ по аттестации промышленной лаборатории с выходом на объект</v>
          </cell>
          <cell r="C856" t="str">
            <v>иссл.</v>
          </cell>
          <cell r="D856">
            <v>10206.666666666668</v>
          </cell>
          <cell r="E856">
            <v>12248</v>
          </cell>
        </row>
        <row r="857">
          <cell r="A857">
            <v>60001302</v>
          </cell>
          <cell r="B857" t="str">
            <v>Выполнение работ по аттестации промышленной лаборатории без выхода на объект</v>
          </cell>
          <cell r="C857" t="str">
            <v>иссл.</v>
          </cell>
          <cell r="D857">
            <v>5705</v>
          </cell>
          <cell r="E857">
            <v>6846</v>
          </cell>
        </row>
        <row r="858">
          <cell r="A858">
            <v>60001319</v>
          </cell>
          <cell r="B858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58" t="str">
            <v>иссл.</v>
          </cell>
          <cell r="D858">
            <v>5705</v>
          </cell>
          <cell r="E858">
            <v>6846</v>
          </cell>
        </row>
        <row r="859">
          <cell r="A859">
            <v>60001324</v>
          </cell>
          <cell r="B859" t="str">
            <v>Определение цефалоспориновых антибиотиков (цефаликсина и цефалоспорина) в воздухе рабочей зоны</v>
          </cell>
          <cell r="C859" t="str">
            <v>иссл.</v>
          </cell>
          <cell r="D859">
            <v>248.33333333333334</v>
          </cell>
          <cell r="E859">
            <v>298</v>
          </cell>
        </row>
        <row r="860">
          <cell r="A860">
            <v>60000039</v>
          </cell>
          <cell r="B860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60" t="str">
            <v>иссл.</v>
          </cell>
          <cell r="D860">
            <v>801.66666666666674</v>
          </cell>
          <cell r="E860">
            <v>962</v>
          </cell>
        </row>
        <row r="861">
          <cell r="A861" t="str">
            <v>Обучение</v>
          </cell>
          <cell r="B861"/>
          <cell r="C861"/>
          <cell r="D861"/>
          <cell r="E861"/>
        </row>
        <row r="862">
          <cell r="A862">
            <v>60000036</v>
          </cell>
          <cell r="B862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62" t="str">
            <v>иссл.</v>
          </cell>
          <cell r="D862">
            <v>1199.1666666666667</v>
          </cell>
          <cell r="E862">
            <v>1439</v>
          </cell>
        </row>
        <row r="863">
          <cell r="A863" t="str">
            <v>Радиологическая лаборатория</v>
          </cell>
          <cell r="B863"/>
          <cell r="C863"/>
          <cell r="D863"/>
          <cell r="E863"/>
        </row>
        <row r="864">
          <cell r="A864" t="str">
            <v>Радиоспектрометрические исследования</v>
          </cell>
          <cell r="B864"/>
          <cell r="C864"/>
          <cell r="D864"/>
          <cell r="E864"/>
        </row>
        <row r="865">
          <cell r="A865">
            <v>70000741</v>
          </cell>
          <cell r="B865" t="str">
            <v>Спектрометрическое исследование лесоматериалов</v>
          </cell>
          <cell r="C865" t="str">
            <v>проба</v>
          </cell>
          <cell r="D865">
            <v>784.16666666666674</v>
          </cell>
          <cell r="E865">
            <v>941</v>
          </cell>
        </row>
        <row r="866">
          <cell r="A866">
            <v>70000742</v>
          </cell>
          <cell r="B866" t="str">
            <v>Спектрометрическое исследование пищевых продуктов</v>
          </cell>
          <cell r="C866" t="str">
            <v>проба</v>
          </cell>
          <cell r="D866">
            <v>1005.8333333333334</v>
          </cell>
          <cell r="E866">
            <v>1207</v>
          </cell>
        </row>
        <row r="867">
          <cell r="A867">
            <v>70000743</v>
          </cell>
          <cell r="B867" t="str">
            <v>Спектрометрическое исследование воды поверхностных водоемов (цезий - 137, стронций - 90)</v>
          </cell>
          <cell r="C867" t="str">
            <v>проба</v>
          </cell>
          <cell r="D867">
            <v>1000</v>
          </cell>
          <cell r="E867">
            <v>1200</v>
          </cell>
        </row>
        <row r="868">
          <cell r="A868">
            <v>70000744</v>
          </cell>
          <cell r="B868" t="str">
            <v>Спектрометрическое исследование стройматериалов, шлаков</v>
          </cell>
          <cell r="C868" t="str">
            <v>проба</v>
          </cell>
          <cell r="D868">
            <v>1449.1666666666667</v>
          </cell>
          <cell r="E868">
            <v>1739</v>
          </cell>
        </row>
        <row r="869">
          <cell r="A869">
            <v>70000745</v>
          </cell>
          <cell r="B869" t="str">
            <v>Спектрометрическое исследование почвы</v>
          </cell>
          <cell r="C869" t="str">
            <v>проба</v>
          </cell>
          <cell r="D869">
            <v>598.33333333333337</v>
          </cell>
          <cell r="E869">
            <v>718</v>
          </cell>
        </row>
        <row r="870">
          <cell r="A870">
            <v>70000754</v>
          </cell>
          <cell r="B870" t="str">
            <v>Определение общей альфа- и бета- активности в пробе питьевой воды, воды поверхностных водоемов</v>
          </cell>
          <cell r="C870" t="str">
            <v>проба</v>
          </cell>
          <cell r="D870">
            <v>1353.3333333333335</v>
          </cell>
          <cell r="E870">
            <v>1624</v>
          </cell>
        </row>
        <row r="871">
          <cell r="A871">
            <v>70000775</v>
          </cell>
          <cell r="B871" t="str">
            <v>Спектрометрическое исследование минерального сырья</v>
          </cell>
          <cell r="C871" t="str">
            <v>проба</v>
          </cell>
          <cell r="D871">
            <v>2541.666666666667</v>
          </cell>
          <cell r="E871">
            <v>3050</v>
          </cell>
        </row>
        <row r="872">
          <cell r="A872">
            <v>70000785</v>
          </cell>
          <cell r="B872" t="str">
            <v>Спектрометрическое исследование удельной эффективной активности каменного угля и шлака</v>
          </cell>
          <cell r="C872" t="str">
            <v>проба</v>
          </cell>
          <cell r="D872">
            <v>1798.3333333333335</v>
          </cell>
          <cell r="E872">
            <v>2158</v>
          </cell>
        </row>
        <row r="873">
          <cell r="A873">
            <v>70000786</v>
          </cell>
          <cell r="B873" t="str">
            <v>Спектрометрическое исследование древесного угля на цезий - 137 и стронций - 90</v>
          </cell>
          <cell r="C873" t="str">
            <v>проба</v>
          </cell>
          <cell r="D873">
            <v>941.66666666666674</v>
          </cell>
          <cell r="E873">
            <v>1130</v>
          </cell>
        </row>
        <row r="874">
          <cell r="A874">
            <v>70000787</v>
          </cell>
          <cell r="B874" t="str">
            <v>Спектрометрическое исследование мебельной продукции</v>
          </cell>
          <cell r="C874" t="str">
            <v>проба</v>
          </cell>
          <cell r="D874">
            <v>1798.3333333333335</v>
          </cell>
          <cell r="E874">
            <v>2158</v>
          </cell>
        </row>
        <row r="875">
          <cell r="A875">
            <v>70000761</v>
          </cell>
          <cell r="B875" t="str">
            <v>Измерение активности радона в пробе воды.</v>
          </cell>
          <cell r="C875" t="str">
            <v>иссл.</v>
          </cell>
          <cell r="D875">
            <v>1065</v>
          </cell>
          <cell r="E875">
            <v>1278</v>
          </cell>
        </row>
        <row r="876">
          <cell r="A876" t="str">
            <v>Дозиметрический метод</v>
          </cell>
          <cell r="B876"/>
          <cell r="C876"/>
          <cell r="D876"/>
          <cell r="E876"/>
        </row>
        <row r="877">
          <cell r="A877">
            <v>70000748</v>
          </cell>
          <cell r="B877" t="str">
            <v>Годовое обслуживание ИДК в бюджетных ЛПУ (1 дозиметр)</v>
          </cell>
          <cell r="C877" t="str">
            <v>дозиметр</v>
          </cell>
          <cell r="D877">
            <v>1103.3333333333335</v>
          </cell>
          <cell r="E877">
            <v>1324</v>
          </cell>
        </row>
        <row r="878">
          <cell r="A878">
            <v>70000749</v>
          </cell>
          <cell r="B878" t="str">
            <v>Годовое обслуживание ИДК (1 дозиметр)</v>
          </cell>
          <cell r="C878" t="str">
            <v>дозиметр</v>
          </cell>
          <cell r="D878">
            <v>1188.3333333333335</v>
          </cell>
          <cell r="E878">
            <v>1426</v>
          </cell>
        </row>
        <row r="879">
          <cell r="A879">
            <v>70000777</v>
          </cell>
          <cell r="B879" t="str">
            <v>Квартальное обслуживание ИДК (1 дозиметр)</v>
          </cell>
          <cell r="C879" t="str">
            <v>дозиметр</v>
          </cell>
          <cell r="D879">
            <v>295.83333333333337</v>
          </cell>
          <cell r="E879">
            <v>355</v>
          </cell>
        </row>
        <row r="880">
          <cell r="A880">
            <v>70000126</v>
          </cell>
          <cell r="B880" t="str">
            <v>Годовое обслуживание ИДК (2 дозиметра)</v>
          </cell>
          <cell r="C880" t="str">
            <v>дозиметр</v>
          </cell>
          <cell r="D880">
            <v>2595</v>
          </cell>
          <cell r="E880">
            <v>3114</v>
          </cell>
        </row>
        <row r="881">
          <cell r="A881">
            <v>70000750</v>
          </cell>
          <cell r="B881" t="str">
            <v>Измерение мощности дозы гамма – излучения  на местности, в зданиях.</v>
          </cell>
          <cell r="C881" t="str">
            <v>иссл.</v>
          </cell>
          <cell r="D881">
            <v>64.166666666666671</v>
          </cell>
          <cell r="E881">
            <v>77</v>
          </cell>
        </row>
        <row r="882">
          <cell r="A882">
            <v>70000751</v>
          </cell>
          <cell r="B882" t="str">
            <v>Измерение мощности дозы гамма-излучения и рентгеновского излучения на радиологическом объекте</v>
          </cell>
          <cell r="C882" t="str">
            <v>иссл.</v>
          </cell>
          <cell r="D882">
            <v>127.5</v>
          </cell>
          <cell r="E882">
            <v>153</v>
          </cell>
        </row>
        <row r="883">
          <cell r="A883">
            <v>70000752</v>
          </cell>
          <cell r="B883" t="str">
            <v>Измерение потока альфа-частиц и бета-частиц</v>
          </cell>
          <cell r="C883" t="str">
            <v>иссл.</v>
          </cell>
          <cell r="D883">
            <v>129.16666666666669</v>
          </cell>
          <cell r="E883">
            <v>155</v>
          </cell>
        </row>
        <row r="884">
          <cell r="A884">
            <v>70000763</v>
          </cell>
          <cell r="B884" t="str">
            <v>Радиационный контроль черного металла, находящегося в трехтонном контейнере.</v>
          </cell>
          <cell r="C884" t="str">
            <v>трансп. ед.</v>
          </cell>
          <cell r="D884">
            <v>339.16666666666669</v>
          </cell>
          <cell r="E884">
            <v>407</v>
          </cell>
        </row>
        <row r="885">
          <cell r="A885">
            <v>70000764</v>
          </cell>
          <cell r="B885" t="str">
            <v>Радиационный контроль черного металла, находящегося в пятитонном контейнере.</v>
          </cell>
          <cell r="C885" t="str">
            <v>трансп. ед.</v>
          </cell>
          <cell r="D885">
            <v>485</v>
          </cell>
          <cell r="E885">
            <v>582</v>
          </cell>
        </row>
        <row r="886">
          <cell r="A886">
            <v>70000765</v>
          </cell>
          <cell r="B886" t="str">
            <v>Радиационный контроль черного металла, находящегося в двадцатитонном контейнере.</v>
          </cell>
          <cell r="C886" t="str">
            <v>трансп. ед.</v>
          </cell>
          <cell r="D886">
            <v>810.83333333333337</v>
          </cell>
          <cell r="E886">
            <v>973</v>
          </cell>
        </row>
        <row r="887">
          <cell r="A887">
            <v>70000766</v>
          </cell>
          <cell r="B887" t="str">
            <v>Радиационный контроль черного металла, находящегося в железнодорожном вагоне</v>
          </cell>
          <cell r="C887" t="str">
            <v>трансп. ед.</v>
          </cell>
          <cell r="D887">
            <v>830.83333333333337</v>
          </cell>
          <cell r="E887">
            <v>997</v>
          </cell>
        </row>
        <row r="888">
          <cell r="A888">
            <v>70000767</v>
          </cell>
          <cell r="B888" t="str">
            <v>Радиационный контроль цветного металлолома, находящегося в трехтонном контейнере</v>
          </cell>
          <cell r="C888" t="str">
            <v>трансп. ед.</v>
          </cell>
          <cell r="D888">
            <v>646.66666666666674</v>
          </cell>
          <cell r="E888">
            <v>776</v>
          </cell>
        </row>
        <row r="889">
          <cell r="A889">
            <v>70000768</v>
          </cell>
          <cell r="B889" t="str">
            <v>Радиационный контроль цветного металлолома, находящегося в пятитонном контейнере</v>
          </cell>
          <cell r="C889" t="str">
            <v>трансп. ед.</v>
          </cell>
          <cell r="D889">
            <v>966.66666666666674</v>
          </cell>
          <cell r="E889">
            <v>1160</v>
          </cell>
        </row>
        <row r="890">
          <cell r="A890">
            <v>70000769</v>
          </cell>
          <cell r="B890" t="str">
            <v>Радиационный контроль цветного металлолома, находящегося в двадцатитонном контейнере</v>
          </cell>
          <cell r="C890" t="str">
            <v>трансп. ед.</v>
          </cell>
          <cell r="D890">
            <v>1163.3333333333335</v>
          </cell>
          <cell r="E890">
            <v>1396</v>
          </cell>
        </row>
        <row r="891">
          <cell r="A891">
            <v>70000770</v>
          </cell>
          <cell r="B891" t="str">
            <v>Радиационный контроль цветного металлолома, находящегося в железнодорожном вагоне</v>
          </cell>
          <cell r="C891" t="str">
            <v>трансп. ед.</v>
          </cell>
          <cell r="D891">
            <v>2228.3333333333335</v>
          </cell>
          <cell r="E891">
            <v>2674</v>
          </cell>
        </row>
        <row r="892">
          <cell r="A892">
            <v>70000771</v>
          </cell>
          <cell r="B892" t="str">
            <v>Радиационный контроль металлолома, находящегося в автомобиле длиной до 3,5 м</v>
          </cell>
          <cell r="C892" t="str">
            <v>трансп. ед.</v>
          </cell>
          <cell r="D892">
            <v>614.16666666666674</v>
          </cell>
          <cell r="E892">
            <v>737</v>
          </cell>
        </row>
        <row r="893">
          <cell r="A893">
            <v>70000772</v>
          </cell>
          <cell r="B893" t="str">
            <v>Радиационный контроль металлолома, находящегося в автомобиле длиной от 4,5м.</v>
          </cell>
          <cell r="C893" t="str">
            <v>трансп. ед.</v>
          </cell>
          <cell r="D893">
            <v>695</v>
          </cell>
          <cell r="E893">
            <v>834</v>
          </cell>
        </row>
        <row r="894">
          <cell r="A894">
            <v>70000773</v>
          </cell>
          <cell r="B894" t="str">
            <v xml:space="preserve">Радиационный контроль металлолома, находящегося в автопоезде, определяется в каждом прицепе </v>
          </cell>
          <cell r="C894" t="str">
            <v>трансп. ед.</v>
          </cell>
          <cell r="D894">
            <v>1022.5</v>
          </cell>
          <cell r="E894">
            <v>1227</v>
          </cell>
        </row>
        <row r="895">
          <cell r="A895">
            <v>70000780</v>
          </cell>
          <cell r="B895" t="str">
            <v>Радиационный контроль золы металла, находящейся в железнодорожном вагоне</v>
          </cell>
          <cell r="C895" t="str">
            <v>трансп. ед.</v>
          </cell>
          <cell r="D895">
            <v>1278.3333333333335</v>
          </cell>
          <cell r="E895">
            <v>1534</v>
          </cell>
        </row>
        <row r="896">
          <cell r="A896" t="str">
            <v>Радиохимический метод</v>
          </cell>
          <cell r="B896"/>
          <cell r="C896"/>
          <cell r="D896"/>
          <cell r="E896"/>
        </row>
        <row r="897">
          <cell r="A897">
            <v>70000755</v>
          </cell>
          <cell r="B897" t="str">
            <v>Анализ золы растений на стронций-90</v>
          </cell>
          <cell r="C897" t="str">
            <v>иссл.</v>
          </cell>
          <cell r="D897">
            <v>2748.3333333333335</v>
          </cell>
          <cell r="E897">
            <v>3298</v>
          </cell>
        </row>
        <row r="898">
          <cell r="A898">
            <v>70000756</v>
          </cell>
          <cell r="B898" t="str">
            <v>Анализ золы растений на цезий-137</v>
          </cell>
          <cell r="C898" t="str">
            <v>иссл.</v>
          </cell>
          <cell r="D898">
            <v>2748.3333333333335</v>
          </cell>
          <cell r="E898">
            <v>3298</v>
          </cell>
        </row>
        <row r="899">
          <cell r="A899">
            <v>70000739</v>
          </cell>
          <cell r="B899" t="str">
            <v>Анализ золы пищевых продуктов на сторнций-90</v>
          </cell>
          <cell r="C899" t="str">
            <v>иссл.</v>
          </cell>
          <cell r="D899">
            <v>4208.3333333333339</v>
          </cell>
          <cell r="E899">
            <v>5050</v>
          </cell>
        </row>
        <row r="900">
          <cell r="A900">
            <v>70000740</v>
          </cell>
          <cell r="B900" t="str">
            <v>Анализ золы пищевых продуктов на цезий-137</v>
          </cell>
          <cell r="C900" t="str">
            <v>иссл.</v>
          </cell>
          <cell r="D900">
            <v>3377.5</v>
          </cell>
          <cell r="E900">
            <v>4053</v>
          </cell>
        </row>
        <row r="901">
          <cell r="A901" t="str">
            <v>Радонометрический метод</v>
          </cell>
          <cell r="B901"/>
          <cell r="C901"/>
          <cell r="D901"/>
          <cell r="E901"/>
        </row>
        <row r="902">
          <cell r="A902">
            <v>70000760</v>
          </cell>
          <cell r="B902" t="str">
            <v>Измерение активности изотопов радона в воздухе помещений.</v>
          </cell>
          <cell r="C902" t="str">
            <v>иссл.</v>
          </cell>
          <cell r="D902">
            <v>368.33333333333337</v>
          </cell>
          <cell r="E902">
            <v>442</v>
          </cell>
        </row>
        <row r="903">
          <cell r="A903">
            <v>70000762</v>
          </cell>
          <cell r="B903" t="str">
            <v>Измерение плотности потока радона с поверхности грунта.</v>
          </cell>
          <cell r="C903" t="str">
            <v>иссл.</v>
          </cell>
          <cell r="D903">
            <v>490</v>
          </cell>
          <cell r="E903">
            <v>588</v>
          </cell>
        </row>
        <row r="904">
          <cell r="A904" t="str">
            <v>Прочие услуги</v>
          </cell>
          <cell r="B904"/>
          <cell r="C904"/>
          <cell r="D904"/>
          <cell r="E904"/>
        </row>
        <row r="905">
          <cell r="A905">
            <v>70000781</v>
          </cell>
          <cell r="B905" t="str">
            <v>Отбор одной пробы</v>
          </cell>
          <cell r="C905" t="str">
            <v>проба</v>
          </cell>
          <cell r="D905">
            <v>213.33333333333334</v>
          </cell>
          <cell r="E905">
            <v>256</v>
          </cell>
        </row>
        <row r="906">
          <cell r="A906">
            <v>70000782</v>
          </cell>
          <cell r="B906" t="str">
            <v>Аттестация термостатов</v>
          </cell>
          <cell r="C906" t="str">
            <v>термостат</v>
          </cell>
          <cell r="D906">
            <v>1763.3333333333335</v>
          </cell>
          <cell r="E906">
            <v>2116</v>
          </cell>
        </row>
        <row r="907">
          <cell r="A907">
            <v>70000125</v>
          </cell>
          <cell r="B907" t="str">
            <v>Возмещение за порчу и утерю дозиметра термолюминесцентного</v>
          </cell>
          <cell r="C907" t="str">
            <v>дозиметр</v>
          </cell>
          <cell r="D907">
            <v>3245</v>
          </cell>
          <cell r="E907">
            <v>3894</v>
          </cell>
        </row>
        <row r="908">
          <cell r="A908">
            <v>70000789</v>
          </cell>
          <cell r="B908" t="str">
            <v>Оформление картограммы земельного участка</v>
          </cell>
          <cell r="C908" t="str">
            <v>картогр-ма</v>
          </cell>
          <cell r="D908">
            <v>920.83333333333337</v>
          </cell>
          <cell r="E908">
            <v>1105</v>
          </cell>
        </row>
        <row r="909">
          <cell r="A909" t="str">
            <v>Лаборатория профилактической токсикологии</v>
          </cell>
          <cell r="B909"/>
          <cell r="C909"/>
          <cell r="D909"/>
          <cell r="E909"/>
        </row>
        <row r="910">
          <cell r="A910">
            <v>80000644</v>
          </cell>
          <cell r="B910" t="str">
            <v>Приготовление модельных  вытяжек из керамической, стеклянной, металлической  посуды</v>
          </cell>
          <cell r="C910" t="str">
            <v>иссл.</v>
          </cell>
          <cell r="D910">
            <v>315.83333333333337</v>
          </cell>
          <cell r="E910">
            <v>379</v>
          </cell>
        </row>
        <row r="911">
          <cell r="A911">
            <v>80000645</v>
          </cell>
          <cell r="B911" t="str">
            <v>Приготовление модельных вытяжек из жестяной тары</v>
          </cell>
          <cell r="C911" t="str">
            <v>иссл.</v>
          </cell>
          <cell r="D911">
            <v>315.83333333333337</v>
          </cell>
          <cell r="E911">
            <v>379</v>
          </cell>
        </row>
        <row r="912">
          <cell r="A912">
            <v>80000646</v>
          </cell>
          <cell r="B912" t="str">
            <v>Приготовление вытяжек из игрушек</v>
          </cell>
          <cell r="C912" t="str">
            <v>иссл.</v>
          </cell>
          <cell r="D912">
            <v>303.33333333333337</v>
          </cell>
          <cell r="E912">
            <v>364</v>
          </cell>
        </row>
        <row r="913">
          <cell r="A913">
            <v>80000647</v>
          </cell>
          <cell r="B913" t="str">
            <v>Приготовление вытяжек из одежды, обуви, тканей</v>
          </cell>
          <cell r="C913" t="str">
            <v>иссл.</v>
          </cell>
          <cell r="D913">
            <v>245.83333333333334</v>
          </cell>
          <cell r="E913">
            <v>295</v>
          </cell>
        </row>
        <row r="914">
          <cell r="A914">
            <v>80000648</v>
          </cell>
          <cell r="B914" t="str">
            <v>Приготовление вытяжек из посуды из полимерных материалов и изделий,  контактирующих с пищевыми продуктами</v>
          </cell>
          <cell r="C914" t="str">
            <v>иссл.</v>
          </cell>
          <cell r="D914">
            <v>191.66666666666669</v>
          </cell>
          <cell r="E914">
            <v>230</v>
          </cell>
        </row>
        <row r="915">
          <cell r="A915">
            <v>80000649</v>
          </cell>
          <cell r="B915" t="str">
            <v>Определение  индекса токсичности образца</v>
          </cell>
          <cell r="C915" t="str">
            <v>иссл.</v>
          </cell>
          <cell r="D915">
            <v>894.16666666666674</v>
          </cell>
          <cell r="E915">
            <v>1073</v>
          </cell>
        </row>
        <row r="916">
          <cell r="A916">
            <v>80000650</v>
          </cell>
          <cell r="B916" t="str">
            <v>Исследование игрушек на запах</v>
          </cell>
          <cell r="C916" t="str">
            <v>иссл.</v>
          </cell>
          <cell r="D916">
            <v>155</v>
          </cell>
          <cell r="E916">
            <v>186</v>
          </cell>
        </row>
        <row r="917">
          <cell r="A917">
            <v>80000654</v>
          </cell>
          <cell r="B917" t="str">
            <v>Определение сурьмы в игрушке</v>
          </cell>
          <cell r="C917" t="str">
            <v>иссл.</v>
          </cell>
          <cell r="D917">
            <v>603.33333333333337</v>
          </cell>
          <cell r="E917">
            <v>724</v>
          </cell>
        </row>
        <row r="918">
          <cell r="A918">
            <v>80000655</v>
          </cell>
          <cell r="B918" t="str">
            <v>Определение  мышьяка в игрушке</v>
          </cell>
          <cell r="C918" t="str">
            <v>иссл.</v>
          </cell>
          <cell r="D918">
            <v>605.83333333333337</v>
          </cell>
          <cell r="E918">
            <v>727</v>
          </cell>
        </row>
        <row r="919">
          <cell r="A919">
            <v>80000656</v>
          </cell>
          <cell r="B919" t="str">
            <v>Определение кадмия, свинца, в игрушке</v>
          </cell>
          <cell r="C919" t="str">
            <v>иссл.</v>
          </cell>
          <cell r="D919">
            <v>639.16666666666674</v>
          </cell>
          <cell r="E919">
            <v>767</v>
          </cell>
        </row>
        <row r="920">
          <cell r="A920">
            <v>80000658</v>
          </cell>
          <cell r="B920" t="str">
            <v>Определение ртути в игрушке</v>
          </cell>
          <cell r="C920" t="str">
            <v>иссл.</v>
          </cell>
          <cell r="D920">
            <v>605.83333333333337</v>
          </cell>
          <cell r="E920">
            <v>727</v>
          </cell>
        </row>
        <row r="921">
          <cell r="A921">
            <v>80000659</v>
          </cell>
          <cell r="B921" t="str">
            <v>Определение селена в игрушке</v>
          </cell>
          <cell r="C921" t="str">
            <v>иссл.</v>
          </cell>
          <cell r="D921">
            <v>582.5</v>
          </cell>
          <cell r="E921">
            <v>699</v>
          </cell>
        </row>
        <row r="922">
          <cell r="A922">
            <v>80000660</v>
          </cell>
          <cell r="B922" t="str">
            <v>Определение формальдегида в игрушке</v>
          </cell>
          <cell r="C922" t="str">
            <v>иссл.</v>
          </cell>
          <cell r="D922">
            <v>657.5</v>
          </cell>
          <cell r="E922">
            <v>789</v>
          </cell>
        </row>
        <row r="923">
          <cell r="A923">
            <v>80000666</v>
          </cell>
          <cell r="B923" t="str">
            <v>Исследование одежды и тканей на гигроскопичность</v>
          </cell>
          <cell r="C923" t="str">
            <v>иссл.</v>
          </cell>
          <cell r="D923">
            <v>515.83333333333337</v>
          </cell>
          <cell r="E923">
            <v>619</v>
          </cell>
        </row>
        <row r="924">
          <cell r="A924">
            <v>80000667</v>
          </cell>
          <cell r="B924" t="str">
            <v>Исследование одежды и тканей на содержание  формальдегида</v>
          </cell>
          <cell r="C924" t="str">
            <v>иссл.</v>
          </cell>
          <cell r="D924">
            <v>657.5</v>
          </cell>
          <cell r="E924">
            <v>789</v>
          </cell>
        </row>
        <row r="925">
          <cell r="A925">
            <v>80000669</v>
          </cell>
          <cell r="B925" t="str">
            <v>Определение  устойчивости окраски тканей и одежды к поту.</v>
          </cell>
          <cell r="C925" t="str">
            <v>иссл.</v>
          </cell>
          <cell r="D925">
            <v>325</v>
          </cell>
          <cell r="E925">
            <v>390</v>
          </cell>
        </row>
        <row r="926">
          <cell r="A926">
            <v>80000670</v>
          </cell>
          <cell r="B926" t="str">
            <v>Определение  устойчивости окраски тканей и одежды к стирке</v>
          </cell>
          <cell r="C926" t="str">
            <v>иссл.</v>
          </cell>
          <cell r="D926">
            <v>325</v>
          </cell>
          <cell r="E926">
            <v>390</v>
          </cell>
        </row>
        <row r="927">
          <cell r="A927">
            <v>80000671</v>
          </cell>
          <cell r="B927" t="str">
            <v>Определение  устойчивости окраски тканей и изделий  к морской воде</v>
          </cell>
          <cell r="C927" t="str">
            <v>иссл.</v>
          </cell>
          <cell r="D927">
            <v>291.66666666666669</v>
          </cell>
          <cell r="E927">
            <v>350</v>
          </cell>
        </row>
        <row r="928">
          <cell r="A928">
            <v>80000673</v>
          </cell>
          <cell r="B928" t="str">
            <v>Определение  устойчивости окраски тканей и изделий  к сухому трению</v>
          </cell>
          <cell r="C928" t="str">
            <v>иссл.</v>
          </cell>
          <cell r="D928">
            <v>269.16666666666669</v>
          </cell>
          <cell r="E928">
            <v>323</v>
          </cell>
        </row>
        <row r="929">
          <cell r="A929">
            <v>80000674</v>
          </cell>
          <cell r="B929" t="str">
            <v>Определение  устойчивости окраски тканей и изделий  к органическим растворителям</v>
          </cell>
          <cell r="C929" t="str">
            <v>иссл.</v>
          </cell>
          <cell r="D929">
            <v>304.16666666666669</v>
          </cell>
          <cell r="E929">
            <v>365</v>
          </cell>
        </row>
        <row r="930">
          <cell r="A930">
            <v>80000675</v>
          </cell>
          <cell r="B930" t="str">
            <v>Определение массовой доли химических волокон в изделиях и ткани</v>
          </cell>
          <cell r="C930" t="str">
            <v>иссл.</v>
          </cell>
          <cell r="D930">
            <v>966.66666666666674</v>
          </cell>
          <cell r="E930">
            <v>1160</v>
          </cell>
        </row>
        <row r="931">
          <cell r="A931">
            <v>80000679</v>
          </cell>
          <cell r="B931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31" t="str">
            <v>иссл.</v>
          </cell>
          <cell r="D931">
            <v>116.66666666666667</v>
          </cell>
          <cell r="E931">
            <v>140</v>
          </cell>
        </row>
        <row r="932">
          <cell r="A932">
            <v>80000680</v>
          </cell>
          <cell r="B932" t="str">
            <v>Определение нормируемых органических веществ в водных вытяжках из материалов различного состава</v>
          </cell>
          <cell r="C932" t="str">
            <v>иссл.</v>
          </cell>
          <cell r="D932">
            <v>2893.3333333333335</v>
          </cell>
          <cell r="E932">
            <v>3472</v>
          </cell>
        </row>
        <row r="933">
          <cell r="A933">
            <v>80000681</v>
          </cell>
          <cell r="B933" t="str">
            <v>Определение формальдегида в модельной вытяжке  из образца</v>
          </cell>
          <cell r="C933" t="str">
            <v>иссл.</v>
          </cell>
          <cell r="D933">
            <v>579.16666666666674</v>
          </cell>
          <cell r="E933">
            <v>695</v>
          </cell>
        </row>
        <row r="934">
          <cell r="A934">
            <v>80000682</v>
          </cell>
          <cell r="B934" t="str">
            <v>Определение диоктилфталата в модельных вытяжках из образца</v>
          </cell>
          <cell r="C934" t="str">
            <v>иссл.</v>
          </cell>
          <cell r="D934">
            <v>779.16666666666674</v>
          </cell>
          <cell r="E934">
            <v>935</v>
          </cell>
        </row>
        <row r="935">
          <cell r="A935">
            <v>80000688</v>
          </cell>
          <cell r="B935" t="str">
            <v>Определение свинца, меди, цинка, кадмия в модельных вытяжках из образца</v>
          </cell>
          <cell r="C935" t="str">
            <v>иссл.</v>
          </cell>
          <cell r="D935">
            <v>698.33333333333337</v>
          </cell>
          <cell r="E935">
            <v>838</v>
          </cell>
        </row>
        <row r="936">
          <cell r="A936">
            <v>80000690</v>
          </cell>
          <cell r="B936" t="str">
            <v>Определение марганца в модельных вытяжках из образца</v>
          </cell>
          <cell r="C936" t="str">
            <v>иссл.</v>
          </cell>
          <cell r="D936">
            <v>479.16666666666669</v>
          </cell>
          <cell r="E936">
            <v>575</v>
          </cell>
        </row>
        <row r="937">
          <cell r="A937">
            <v>80000691</v>
          </cell>
          <cell r="B937" t="str">
            <v>Определение диметилтерефталата в модельной вытяжке из образца</v>
          </cell>
          <cell r="C937" t="str">
            <v>иссл.</v>
          </cell>
          <cell r="D937">
            <v>753.33333333333337</v>
          </cell>
          <cell r="E937">
            <v>904</v>
          </cell>
        </row>
        <row r="938">
          <cell r="A938">
            <v>80000692</v>
          </cell>
          <cell r="B938" t="str">
            <v>Определение  тиурама в модельных вытяжках из образца</v>
          </cell>
          <cell r="C938" t="str">
            <v>иссл.</v>
          </cell>
          <cell r="D938">
            <v>740.83333333333337</v>
          </cell>
          <cell r="E938">
            <v>889</v>
          </cell>
        </row>
        <row r="939">
          <cell r="A939">
            <v>80000693</v>
          </cell>
          <cell r="B939" t="str">
            <v>Определение  альтакса в модельных вытяжках из образца</v>
          </cell>
          <cell r="C939" t="str">
            <v>иссл.</v>
          </cell>
          <cell r="D939">
            <v>740.83333333333337</v>
          </cell>
          <cell r="E939">
            <v>889</v>
          </cell>
        </row>
        <row r="940">
          <cell r="A940">
            <v>80000697</v>
          </cell>
          <cell r="B940" t="str">
            <v>Определение фенола, выделяющегося из образца в воздух.</v>
          </cell>
          <cell r="C940" t="str">
            <v>иссл.</v>
          </cell>
          <cell r="D940">
            <v>868.33333333333337</v>
          </cell>
          <cell r="E940">
            <v>1042</v>
          </cell>
        </row>
        <row r="941">
          <cell r="A941">
            <v>80000698</v>
          </cell>
          <cell r="B941" t="str">
            <v>Определение формальдегида, выделяющегося из образца в воздух.</v>
          </cell>
          <cell r="C941" t="str">
            <v>иссл.</v>
          </cell>
          <cell r="D941">
            <v>950.83333333333337</v>
          </cell>
          <cell r="E941">
            <v>1141</v>
          </cell>
        </row>
        <row r="942">
          <cell r="A942">
            <v>80000699</v>
          </cell>
          <cell r="B942" t="str">
            <v>Определение аммиака, выделяющегося из образца в воздух.</v>
          </cell>
          <cell r="C942" t="str">
            <v>иссл.</v>
          </cell>
          <cell r="D942">
            <v>867.5</v>
          </cell>
          <cell r="E942">
            <v>1041</v>
          </cell>
        </row>
        <row r="943">
          <cell r="A943">
            <v>80000701</v>
          </cell>
          <cell r="B943" t="str">
            <v>Определение метилового спирта, выделяющегося из образца в воздух.</v>
          </cell>
          <cell r="C943" t="str">
            <v>иссл.</v>
          </cell>
          <cell r="D943">
            <v>867.5</v>
          </cell>
          <cell r="E943">
            <v>1041</v>
          </cell>
        </row>
        <row r="944">
          <cell r="A944">
            <v>80000702</v>
          </cell>
          <cell r="B944" t="str">
            <v>Определение бензола, толуола, ксилола, выделяющегося из образца в воздух.</v>
          </cell>
          <cell r="C944" t="str">
            <v>иссл.</v>
          </cell>
          <cell r="D944">
            <v>1059.1666666666667</v>
          </cell>
          <cell r="E944">
            <v>1271</v>
          </cell>
        </row>
        <row r="945">
          <cell r="A945">
            <v>80000703</v>
          </cell>
          <cell r="B945" t="str">
            <v>Определение винилацетата, выделяющегося из образца в воздух.</v>
          </cell>
          <cell r="C945" t="str">
            <v>иссл.</v>
          </cell>
          <cell r="D945">
            <v>1106.6666666666667</v>
          </cell>
          <cell r="E945">
            <v>1328</v>
          </cell>
        </row>
        <row r="946">
          <cell r="A946">
            <v>80000705</v>
          </cell>
          <cell r="B946" t="str">
            <v>Определение органолептики модельных растворов посуды металлической, эмалированной, стеклянной, фарфоровой.</v>
          </cell>
          <cell r="C946" t="str">
            <v>иссл.</v>
          </cell>
          <cell r="D946">
            <v>191.66666666666669</v>
          </cell>
          <cell r="E946">
            <v>230</v>
          </cell>
        </row>
        <row r="947">
          <cell r="A947">
            <v>80000708</v>
          </cell>
          <cell r="B947" t="str">
            <v>Определение бора в модельных вытяжках из образца</v>
          </cell>
          <cell r="C947" t="str">
            <v>иссл.</v>
          </cell>
          <cell r="D947">
            <v>326.66666666666669</v>
          </cell>
          <cell r="E947">
            <v>392</v>
          </cell>
        </row>
        <row r="948">
          <cell r="A948">
            <v>80000709</v>
          </cell>
          <cell r="B948" t="str">
            <v>Определение фтора в модельных вытяжках из образца</v>
          </cell>
          <cell r="C948" t="str">
            <v>иссл.</v>
          </cell>
          <cell r="D948">
            <v>347.5</v>
          </cell>
          <cell r="E948">
            <v>417</v>
          </cell>
        </row>
        <row r="949">
          <cell r="A949">
            <v>80000710</v>
          </cell>
          <cell r="B949" t="str">
            <v>Определение никеля в модельных вытяжках из образца</v>
          </cell>
          <cell r="C949" t="str">
            <v>иссл.</v>
          </cell>
          <cell r="D949">
            <v>602.5</v>
          </cell>
          <cell r="E949">
            <v>723</v>
          </cell>
        </row>
        <row r="950">
          <cell r="A950">
            <v>80000711</v>
          </cell>
          <cell r="B950" t="str">
            <v>Определение кобальта в модельных вытяжках из образца</v>
          </cell>
          <cell r="C950" t="str">
            <v>иссл.</v>
          </cell>
          <cell r="D950">
            <v>602.5</v>
          </cell>
          <cell r="E950">
            <v>723</v>
          </cell>
        </row>
        <row r="951">
          <cell r="A951">
            <v>80000712</v>
          </cell>
          <cell r="B951" t="str">
            <v>Определение мышьяка в модельных вытяжках из образца</v>
          </cell>
          <cell r="C951" t="str">
            <v>иссл.</v>
          </cell>
          <cell r="D951">
            <v>602.5</v>
          </cell>
          <cell r="E951">
            <v>723</v>
          </cell>
        </row>
        <row r="952">
          <cell r="A952">
            <v>80000713</v>
          </cell>
          <cell r="B952" t="str">
            <v>Определение алюминия в модельных вытяжках из образца</v>
          </cell>
          <cell r="C952" t="str">
            <v>иссл.</v>
          </cell>
          <cell r="D952">
            <v>575</v>
          </cell>
          <cell r="E952">
            <v>690</v>
          </cell>
        </row>
        <row r="953">
          <cell r="A953">
            <v>80000716</v>
          </cell>
          <cell r="B953" t="str">
            <v>Определение хрома в модельных вытяжках из образца</v>
          </cell>
          <cell r="C953" t="str">
            <v>иссл.</v>
          </cell>
          <cell r="D953">
            <v>525.83333333333337</v>
          </cell>
          <cell r="E953">
            <v>631</v>
          </cell>
        </row>
        <row r="954">
          <cell r="A954">
            <v>80000718</v>
          </cell>
          <cell r="B954" t="str">
            <v>Определение железа в модельных вытяжках из образца</v>
          </cell>
          <cell r="C954" t="str">
            <v>иссл.</v>
          </cell>
          <cell r="D954">
            <v>406.66666666666669</v>
          </cell>
          <cell r="E954">
            <v>488</v>
          </cell>
        </row>
        <row r="955">
          <cell r="A955">
            <v>80000721</v>
          </cell>
          <cell r="B955" t="str">
            <v>Определение водородного показателя (РН) в непродовольственной продукции</v>
          </cell>
          <cell r="C955" t="str">
            <v>иссл.</v>
          </cell>
          <cell r="D955">
            <v>385.83333333333337</v>
          </cell>
          <cell r="E955">
            <v>463</v>
          </cell>
        </row>
        <row r="956">
          <cell r="A956">
            <v>80000742</v>
          </cell>
          <cell r="B956" t="str">
            <v>Определение органолептических показателей тканей и изделий.</v>
          </cell>
          <cell r="C956" t="str">
            <v>иссл.</v>
          </cell>
          <cell r="D956">
            <v>192.5</v>
          </cell>
          <cell r="E956">
            <v>231</v>
          </cell>
        </row>
        <row r="957">
          <cell r="A957">
            <v>80000747</v>
          </cell>
          <cell r="B957" t="str">
            <v>Определение ртути в модельных вытяжках из образца</v>
          </cell>
          <cell r="C957" t="str">
            <v>иссл.</v>
          </cell>
          <cell r="D957">
            <v>683.33333333333337</v>
          </cell>
          <cell r="E957">
            <v>820</v>
          </cell>
        </row>
        <row r="958">
          <cell r="A958">
            <v>80000750</v>
          </cell>
          <cell r="B958" t="str">
            <v>Определение смываемости с посуды</v>
          </cell>
          <cell r="C958" t="str">
            <v>иссл.</v>
          </cell>
          <cell r="D958">
            <v>535.83333333333337</v>
          </cell>
          <cell r="E958">
            <v>643</v>
          </cell>
        </row>
        <row r="959">
          <cell r="A959">
            <v>80000752</v>
          </cell>
          <cell r="B959" t="str">
            <v>Определение органолептических показателей парфюмерно-косметических изделий</v>
          </cell>
          <cell r="C959" t="str">
            <v>иссл.</v>
          </cell>
          <cell r="D959">
            <v>192.5</v>
          </cell>
          <cell r="E959">
            <v>231</v>
          </cell>
        </row>
        <row r="960">
          <cell r="A960">
            <v>80000753</v>
          </cell>
          <cell r="B960" t="str">
            <v>Определение пенообразующей способности синтетических моющих средств и шампуней</v>
          </cell>
          <cell r="C960" t="str">
            <v>иссл.</v>
          </cell>
          <cell r="D960">
            <v>520.83333333333337</v>
          </cell>
          <cell r="E960">
            <v>625</v>
          </cell>
        </row>
        <row r="961">
          <cell r="A961">
            <v>80000754</v>
          </cell>
          <cell r="B961" t="str">
            <v>Определение термостабильности косметических изделий</v>
          </cell>
          <cell r="C961" t="str">
            <v>иссл.</v>
          </cell>
          <cell r="D961">
            <v>210.83333333333334</v>
          </cell>
          <cell r="E961">
            <v>253</v>
          </cell>
        </row>
        <row r="962">
          <cell r="A962">
            <v>80000755</v>
          </cell>
          <cell r="B962" t="str">
            <v>Определение коллоидной стабильности косметических изделий</v>
          </cell>
          <cell r="C962" t="str">
            <v>иссл.</v>
          </cell>
          <cell r="D962">
            <v>210.83333333333334</v>
          </cell>
          <cell r="E962">
            <v>253</v>
          </cell>
        </row>
        <row r="963">
          <cell r="A963">
            <v>80000758</v>
          </cell>
          <cell r="B963" t="str">
            <v>Определение хрома в игрушках</v>
          </cell>
          <cell r="C963" t="str">
            <v>иссл.</v>
          </cell>
          <cell r="D963">
            <v>693.33333333333337</v>
          </cell>
          <cell r="E963">
            <v>832</v>
          </cell>
        </row>
        <row r="964">
          <cell r="A964">
            <v>80000759</v>
          </cell>
          <cell r="B964" t="str">
            <v>Определение бария в игрушках</v>
          </cell>
          <cell r="C964" t="str">
            <v>иссл.</v>
          </cell>
          <cell r="D964">
            <v>693.33333333333337</v>
          </cell>
          <cell r="E964">
            <v>832</v>
          </cell>
        </row>
        <row r="965">
          <cell r="A965">
            <v>80000760</v>
          </cell>
          <cell r="B965" t="str">
            <v>Определение дибутилфталата в модельных вытяжках</v>
          </cell>
          <cell r="C965" t="str">
            <v>иссл.</v>
          </cell>
          <cell r="D965">
            <v>824.16666666666674</v>
          </cell>
          <cell r="E965">
            <v>989</v>
          </cell>
        </row>
        <row r="966">
          <cell r="A966">
            <v>80000761</v>
          </cell>
          <cell r="B966" t="str">
            <v>Определение этиленгликоля в модельных вытяжках</v>
          </cell>
          <cell r="C966" t="str">
            <v>иссл.</v>
          </cell>
          <cell r="D966">
            <v>695</v>
          </cell>
          <cell r="E966">
            <v>834</v>
          </cell>
        </row>
        <row r="967">
          <cell r="A967">
            <v>80000762</v>
          </cell>
          <cell r="B967" t="str">
            <v>Определение массовой доли свободной едкой щелочи в мыле</v>
          </cell>
          <cell r="C967" t="str">
            <v>иссл.</v>
          </cell>
          <cell r="D967">
            <v>236.66666666666669</v>
          </cell>
          <cell r="E967">
            <v>284</v>
          </cell>
        </row>
        <row r="968">
          <cell r="A968">
            <v>80000763</v>
          </cell>
          <cell r="B968" t="str">
            <v>Определение массовой доли свободного углекислого натрия в мыле</v>
          </cell>
          <cell r="C968" t="str">
            <v>иссл.</v>
          </cell>
          <cell r="D968">
            <v>218.33333333333334</v>
          </cell>
          <cell r="E968">
            <v>262</v>
          </cell>
        </row>
        <row r="969">
          <cell r="A969">
            <v>80000764</v>
          </cell>
          <cell r="B969" t="str">
            <v>Определение капролактама в водной вытяжке</v>
          </cell>
          <cell r="C969" t="str">
            <v>иссл.</v>
          </cell>
          <cell r="D969">
            <v>582.5</v>
          </cell>
          <cell r="E969">
            <v>699</v>
          </cell>
        </row>
        <row r="970">
          <cell r="A970">
            <v>80001022</v>
          </cell>
          <cell r="B970" t="str">
            <v>Определение ртути в парфюмерно - косметических товарах и средствах гигиены полости рта</v>
          </cell>
          <cell r="C970" t="str">
            <v>иссл.</v>
          </cell>
          <cell r="D970">
            <v>910.83333333333337</v>
          </cell>
          <cell r="E970">
            <v>1093</v>
          </cell>
        </row>
        <row r="971">
          <cell r="A971">
            <v>80001023</v>
          </cell>
          <cell r="B971" t="str">
            <v>Определение мышьяка в парфюмерно - косметических товарах и средствах гигиены полости рта</v>
          </cell>
          <cell r="C971" t="str">
            <v>иссл.</v>
          </cell>
          <cell r="D971">
            <v>847.5</v>
          </cell>
          <cell r="E971">
            <v>1017</v>
          </cell>
        </row>
        <row r="972">
          <cell r="A972">
            <v>80001024</v>
          </cell>
          <cell r="B972" t="str">
            <v>Определение свинца в парфюмерно - косметических товарах и средствах гигиены полости рта</v>
          </cell>
          <cell r="C972" t="str">
            <v>иссл.</v>
          </cell>
          <cell r="D972">
            <v>847.5</v>
          </cell>
          <cell r="E972">
            <v>1017</v>
          </cell>
        </row>
        <row r="973">
          <cell r="A973">
            <v>80001026</v>
          </cell>
          <cell r="B973" t="str">
            <v>Определение  устойчивости окраски тканей и одежды  к дистиллированной воде</v>
          </cell>
          <cell r="C973" t="str">
            <v>иссл.</v>
          </cell>
          <cell r="D973">
            <v>294.16666666666669</v>
          </cell>
          <cell r="E973">
            <v>353</v>
          </cell>
        </row>
        <row r="974">
          <cell r="A974">
            <v>80001035</v>
          </cell>
          <cell r="B974" t="str">
            <v>Определение стойкости лакового покрытия металлических крышек при кипячении (в 4-х растворах).</v>
          </cell>
          <cell r="C974" t="str">
            <v>иссл.</v>
          </cell>
          <cell r="D974">
            <v>913.33333333333337</v>
          </cell>
          <cell r="E974">
            <v>1096</v>
          </cell>
        </row>
        <row r="975">
          <cell r="A975">
            <v>80001036</v>
          </cell>
          <cell r="B975" t="str">
            <v>Определение фенола в модельной вытяжке из образца</v>
          </cell>
          <cell r="C975" t="str">
            <v>иссл.</v>
          </cell>
          <cell r="D975">
            <v>537.5</v>
          </cell>
          <cell r="E975">
            <v>645</v>
          </cell>
        </row>
        <row r="976">
          <cell r="A976">
            <v>80001037</v>
          </cell>
          <cell r="B976" t="str">
            <v xml:space="preserve">Определение стойкости защитно-декоративного покрытия игрушки </v>
          </cell>
          <cell r="C976" t="str">
            <v>иссл.</v>
          </cell>
          <cell r="D976">
            <v>258.33333333333337</v>
          </cell>
          <cell r="E976">
            <v>310</v>
          </cell>
        </row>
        <row r="977">
          <cell r="A977">
            <v>80001301</v>
          </cell>
          <cell r="B977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77" t="str">
            <v>иссл.</v>
          </cell>
          <cell r="D977">
            <v>1410</v>
          </cell>
          <cell r="E977">
            <v>1692</v>
          </cell>
        </row>
        <row r="978">
          <cell r="A978">
            <v>80000695</v>
          </cell>
          <cell r="B978" t="str">
            <v>Исследование обуви на запах</v>
          </cell>
          <cell r="C978" t="str">
            <v>иссл.</v>
          </cell>
          <cell r="D978">
            <v>140.83333333333334</v>
          </cell>
          <cell r="E978">
            <v>169</v>
          </cell>
        </row>
        <row r="979">
          <cell r="A979">
            <v>80000704</v>
          </cell>
          <cell r="B979" t="str">
            <v>Определение воздухопроницаемости текстильных материалов и изделий</v>
          </cell>
          <cell r="C979" t="str">
            <v>иссл.</v>
          </cell>
          <cell r="D979">
            <v>617.5</v>
          </cell>
          <cell r="E979">
            <v>741</v>
          </cell>
        </row>
        <row r="980">
          <cell r="A980">
            <v>80001302</v>
          </cell>
          <cell r="B980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80" t="str">
            <v>иссл.</v>
          </cell>
          <cell r="D980">
            <v>2585.8333333333335</v>
          </cell>
          <cell r="E980">
            <v>3103</v>
          </cell>
        </row>
        <row r="981">
          <cell r="A981">
            <v>80001303</v>
          </cell>
          <cell r="B981" t="str">
            <v>Определение 1 элемента атомно-абсорбционным методом в модельных вытяжках из образца</v>
          </cell>
          <cell r="C981" t="str">
            <v>иссл.</v>
          </cell>
          <cell r="D981">
            <v>531.66666666666674</v>
          </cell>
          <cell r="E981">
            <v>638</v>
          </cell>
        </row>
        <row r="982">
          <cell r="A982">
            <v>80001304</v>
          </cell>
          <cell r="B982" t="str">
            <v>Определение кислотостойкости (химической стойкости)</v>
          </cell>
          <cell r="C982" t="str">
            <v>иссл.</v>
          </cell>
          <cell r="D982">
            <v>207.5</v>
          </cell>
          <cell r="E982">
            <v>249</v>
          </cell>
        </row>
        <row r="983">
          <cell r="A983">
            <v>80001305</v>
          </cell>
          <cell r="B983" t="str">
            <v>Стойкость к горячей обработке металлических крышек</v>
          </cell>
          <cell r="C983" t="str">
            <v>иссл.</v>
          </cell>
          <cell r="D983">
            <v>139.16666666666669</v>
          </cell>
          <cell r="E983">
            <v>167</v>
          </cell>
        </row>
        <row r="984">
          <cell r="A984">
            <v>80001306</v>
          </cell>
          <cell r="B984" t="str">
            <v>Стойкость упаковки к горячей воде</v>
          </cell>
          <cell r="C984" t="str">
            <v>иссл.</v>
          </cell>
          <cell r="D984">
            <v>139.16666666666669</v>
          </cell>
          <cell r="E984">
            <v>167</v>
          </cell>
        </row>
        <row r="985">
          <cell r="A985">
            <v>80001307</v>
          </cell>
          <cell r="B985" t="str">
            <v>Стойкость рисунка флексографической печати к липкой ленте</v>
          </cell>
          <cell r="C985" t="str">
            <v>иссл.</v>
          </cell>
          <cell r="D985">
            <v>164.16666666666669</v>
          </cell>
          <cell r="E985">
            <v>197</v>
          </cell>
        </row>
        <row r="986">
          <cell r="A986">
            <v>80001308</v>
          </cell>
          <cell r="B986" t="str">
            <v>Стойкость к миграции красителя</v>
          </cell>
          <cell r="C986" t="str">
            <v>иссл.</v>
          </cell>
          <cell r="D986">
            <v>107.5</v>
          </cell>
          <cell r="E986">
            <v>129</v>
          </cell>
        </row>
        <row r="987">
          <cell r="A987">
            <v>80001309</v>
          </cell>
          <cell r="B987" t="str">
            <v>Герметичность сварного шва</v>
          </cell>
          <cell r="C987" t="str">
            <v>иссл.</v>
          </cell>
          <cell r="D987">
            <v>169.16666666666669</v>
          </cell>
          <cell r="E987">
            <v>203</v>
          </cell>
        </row>
        <row r="988">
          <cell r="A988">
            <v>80001310</v>
          </cell>
          <cell r="B988" t="str">
            <v>Стойкость к раствору кислоты и мыльно-щелочным растворам</v>
          </cell>
          <cell r="C988" t="str">
            <v>иссл.</v>
          </cell>
          <cell r="D988">
            <v>252.5</v>
          </cell>
          <cell r="E988">
            <v>303</v>
          </cell>
        </row>
        <row r="989">
          <cell r="A989">
            <v>80001311</v>
          </cell>
          <cell r="B989" t="str">
            <v>Водостойкость (водонепроницаемость) упаковки</v>
          </cell>
          <cell r="C989" t="str">
            <v>иссл.</v>
          </cell>
          <cell r="D989">
            <v>154.16666666666669</v>
          </cell>
          <cell r="E989">
            <v>185</v>
          </cell>
        </row>
        <row r="990">
          <cell r="A990">
            <v>80001312</v>
          </cell>
          <cell r="B990" t="str">
            <v>Изменение рН водной вытяжки</v>
          </cell>
          <cell r="C990" t="str">
            <v>иссл.</v>
          </cell>
          <cell r="D990">
            <v>375</v>
          </cell>
          <cell r="E990">
            <v>450</v>
          </cell>
        </row>
        <row r="991">
          <cell r="A991">
            <v>80000642</v>
          </cell>
          <cell r="B991" t="str">
            <v>Определение активного хлора в товарах бытовой химии</v>
          </cell>
          <cell r="C991" t="str">
            <v>иссл.</v>
          </cell>
          <cell r="D991">
            <v>341.66666666666669</v>
          </cell>
          <cell r="E991">
            <v>410</v>
          </cell>
        </row>
        <row r="992">
          <cell r="A992">
            <v>80000643</v>
          </cell>
          <cell r="B992" t="str">
            <v>Изменение кислотного числа (в упаковке)</v>
          </cell>
          <cell r="C992" t="str">
            <v>иссл.</v>
          </cell>
          <cell r="D992">
            <v>341.66666666666669</v>
          </cell>
          <cell r="E992">
            <v>410</v>
          </cell>
        </row>
        <row r="993">
          <cell r="A993" t="str">
            <v>80 000 765</v>
          </cell>
          <cell r="B993" t="str">
            <v>Определение бромирующихся веществ (бромируемость)</v>
          </cell>
          <cell r="C993" t="str">
            <v>иссл.</v>
          </cell>
          <cell r="D993">
            <v>350.83</v>
          </cell>
          <cell r="E993">
            <v>421</v>
          </cell>
        </row>
        <row r="994">
          <cell r="A994" t="str">
            <v>80 000 766</v>
          </cell>
          <cell r="B994" t="str">
            <v>Определение массовой доли свободной серной кислоты (по водной вытяжке)</v>
          </cell>
          <cell r="C994" t="str">
            <v>иссл.</v>
          </cell>
          <cell r="D994">
            <v>640</v>
          </cell>
          <cell r="E994">
            <v>768</v>
          </cell>
        </row>
        <row r="995">
          <cell r="A995" t="str">
            <v>80 000 767</v>
          </cell>
          <cell r="B995" t="str">
            <v>Определение водонепроницаемости</v>
          </cell>
          <cell r="C995" t="str">
            <v>иссл.</v>
          </cell>
          <cell r="D995">
            <v>203.33</v>
          </cell>
          <cell r="E995">
            <v>244</v>
          </cell>
        </row>
        <row r="996">
          <cell r="A996" t="str">
            <v>80 000 768</v>
          </cell>
          <cell r="B996" t="str">
            <v>Определение стойкости запаха</v>
          </cell>
          <cell r="C996" t="str">
            <v>иссл.</v>
          </cell>
          <cell r="D996">
            <v>238.33</v>
          </cell>
          <cell r="E996">
            <v>286</v>
          </cell>
        </row>
        <row r="997">
          <cell r="A997" t="str">
            <v>80 000 769</v>
          </cell>
          <cell r="B997" t="str">
            <v>Определение объемной доли этилового спирта</v>
          </cell>
          <cell r="C997" t="str">
            <v>иссл.</v>
          </cell>
          <cell r="D997">
            <v>406.67</v>
          </cell>
          <cell r="E997">
            <v>488</v>
          </cell>
        </row>
        <row r="998">
          <cell r="A998" t="str">
            <v>80 000 770</v>
          </cell>
          <cell r="B998" t="str">
            <v>Определение массы изделия</v>
          </cell>
          <cell r="C998" t="str">
            <v>иссл.</v>
          </cell>
          <cell r="D998">
            <v>135.83000000000001</v>
          </cell>
          <cell r="E998">
            <v>163</v>
          </cell>
        </row>
        <row r="999">
          <cell r="A999" t="str">
            <v>80 000 771</v>
          </cell>
          <cell r="B999" t="str">
            <v>Определение устойчивости окраски к воздействию сухого и мокрого трения (сумки, ранцы)</v>
          </cell>
          <cell r="C999" t="str">
            <v>иссл.</v>
          </cell>
          <cell r="D999">
            <v>135.83000000000001</v>
          </cell>
          <cell r="E999">
            <v>163</v>
          </cell>
        </row>
        <row r="1000">
          <cell r="A1000" t="str">
            <v>80 000 772</v>
          </cell>
          <cell r="B1000" t="str">
            <v>Определение высоты каблука</v>
          </cell>
          <cell r="C1000" t="str">
            <v>иссл.</v>
          </cell>
          <cell r="D1000">
            <v>135.83000000000001</v>
          </cell>
          <cell r="E1000">
            <v>163</v>
          </cell>
        </row>
        <row r="1001">
          <cell r="A1001" t="str">
            <v>80 000 773</v>
          </cell>
          <cell r="B1001" t="str">
            <v>Определение содержания свободного формальдегида в коже</v>
          </cell>
          <cell r="C1001" t="str">
            <v>иссл.</v>
          </cell>
          <cell r="D1001">
            <v>622.5</v>
          </cell>
          <cell r="E1001">
            <v>747</v>
          </cell>
        </row>
        <row r="1002">
          <cell r="A1002" t="str">
            <v>80 000 774</v>
          </cell>
          <cell r="B1002" t="str">
            <v>Определение пенообразования</v>
          </cell>
          <cell r="C1002" t="str">
            <v>иссл.</v>
          </cell>
          <cell r="D1002">
            <v>135.83000000000001</v>
          </cell>
          <cell r="E1002">
            <v>163</v>
          </cell>
        </row>
        <row r="1003">
          <cell r="A1003" t="str">
            <v>80 000 775</v>
          </cell>
          <cell r="B1003" t="str">
            <v>Приготовление вытяжек из материалов для водоочистки и водоподготовки</v>
          </cell>
          <cell r="C1003" t="str">
            <v>иссл.</v>
          </cell>
          <cell r="D1003">
            <v>101.67</v>
          </cell>
          <cell r="E1003">
            <v>122</v>
          </cell>
        </row>
        <row r="1004">
          <cell r="A1004" t="str">
            <v>80 000 776</v>
          </cell>
          <cell r="B1004" t="str">
            <v>Определение стойкости полимерных крышек к горячей обработке, к растворам кислот</v>
          </cell>
          <cell r="C1004" t="str">
            <v>иссл.</v>
          </cell>
          <cell r="D1004">
            <v>160.83000000000001</v>
          </cell>
          <cell r="E1004">
            <v>193</v>
          </cell>
        </row>
        <row r="1005">
          <cell r="A1005" t="str">
            <v>80 000 777</v>
          </cell>
          <cell r="B1005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05" t="str">
            <v>иссл.</v>
          </cell>
          <cell r="D1005">
            <v>135.83000000000001</v>
          </cell>
          <cell r="E1005">
            <v>163</v>
          </cell>
        </row>
        <row r="1006">
          <cell r="A1006" t="str">
            <v>80 000 778</v>
          </cell>
          <cell r="B1006" t="str">
            <v>Определение массовой доли хлоридов (массовая доля хлористого натрия)</v>
          </cell>
          <cell r="C1006" t="str">
            <v>иссл.</v>
          </cell>
          <cell r="D1006">
            <v>1287.5</v>
          </cell>
          <cell r="E1006">
            <v>1545</v>
          </cell>
        </row>
        <row r="1007">
          <cell r="A1007" t="str">
            <v>80 000 779</v>
          </cell>
          <cell r="B1007" t="str">
            <v>Определение отсутствия слипания латексных сосок пустышек</v>
          </cell>
          <cell r="C1007" t="str">
            <v>иссл.</v>
          </cell>
          <cell r="D1007">
            <v>101.67</v>
          </cell>
          <cell r="E1007">
            <v>122</v>
          </cell>
        </row>
        <row r="1008">
          <cell r="A1008" t="str">
            <v>80 000 780</v>
          </cell>
          <cell r="B1008" t="str">
            <v>Приготовление вытяжек из средств личной гигиены</v>
          </cell>
          <cell r="C1008" t="str">
            <v>иссл.</v>
          </cell>
          <cell r="D1008">
            <v>135.83000000000001</v>
          </cell>
          <cell r="E1008">
            <v>163</v>
          </cell>
        </row>
        <row r="1009">
          <cell r="A1009" t="str">
            <v>80 000 781</v>
          </cell>
          <cell r="B1009" t="str">
            <v>Определение капиллярности</v>
          </cell>
          <cell r="C1009" t="str">
            <v>иссл.</v>
          </cell>
          <cell r="D1009">
            <v>359.17</v>
          </cell>
          <cell r="E1009">
            <v>431</v>
          </cell>
        </row>
        <row r="1010">
          <cell r="A1010" t="str">
            <v>80 000 782</v>
          </cell>
          <cell r="B1010" t="str">
            <v>Определение водопоглощения</v>
          </cell>
          <cell r="C1010" t="str">
            <v>иссл.</v>
          </cell>
          <cell r="D1010">
            <v>339.17</v>
          </cell>
          <cell r="E1010">
            <v>407</v>
          </cell>
        </row>
        <row r="1011">
          <cell r="A1011" t="str">
            <v>80 000 783</v>
          </cell>
          <cell r="B1011" t="str">
            <v>Определение массы полупары обуви</v>
          </cell>
          <cell r="C1011" t="str">
            <v>иссл.</v>
          </cell>
          <cell r="D1011">
            <v>135.83000000000001</v>
          </cell>
          <cell r="E1011">
            <v>163</v>
          </cell>
        </row>
        <row r="1012">
          <cell r="A1012" t="str">
            <v>80 000 784</v>
          </cell>
          <cell r="B1012" t="str">
            <v>Определение формальдегида в белковой оболочке</v>
          </cell>
          <cell r="C1012" t="str">
            <v>иссл.</v>
          </cell>
          <cell r="D1012">
            <v>625</v>
          </cell>
          <cell r="E1012">
            <v>750</v>
          </cell>
        </row>
        <row r="1013">
          <cell r="A1013" t="str">
            <v>80 000 785</v>
          </cell>
          <cell r="B1013" t="str">
            <v>Определение массовой доли воды и летучих веществ</v>
          </cell>
          <cell r="C1013" t="str">
            <v>иссл.</v>
          </cell>
          <cell r="D1013">
            <v>231.67</v>
          </cell>
          <cell r="E1013">
            <v>278</v>
          </cell>
        </row>
        <row r="1014">
          <cell r="A1014" t="str">
            <v>80 000 786</v>
          </cell>
          <cell r="B1014" t="str">
            <v>Приготовление вытяжек из латексных сосок-пустышек</v>
          </cell>
          <cell r="C1014" t="str">
            <v>иссл.</v>
          </cell>
          <cell r="D1014">
            <v>67.5</v>
          </cell>
          <cell r="E1014">
            <v>81</v>
          </cell>
        </row>
        <row r="1015">
          <cell r="A1015" t="str">
            <v>80 000 787</v>
          </cell>
          <cell r="B1015" t="str">
            <v>Определение устойчивости латексных сосок-пустышек к 5-кратной дезинфекции</v>
          </cell>
          <cell r="C1015" t="str">
            <v>иссл.</v>
          </cell>
          <cell r="D1015">
            <v>135.83000000000001</v>
          </cell>
          <cell r="E1015">
            <v>163</v>
          </cell>
        </row>
        <row r="1016">
          <cell r="A1016" t="str">
            <v>80 000 788</v>
          </cell>
          <cell r="B1016" t="str">
            <v>Определение дибутилфталата, выделяющегося из образца в воздух</v>
          </cell>
          <cell r="C1016" t="str">
            <v>иссл.</v>
          </cell>
          <cell r="D1016">
            <v>433.33</v>
          </cell>
          <cell r="E1016">
            <v>520</v>
          </cell>
        </row>
        <row r="1017">
          <cell r="A1017" t="str">
            <v>Лаборатория неионизирующих излучений</v>
          </cell>
          <cell r="B1017"/>
          <cell r="C1017"/>
          <cell r="D1017"/>
          <cell r="E1017"/>
        </row>
        <row r="1018">
          <cell r="A1018">
            <v>90000602</v>
          </cell>
          <cell r="B1018" t="str">
            <v>Измерение интенсивности ИК-излучения</v>
          </cell>
          <cell r="C1018" t="str">
            <v>измерение</v>
          </cell>
          <cell r="D1018">
            <v>298.33333333333337</v>
          </cell>
          <cell r="E1018">
            <v>358</v>
          </cell>
        </row>
        <row r="1019">
          <cell r="A1019">
            <v>90000603</v>
          </cell>
          <cell r="B1019" t="str">
            <v>Измерение эквивалентного уровня  шума (непостоянный)</v>
          </cell>
          <cell r="C1019" t="str">
            <v>измерение</v>
          </cell>
          <cell r="D1019">
            <v>548.33333333333337</v>
          </cell>
          <cell r="E1019">
            <v>658</v>
          </cell>
        </row>
        <row r="1020">
          <cell r="A1020">
            <v>90000604</v>
          </cell>
          <cell r="B1020" t="str">
            <v>Спектральный анализ состава общей вибрации</v>
          </cell>
          <cell r="C1020" t="str">
            <v>измерение</v>
          </cell>
          <cell r="D1020">
            <v>548.33333333333337</v>
          </cell>
          <cell r="E1020">
            <v>658</v>
          </cell>
        </row>
        <row r="1021">
          <cell r="A1021">
            <v>90000605</v>
          </cell>
          <cell r="B1021" t="str">
            <v>Замеры ВЧ-полей и УВЧ полей в  производственных  помещениях    и на селитебной территории</v>
          </cell>
          <cell r="C1021" t="str">
            <v>измерение</v>
          </cell>
          <cell r="D1021">
            <v>773.33333333333337</v>
          </cell>
          <cell r="E1021">
            <v>928</v>
          </cell>
        </row>
        <row r="1022">
          <cell r="A1022">
            <v>90000606</v>
          </cell>
          <cell r="B1022" t="str">
            <v>Измерение лазерного излучения</v>
          </cell>
          <cell r="C1022" t="str">
            <v>измерение</v>
          </cell>
          <cell r="D1022">
            <v>1387.5</v>
          </cell>
          <cell r="E1022">
            <v>1665</v>
          </cell>
        </row>
        <row r="1023">
          <cell r="A1023">
            <v>90000607</v>
          </cell>
          <cell r="B1023" t="str">
            <v>Измерение воздушного ультразвука</v>
          </cell>
          <cell r="C1023" t="str">
            <v>измерение</v>
          </cell>
          <cell r="D1023">
            <v>454.16666666666669</v>
          </cell>
          <cell r="E1023">
            <v>545</v>
          </cell>
        </row>
        <row r="1024">
          <cell r="A1024">
            <v>90000609</v>
          </cell>
          <cell r="B1024" t="str">
            <v>Измерение освещенности рабочих мест</v>
          </cell>
          <cell r="C1024" t="str">
            <v>измерение</v>
          </cell>
          <cell r="D1024">
            <v>80</v>
          </cell>
          <cell r="E1024">
            <v>96</v>
          </cell>
        </row>
        <row r="1025">
          <cell r="A1025">
            <v>90000617</v>
          </cell>
          <cell r="B1025" t="str">
            <v>Измерение уровней искусственной освещенности (за пределами регламентированного рабочего дня)</v>
          </cell>
          <cell r="C1025" t="str">
            <v>измерение</v>
          </cell>
          <cell r="D1025">
            <v>120</v>
          </cell>
          <cell r="E1025">
            <v>144</v>
          </cell>
        </row>
        <row r="1026">
          <cell r="A1026">
            <v>90000611</v>
          </cell>
          <cell r="B1026" t="str">
            <v>Измерение яркости</v>
          </cell>
          <cell r="C1026" t="str">
            <v>измерение</v>
          </cell>
          <cell r="D1026">
            <v>61.666666666666671</v>
          </cell>
          <cell r="E1026">
            <v>74</v>
          </cell>
        </row>
        <row r="1027">
          <cell r="A1027">
            <v>90000612</v>
          </cell>
          <cell r="B1027" t="str">
            <v>Измерение пульсации</v>
          </cell>
          <cell r="C1027" t="str">
            <v>измерение</v>
          </cell>
          <cell r="D1027">
            <v>61.666666666666671</v>
          </cell>
          <cell r="E1027">
            <v>74</v>
          </cell>
        </row>
        <row r="1028">
          <cell r="A1028">
            <v>90000613</v>
          </cell>
          <cell r="B1028" t="str">
            <v>Измерение максимального уровня звукового давления</v>
          </cell>
          <cell r="C1028" t="str">
            <v>измерение</v>
          </cell>
          <cell r="D1028">
            <v>499.16666666666669</v>
          </cell>
          <cell r="E1028">
            <v>599</v>
          </cell>
        </row>
        <row r="1029">
          <cell r="A1029">
            <v>90000614</v>
          </cell>
          <cell r="B1029" t="str">
            <v>Измерение уровня шума по среднегеометрическим частотам (спектральный-постоянный)</v>
          </cell>
          <cell r="C1029" t="str">
            <v>измерение</v>
          </cell>
          <cell r="D1029">
            <v>499.16666666666669</v>
          </cell>
          <cell r="E1029">
            <v>599</v>
          </cell>
        </row>
        <row r="1030">
          <cell r="A1030">
            <v>90000615</v>
          </cell>
          <cell r="B1030" t="str">
            <v>Измерения спектрального состава локальной вибрации</v>
          </cell>
          <cell r="C1030" t="str">
            <v>измерение</v>
          </cell>
          <cell r="D1030">
            <v>517.5</v>
          </cell>
          <cell r="E1030">
            <v>621</v>
          </cell>
        </row>
        <row r="1031">
          <cell r="A1031">
            <v>90000645</v>
          </cell>
          <cell r="B1031" t="str">
            <v>Измерение микроклиматических параметров производственной среды</v>
          </cell>
          <cell r="C1031" t="str">
            <v>измерение</v>
          </cell>
          <cell r="D1031">
            <v>105.83333333333334</v>
          </cell>
          <cell r="E1031">
            <v>127</v>
          </cell>
        </row>
        <row r="1032">
          <cell r="A1032">
            <v>90000647</v>
          </cell>
          <cell r="B1032" t="str">
            <v>Измерение инфразвука</v>
          </cell>
          <cell r="C1032" t="str">
            <v>измерение</v>
          </cell>
          <cell r="D1032">
            <v>457.5</v>
          </cell>
          <cell r="E1032">
            <v>549</v>
          </cell>
        </row>
        <row r="1033">
          <cell r="A1033">
            <v>90000095</v>
          </cell>
          <cell r="B1033" t="str">
            <v>Измерение ЭМП от передающего радиотехнического объекта(1 объект)</v>
          </cell>
          <cell r="C1033" t="str">
            <v>измерение</v>
          </cell>
          <cell r="D1033">
            <v>5929.166666666667</v>
          </cell>
          <cell r="E1033">
            <v>7115</v>
          </cell>
        </row>
        <row r="1034">
          <cell r="A1034">
            <v>90000649</v>
          </cell>
          <cell r="B1034" t="str">
            <v>Измерение магнитной индукции постоянного магнитного поля</v>
          </cell>
          <cell r="C1034" t="str">
            <v>измерение</v>
          </cell>
          <cell r="D1034">
            <v>368.33333333333337</v>
          </cell>
          <cell r="E1034">
            <v>442</v>
          </cell>
        </row>
        <row r="1035">
          <cell r="A1035">
            <v>90000650</v>
          </cell>
          <cell r="B1035" t="str">
            <v>Измерение магнитной индукции геомагнитного и гипомагнитного полей</v>
          </cell>
          <cell r="C1035" t="str">
            <v>измерение</v>
          </cell>
          <cell r="D1035">
            <v>615.83333333333337</v>
          </cell>
          <cell r="E1035">
            <v>739</v>
          </cell>
        </row>
        <row r="1036">
          <cell r="A1036">
            <v>90000101</v>
          </cell>
          <cell r="B1036" t="str">
            <v>Измерение температуры поверхнеостей</v>
          </cell>
          <cell r="C1036" t="str">
            <v>измерение</v>
          </cell>
          <cell r="D1036">
            <v>147.5</v>
          </cell>
          <cell r="E1036">
            <v>177</v>
          </cell>
        </row>
        <row r="1037">
          <cell r="A1037">
            <v>90000619</v>
          </cell>
          <cell r="B1037" t="str">
            <v>Измерение индекса тепловой нагрузки среды (ТНС)</v>
          </cell>
          <cell r="C1037" t="str">
            <v>измерение</v>
          </cell>
          <cell r="D1037">
            <v>298.33333333333337</v>
          </cell>
          <cell r="E1037">
            <v>358</v>
          </cell>
        </row>
        <row r="1038">
          <cell r="A1038">
            <v>90000620</v>
          </cell>
          <cell r="B1038" t="str">
            <v>Измерение электромагнитного поля от ЛЭП  промышленной  частоты  50Гц</v>
          </cell>
          <cell r="C1038" t="str">
            <v>измерение</v>
          </cell>
          <cell r="D1038">
            <v>539.16666666666674</v>
          </cell>
          <cell r="E1038">
            <v>647</v>
          </cell>
        </row>
        <row r="1039">
          <cell r="A1039">
            <v>90000621</v>
          </cell>
          <cell r="B1039" t="str">
            <v>Измерение электростатического поля на рабочем месте с ПЭВМ</v>
          </cell>
          <cell r="C1039" t="str">
            <v>измерение</v>
          </cell>
          <cell r="D1039">
            <v>110.83333333333334</v>
          </cell>
          <cell r="E1039">
            <v>133</v>
          </cell>
        </row>
        <row r="1040">
          <cell r="A1040">
            <v>90000623</v>
          </cell>
          <cell r="B1040" t="str">
            <v>Измерение напряженности электромагнитного поля по магнитной составляющей 1 и 2 диапазоны на рабочем месте с ПЭВМ</v>
          </cell>
          <cell r="C1040" t="str">
            <v>измерение</v>
          </cell>
          <cell r="D1040">
            <v>454.16666666666669</v>
          </cell>
          <cell r="E1040">
            <v>545</v>
          </cell>
        </row>
        <row r="1041">
          <cell r="A1041">
            <v>90000624</v>
          </cell>
          <cell r="B1041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41" t="str">
            <v>измерение</v>
          </cell>
          <cell r="D1041">
            <v>454.16666666666669</v>
          </cell>
          <cell r="E1041">
            <v>545</v>
          </cell>
        </row>
        <row r="1042">
          <cell r="A1042">
            <v>90000626</v>
          </cell>
          <cell r="B1042" t="str">
            <v>Измерение магнитного поля промышленной частоты 50 Гц в производственных помещениях</v>
          </cell>
          <cell r="C1042" t="str">
            <v>измерение</v>
          </cell>
          <cell r="D1042">
            <v>347.5</v>
          </cell>
          <cell r="E1042">
            <v>417</v>
          </cell>
        </row>
        <row r="1043">
          <cell r="A1043">
            <v>90001626</v>
          </cell>
          <cell r="B1043" t="str">
            <v>Измерение электромагнитного поля промышленной частоты (50Гц) в производственных помещениях, 1 точка</v>
          </cell>
          <cell r="C1043" t="str">
            <v>измерение</v>
          </cell>
          <cell r="D1043">
            <v>701.66666666666674</v>
          </cell>
          <cell r="E1043">
            <v>842</v>
          </cell>
        </row>
        <row r="1044">
          <cell r="A1044">
            <v>90000631</v>
          </cell>
          <cell r="B1044" t="str">
            <v>Измерение уровней ионных состояний воздуха помещений</v>
          </cell>
          <cell r="C1044" t="str">
            <v>измерение</v>
          </cell>
          <cell r="D1044">
            <v>169.16666666666669</v>
          </cell>
          <cell r="E1044">
            <v>203</v>
          </cell>
        </row>
        <row r="1045">
          <cell r="A1045">
            <v>90000094</v>
          </cell>
          <cell r="B1045" t="str">
            <v>Измерение ЭМП в производственных помещениях и на селитебной территории от ЗССС (1 точка)</v>
          </cell>
          <cell r="C1045" t="str">
            <v>измерение</v>
          </cell>
          <cell r="D1045">
            <v>1604.1666666666667</v>
          </cell>
          <cell r="E1045">
            <v>1925</v>
          </cell>
        </row>
        <row r="1046">
          <cell r="A1046">
            <v>90000643</v>
          </cell>
          <cell r="B1046" t="str">
            <v>Измерение электромагнитного поля от ЛЭП промышленной частоты (50Гц) селитебной территории</v>
          </cell>
          <cell r="C1046" t="str">
            <v>измерение</v>
          </cell>
          <cell r="D1046">
            <v>855.83333333333337</v>
          </cell>
          <cell r="E1046">
            <v>1027</v>
          </cell>
        </row>
        <row r="1047">
          <cell r="A1047">
            <v>90000093</v>
          </cell>
          <cell r="B1047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47" t="str">
            <v>измерение</v>
          </cell>
          <cell r="D1047">
            <v>766.66666666666674</v>
          </cell>
          <cell r="E1047">
            <v>920</v>
          </cell>
        </row>
        <row r="1048">
          <cell r="A1048">
            <v>90000092</v>
          </cell>
          <cell r="B1048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48" t="str">
            <v>измерение</v>
          </cell>
          <cell r="D1048">
            <v>793.33333333333337</v>
          </cell>
          <cell r="E1048">
            <v>952</v>
          </cell>
        </row>
        <row r="1049">
          <cell r="A1049">
            <v>90000091</v>
          </cell>
          <cell r="B1049" t="str">
            <v>Измерение плотности потока энергии от передающего радиотехнического объекта в помещениях (1 точка)</v>
          </cell>
          <cell r="C1049" t="str">
            <v>измерение</v>
          </cell>
          <cell r="D1049">
            <v>1029.1666666666667</v>
          </cell>
          <cell r="E1049">
            <v>1235</v>
          </cell>
        </row>
        <row r="1050">
          <cell r="A1050">
            <v>90000090</v>
          </cell>
          <cell r="B1050" t="str">
            <v>Измерение плотности потока энергии от передающего радиотехнического объекта на территории (1 точка)</v>
          </cell>
          <cell r="C1050" t="str">
            <v>измерение</v>
          </cell>
          <cell r="D1050">
            <v>855.83333333333337</v>
          </cell>
          <cell r="E1050">
            <v>1027</v>
          </cell>
        </row>
        <row r="1051">
          <cell r="A1051">
            <v>90000641</v>
          </cell>
          <cell r="B1051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1" t="str">
            <v>измерение</v>
          </cell>
          <cell r="D1051">
            <v>855.83333333333337</v>
          </cell>
          <cell r="E1051">
            <v>1027</v>
          </cell>
        </row>
        <row r="1052">
          <cell r="A1052">
            <v>90000642</v>
          </cell>
          <cell r="B1052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2" t="str">
            <v>измерение</v>
          </cell>
          <cell r="D1052">
            <v>855.83333333333337</v>
          </cell>
          <cell r="E1052">
            <v>1027</v>
          </cell>
        </row>
        <row r="1053">
          <cell r="A1053">
            <v>90000644</v>
          </cell>
          <cell r="B1053" t="str">
            <v>Измерение плотности потока мощности ЭМП  от микроволновой печи (диапазон частот от 300 МГц до 700 ГГц) (1 точка)</v>
          </cell>
          <cell r="C1053" t="str">
            <v>измерение</v>
          </cell>
          <cell r="D1053">
            <v>503.33333333333337</v>
          </cell>
          <cell r="E1053">
            <v>604</v>
          </cell>
        </row>
        <row r="1054">
          <cell r="A1054">
            <v>90001301</v>
          </cell>
          <cell r="B1054" t="str">
            <v>Выполнение работ по аттестации, аккредитации промышленной лаборатории с выходом на объект</v>
          </cell>
          <cell r="C1054" t="str">
            <v>шт.</v>
          </cell>
          <cell r="D1054">
            <v>9205.8333333333339</v>
          </cell>
          <cell r="E1054">
            <v>11047</v>
          </cell>
        </row>
        <row r="1055">
          <cell r="A1055">
            <v>90001302</v>
          </cell>
          <cell r="B1055" t="str">
            <v>Выполнение работ по аттестации, аккредитации промышленной лаборатории без выхода на объект</v>
          </cell>
          <cell r="C1055" t="str">
            <v>шт.</v>
          </cell>
          <cell r="D1055">
            <v>5358.3333333333339</v>
          </cell>
          <cell r="E1055">
            <v>6430</v>
          </cell>
        </row>
        <row r="1056">
          <cell r="A1056">
            <v>90001303</v>
          </cell>
          <cell r="B1056" t="str">
            <v>Подготовка одной контрольной задачи</v>
          </cell>
          <cell r="C1056" t="str">
            <v>шт.</v>
          </cell>
          <cell r="D1056">
            <v>3210</v>
          </cell>
          <cell r="E1056">
            <v>3852</v>
          </cell>
        </row>
        <row r="1057">
          <cell r="A1057">
            <v>90000096</v>
          </cell>
          <cell r="B1057" t="str">
            <v xml:space="preserve">Определение электролизуемости материалов </v>
          </cell>
          <cell r="C1057" t="str">
            <v>измерение</v>
          </cell>
          <cell r="D1057">
            <v>258.33333333333337</v>
          </cell>
          <cell r="E1057">
            <v>310</v>
          </cell>
        </row>
        <row r="1058">
          <cell r="A1058">
            <v>90000097</v>
          </cell>
          <cell r="B1058" t="str">
            <v>Измерение энергетической освещенности в области спектра УФ-А (315-400) нм, УФ-В (280-315)нм, УФ-С (200-280) нм.</v>
          </cell>
          <cell r="C1058" t="str">
            <v>измерение</v>
          </cell>
          <cell r="D1058">
            <v>329.16666666666669</v>
          </cell>
          <cell r="E1058">
            <v>395</v>
          </cell>
        </row>
        <row r="1059">
          <cell r="A1059" t="str">
            <v>Учебно-консультационный центр по защите прав потребителей, гигиенического обучения и воспитания населения</v>
          </cell>
          <cell r="B1059"/>
          <cell r="C1059"/>
          <cell r="D1059"/>
          <cell r="E1059"/>
        </row>
        <row r="1060">
          <cell r="A1060">
            <v>12000025</v>
          </cell>
          <cell r="B1060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0" t="str">
            <v>чел.</v>
          </cell>
          <cell r="D1060">
            <v>275</v>
          </cell>
          <cell r="E1060">
            <v>330</v>
          </cell>
        </row>
        <row r="1061">
          <cell r="A1061">
            <v>12000027</v>
          </cell>
          <cell r="B1061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1" t="str">
            <v>чел.</v>
          </cell>
          <cell r="D1061">
            <v>366.66666666666669</v>
          </cell>
          <cell r="E1061">
            <v>440</v>
          </cell>
        </row>
        <row r="1062">
          <cell r="A1062">
            <v>12000029</v>
          </cell>
          <cell r="B1062" t="str">
            <v>Обучение по проведению производственного радиационного контроля металлолома по 5 часовой программе.</v>
          </cell>
          <cell r="C1062" t="str">
            <v>чел.</v>
          </cell>
          <cell r="D1062">
            <v>1041.6666666666667</v>
          </cell>
          <cell r="E1062">
            <v>1250</v>
          </cell>
        </row>
        <row r="1063">
          <cell r="A1063">
            <v>12000033</v>
          </cell>
          <cell r="B1063" t="str">
            <v xml:space="preserve">Оформление удостоверений </v>
          </cell>
          <cell r="C1063" t="str">
            <v>шт.</v>
          </cell>
          <cell r="D1063">
            <v>125</v>
          </cell>
          <cell r="E1063">
            <v>150</v>
          </cell>
        </row>
        <row r="1064">
          <cell r="A1064">
            <v>12000034</v>
          </cell>
          <cell r="B1064" t="str">
            <v>Оформление личных медицинских книжек</v>
          </cell>
          <cell r="C1064" t="str">
            <v>шт.</v>
          </cell>
          <cell r="D1064">
            <v>141.66666666666669</v>
          </cell>
          <cell r="E1064">
            <v>170</v>
          </cell>
        </row>
        <row r="1065">
          <cell r="A1065">
            <v>12000035</v>
          </cell>
          <cell r="B1065" t="str">
            <v>Защита информации на личной медицинской книжке, удостоверении (внесение 1 голограммы)</v>
          </cell>
          <cell r="C1065" t="str">
            <v>шт.</v>
          </cell>
          <cell r="D1065">
            <v>37.5</v>
          </cell>
          <cell r="E1065">
            <v>45</v>
          </cell>
        </row>
        <row r="1066">
          <cell r="A1066">
            <v>12000051</v>
          </cell>
          <cell r="B1066" t="str">
            <v>Практическая помощь по разделу защиты прав потребителей (за 1 час)</v>
          </cell>
          <cell r="C1066" t="str">
            <v>час</v>
          </cell>
          <cell r="D1066">
            <v>454.16666666666669</v>
          </cell>
          <cell r="E1066">
            <v>545</v>
          </cell>
        </row>
        <row r="1067">
          <cell r="A1067">
            <v>12000030</v>
          </cell>
          <cell r="B1067" t="str">
            <v>Обучение работе на стерилизаторах медицинских паровых (автоклавах) по 75 часовой программе.</v>
          </cell>
          <cell r="C1067" t="str">
            <v>чел.</v>
          </cell>
          <cell r="D1067">
            <v>2416.666666666667</v>
          </cell>
          <cell r="E1067">
            <v>2900</v>
          </cell>
        </row>
        <row r="1068">
          <cell r="A1068">
            <v>12000031</v>
          </cell>
          <cell r="B1068" t="str">
            <v>Обучение дезинфекторов по 75 часовой программе</v>
          </cell>
          <cell r="C1068" t="str">
            <v>чел.</v>
          </cell>
          <cell r="D1068">
            <v>8250</v>
          </cell>
          <cell r="E1068">
            <v>9900</v>
          </cell>
        </row>
        <row r="1069">
          <cell r="A1069">
            <v>12000036</v>
          </cell>
          <cell r="B1069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69" t="str">
            <v>шт.</v>
          </cell>
          <cell r="D1069">
            <v>66.666666666666671</v>
          </cell>
          <cell r="E1069">
            <v>80</v>
          </cell>
        </row>
        <row r="1070">
          <cell r="A1070">
            <v>12000043</v>
          </cell>
          <cell r="B1070" t="str">
            <v>Оттиск одного листа методической литературы формата А-4 ( с двух сторон).</v>
          </cell>
          <cell r="C1070" t="str">
            <v>лист</v>
          </cell>
          <cell r="D1070">
            <v>6.666666666666667</v>
          </cell>
          <cell r="E1070">
            <v>8</v>
          </cell>
        </row>
        <row r="1071">
          <cell r="A1071" t="str">
            <v>Отдел эпидемиологии</v>
          </cell>
          <cell r="B1071"/>
          <cell r="C1071"/>
          <cell r="D1071"/>
          <cell r="E1071"/>
        </row>
        <row r="1072">
          <cell r="A1072">
            <v>21000007</v>
          </cell>
          <cell r="B1072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72" t="str">
            <v>га.</v>
          </cell>
          <cell r="D1072">
            <v>283.33333333333337</v>
          </cell>
          <cell r="E1072">
            <v>340</v>
          </cell>
        </row>
        <row r="1073">
          <cell r="A1073">
            <v>21000010</v>
          </cell>
          <cell r="B1073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73" t="str">
            <v>участок</v>
          </cell>
          <cell r="D1073">
            <v>236.66666666666669</v>
          </cell>
          <cell r="E1073">
            <v>284</v>
          </cell>
        </row>
        <row r="1074">
          <cell r="A1074">
            <v>21000008</v>
          </cell>
          <cell r="B1074" t="str">
            <v>Энтомологическое исследование почвы на наличие L, K мух с оформлением необходимых документов (1проба)</v>
          </cell>
          <cell r="C1074" t="str">
            <v>проба</v>
          </cell>
          <cell r="D1074">
            <v>240.83333333333334</v>
          </cell>
          <cell r="E1074">
            <v>289</v>
          </cell>
        </row>
        <row r="1075">
          <cell r="A1075">
            <v>21000013</v>
          </cell>
          <cell r="B1075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5" t="str">
            <v>объект</v>
          </cell>
          <cell r="D1075">
            <v>575</v>
          </cell>
          <cell r="E1075">
            <v>690</v>
          </cell>
        </row>
        <row r="1076">
          <cell r="A1076">
            <v>21000016</v>
          </cell>
          <cell r="B1076" t="str">
            <v>Энтомологическое обследование мест хранения продовольственного сырья с забором проб (1 объект).</v>
          </cell>
          <cell r="C1076" t="str">
            <v>объект</v>
          </cell>
          <cell r="D1076">
            <v>750</v>
          </cell>
          <cell r="E1076">
            <v>900</v>
          </cell>
        </row>
        <row r="1077">
          <cell r="A1077">
            <v>21000021</v>
          </cell>
          <cell r="B1077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77" t="str">
            <v>проба</v>
          </cell>
          <cell r="D1077">
            <v>533.33333333333337</v>
          </cell>
          <cell r="E1077">
            <v>640</v>
          </cell>
        </row>
        <row r="1078">
          <cell r="A1078">
            <v>21000017</v>
          </cell>
          <cell r="B1078" t="str">
            <v>Определение до вида членистоногих</v>
          </cell>
          <cell r="C1078" t="str">
            <v>экземпляр</v>
          </cell>
          <cell r="D1078">
            <v>66.666666666666671</v>
          </cell>
          <cell r="E1078">
            <v>80</v>
          </cell>
        </row>
        <row r="1079">
          <cell r="A1079">
            <v>21000018</v>
          </cell>
          <cell r="B1079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79" t="str">
            <v>проба</v>
          </cell>
          <cell r="D1079">
            <v>204.16666666666669</v>
          </cell>
          <cell r="E1079">
            <v>245</v>
          </cell>
        </row>
        <row r="1080">
          <cell r="A1080">
            <v>21000023</v>
          </cell>
          <cell r="B1080" t="str">
            <v>Видовая диагностика эпидзначимых членистоногих с выдачей результата исследования</v>
          </cell>
          <cell r="C1080" t="str">
            <v>экземпляр</v>
          </cell>
          <cell r="D1080">
            <v>191.66666666666669</v>
          </cell>
          <cell r="E1080">
            <v>230</v>
          </cell>
        </row>
        <row r="1081">
          <cell r="A1081">
            <v>21000025</v>
          </cell>
          <cell r="B1081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1" t="str">
            <v>заключение</v>
          </cell>
          <cell r="D1081">
            <v>5750</v>
          </cell>
          <cell r="E1081">
            <v>6900</v>
          </cell>
        </row>
        <row r="1082">
          <cell r="A1082" t="str">
            <v>Санитарно-гигиенический отдел</v>
          </cell>
          <cell r="B1082"/>
          <cell r="C1082"/>
          <cell r="D1082"/>
          <cell r="E1082"/>
        </row>
        <row r="1083">
          <cell r="A1083" t="str">
            <v>В целях получения санитарно-эпидемиологического заключения</v>
          </cell>
          <cell r="B1083"/>
          <cell r="C1083"/>
          <cell r="D1083"/>
          <cell r="E1083"/>
        </row>
        <row r="1084">
          <cell r="A1084">
            <v>22000003</v>
          </cell>
          <cell r="B1084" t="str">
            <v>Экспертиза проектов на пользование недрами</v>
          </cell>
          <cell r="C1084" t="str">
            <v>экспертиза</v>
          </cell>
          <cell r="D1084">
            <v>10958.333333333334</v>
          </cell>
          <cell r="E1084">
            <v>13150</v>
          </cell>
        </row>
        <row r="1085">
          <cell r="A1085">
            <v>22000007</v>
          </cell>
          <cell r="B1085" t="str">
            <v>Экспертиза проектов зон санитарной охраны.</v>
          </cell>
          <cell r="C1085" t="str">
            <v>экспертиза</v>
          </cell>
          <cell r="D1085">
            <v>11250</v>
          </cell>
          <cell r="E1085">
            <v>13500</v>
          </cell>
        </row>
        <row r="1086">
          <cell r="A1086">
            <v>22000112</v>
          </cell>
          <cell r="B108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86" t="str">
            <v>экспертиза</v>
          </cell>
          <cell r="D1086">
            <v>21250</v>
          </cell>
          <cell r="E1086">
            <v>25500</v>
          </cell>
        </row>
        <row r="1087">
          <cell r="A1087">
            <v>22000113</v>
          </cell>
          <cell r="B108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87" t="str">
            <v>экспертиза</v>
          </cell>
          <cell r="D1087">
            <v>15916.666666666668</v>
          </cell>
          <cell r="E1087">
            <v>19100</v>
          </cell>
        </row>
        <row r="1088">
          <cell r="A1088">
            <v>22000114</v>
          </cell>
          <cell r="B108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88" t="str">
            <v>экспертиза</v>
          </cell>
          <cell r="D1088">
            <v>12500</v>
          </cell>
          <cell r="E1088">
            <v>15000</v>
          </cell>
        </row>
        <row r="1089">
          <cell r="A1089">
            <v>22000115</v>
          </cell>
          <cell r="B108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89" t="str">
            <v>экспертиза</v>
          </cell>
          <cell r="D1089">
            <v>7083.3333333333339</v>
          </cell>
          <cell r="E1089">
            <v>8500</v>
          </cell>
        </row>
        <row r="1090">
          <cell r="A1090">
            <v>22000116</v>
          </cell>
          <cell r="B109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90" t="str">
            <v>экспертиза</v>
          </cell>
          <cell r="D1090">
            <v>3125</v>
          </cell>
          <cell r="E1090">
            <v>3750</v>
          </cell>
        </row>
        <row r="1091">
          <cell r="A1091">
            <v>22000019</v>
          </cell>
          <cell r="B1091" t="str">
            <v>Экспертиза проекта СЗЗ, в том числе с программой натуральных исследований</v>
          </cell>
          <cell r="C1091" t="str">
            <v>экспертиза</v>
          </cell>
          <cell r="D1091">
            <v>15000</v>
          </cell>
          <cell r="E1091">
            <v>18000</v>
          </cell>
        </row>
        <row r="1092">
          <cell r="A1092">
            <v>22000029</v>
          </cell>
          <cell r="B1092" t="str">
            <v>Экспертиза проекта СЗЗ с данными лабораторных исследований и измерений.</v>
          </cell>
          <cell r="C1092" t="str">
            <v>экспертиза</v>
          </cell>
          <cell r="D1092">
            <v>4750</v>
          </cell>
          <cell r="E1092">
            <v>5700</v>
          </cell>
        </row>
        <row r="1093">
          <cell r="A1093">
            <v>22000036</v>
          </cell>
          <cell r="B1093" t="str">
            <v>Экспертиза продукции (товаров) для выдачи свидетельства о государственной регистрации.</v>
          </cell>
          <cell r="C1093" t="str">
            <v>экспертиза</v>
          </cell>
          <cell r="D1093">
            <v>9166.6666666666679</v>
          </cell>
          <cell r="E1093">
            <v>11000</v>
          </cell>
        </row>
        <row r="1094">
          <cell r="A1094">
            <v>22000055</v>
          </cell>
          <cell r="B1094" t="str">
            <v>Рассмотрение материалов на размещение ПРТО.</v>
          </cell>
          <cell r="C1094" t="str">
            <v>экспертиза</v>
          </cell>
          <cell r="D1094">
            <v>7208.3333333333339</v>
          </cell>
          <cell r="E1094">
            <v>8650</v>
          </cell>
        </row>
        <row r="1095">
          <cell r="A1095">
            <v>22000056</v>
          </cell>
          <cell r="B1095" t="str">
            <v xml:space="preserve">Рассмотрение материалов на использование ПРТО </v>
          </cell>
          <cell r="C1095" t="str">
            <v>экспертиза</v>
          </cell>
          <cell r="D1095">
            <v>1441.6666666666667</v>
          </cell>
          <cell r="E1095">
            <v>1730</v>
          </cell>
        </row>
        <row r="1096">
          <cell r="A1096">
            <v>22000057</v>
          </cell>
          <cell r="B109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96" t="str">
            <v>экспертиза</v>
          </cell>
          <cell r="D1096">
            <v>4608.3333333333339</v>
          </cell>
          <cell r="E1096">
            <v>5530</v>
          </cell>
        </row>
        <row r="1097">
          <cell r="A1097">
            <v>22000058</v>
          </cell>
          <cell r="B109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97" t="str">
            <v>экспертиза</v>
          </cell>
          <cell r="D1097">
            <v>4541.666666666667</v>
          </cell>
          <cell r="E1097">
            <v>5450</v>
          </cell>
        </row>
        <row r="1098">
          <cell r="A1098">
            <v>22000031</v>
          </cell>
          <cell r="B1098" t="str">
            <v>Проведение санитарно-эпидемиологической экспертизы, методик, программ и режимов воспитания и обучения</v>
          </cell>
          <cell r="C1098" t="str">
            <v>экспертиза</v>
          </cell>
          <cell r="D1098">
            <v>2516.666666666667</v>
          </cell>
          <cell r="E1098">
            <v>3020</v>
          </cell>
        </row>
        <row r="1099">
          <cell r="A1099">
            <v>22000038</v>
          </cell>
          <cell r="B109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99" t="str">
            <v>экспертиза</v>
          </cell>
          <cell r="D1099">
            <v>1708.3333333333335</v>
          </cell>
          <cell r="E1099">
            <v>2050</v>
          </cell>
        </row>
        <row r="1100">
          <cell r="A1100">
            <v>22000065</v>
          </cell>
          <cell r="B110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00" t="str">
            <v>экспертиза</v>
          </cell>
          <cell r="D1100">
            <v>5416.666666666667</v>
          </cell>
          <cell r="E1100">
            <v>6500</v>
          </cell>
        </row>
        <row r="1101">
          <cell r="A1101">
            <v>22000066</v>
          </cell>
          <cell r="B110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01" t="str">
            <v>экспертиза</v>
          </cell>
          <cell r="D1101">
            <v>7333.3333333333339</v>
          </cell>
          <cell r="E1101">
            <v>8800</v>
          </cell>
        </row>
        <row r="1102">
          <cell r="A1102" t="str">
            <v>Прочие услуги</v>
          </cell>
          <cell r="B1102"/>
          <cell r="C1102"/>
          <cell r="D1102"/>
          <cell r="E1102"/>
        </row>
        <row r="1103">
          <cell r="A1103">
            <v>22000002</v>
          </cell>
          <cell r="B110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03" t="str">
            <v>заключение</v>
          </cell>
          <cell r="D1103">
            <v>2333.3333333333335</v>
          </cell>
          <cell r="E1103">
            <v>2800</v>
          </cell>
        </row>
        <row r="1104">
          <cell r="A1104">
            <v>22000006</v>
          </cell>
          <cell r="B1104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04" t="str">
            <v>экспертиза</v>
          </cell>
          <cell r="D1104">
            <v>1208.3333333333335</v>
          </cell>
          <cell r="E1104">
            <v>1450</v>
          </cell>
        </row>
        <row r="1105">
          <cell r="A1105">
            <v>22000043</v>
          </cell>
          <cell r="B1105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05" t="str">
            <v>экспертиза</v>
          </cell>
          <cell r="D1105">
            <v>2237.5</v>
          </cell>
          <cell r="E1105">
            <v>2685</v>
          </cell>
        </row>
        <row r="1106">
          <cell r="A1106">
            <v>22000044</v>
          </cell>
          <cell r="B1106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06" t="str">
            <v>экспертиза</v>
          </cell>
          <cell r="D1106">
            <v>1037.5</v>
          </cell>
          <cell r="E1106">
            <v>1245</v>
          </cell>
        </row>
        <row r="1107">
          <cell r="A1107">
            <v>22000045</v>
          </cell>
          <cell r="B1107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07" t="str">
            <v>заключение</v>
          </cell>
          <cell r="D1107">
            <v>425</v>
          </cell>
          <cell r="E1107">
            <v>510</v>
          </cell>
        </row>
        <row r="1108">
          <cell r="A1108">
            <v>22000049</v>
          </cell>
          <cell r="B1108" t="str">
            <v>Обследование объекта в рамках производственного контроля с отбором проб (от 1 до 10)</v>
          </cell>
          <cell r="C1108" t="str">
            <v>объект</v>
          </cell>
          <cell r="D1108">
            <v>191.66666666666669</v>
          </cell>
          <cell r="E1108">
            <v>230</v>
          </cell>
        </row>
        <row r="1109">
          <cell r="A1109">
            <v>22000050</v>
          </cell>
          <cell r="B1109" t="str">
            <v>Обследование объекта в рамках производственного контроля с отбором проб (от 11 до 20)</v>
          </cell>
          <cell r="C1109" t="str">
            <v>объект</v>
          </cell>
          <cell r="D1109">
            <v>335</v>
          </cell>
          <cell r="E1109">
            <v>402</v>
          </cell>
        </row>
        <row r="1110">
          <cell r="A1110">
            <v>22000051</v>
          </cell>
          <cell r="B1110" t="str">
            <v>Обследование объекта в рамках производственного контроля с отбором проб (более 20)</v>
          </cell>
          <cell r="C1110" t="str">
            <v>объект</v>
          </cell>
          <cell r="D1110">
            <v>430.83333333333337</v>
          </cell>
          <cell r="E1110">
            <v>517</v>
          </cell>
        </row>
        <row r="1111">
          <cell r="A1111">
            <v>22100000</v>
          </cell>
          <cell r="B1111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11" t="str">
            <v>час</v>
          </cell>
          <cell r="D1111">
            <v>295.83333333333337</v>
          </cell>
          <cell r="E1111">
            <v>355</v>
          </cell>
        </row>
        <row r="1112">
          <cell r="A1112">
            <v>22000040</v>
          </cell>
          <cell r="B1112" t="str">
            <v>Подготовка заключения к протоколу лабораторных испытаний</v>
          </cell>
          <cell r="C1112" t="str">
            <v>заключение</v>
          </cell>
          <cell r="D1112">
            <v>304.16666666666669</v>
          </cell>
          <cell r="E1112">
            <v>365</v>
          </cell>
        </row>
        <row r="1113">
          <cell r="A1113">
            <v>22000047</v>
          </cell>
          <cell r="B1113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13" t="str">
            <v>лист</v>
          </cell>
          <cell r="D1113">
            <v>66.666666666666671</v>
          </cell>
          <cell r="E1113">
            <v>80</v>
          </cell>
        </row>
        <row r="1114">
          <cell r="A1114">
            <v>22000117</v>
          </cell>
          <cell r="B1114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14" t="str">
            <v>экспертиза</v>
          </cell>
          <cell r="D1114">
            <v>3525</v>
          </cell>
          <cell r="E1114">
            <v>4230</v>
          </cell>
        </row>
        <row r="1115">
          <cell r="A1115">
            <v>22000060</v>
          </cell>
          <cell r="B1115" t="str">
            <v>Оформление протокола лабораторных испытаний</v>
          </cell>
          <cell r="C1115" t="str">
            <v>протокол</v>
          </cell>
          <cell r="D1115">
            <v>28.333333333333336</v>
          </cell>
          <cell r="E1115">
            <v>34</v>
          </cell>
        </row>
        <row r="1116">
          <cell r="A1116">
            <v>22000011</v>
          </cell>
          <cell r="B1116" t="str">
            <v>Возмещение стоимости услуг по выдаче дубликатов актов, счетов-фактур, протоколов на оказанные услуги за 1 лист</v>
          </cell>
          <cell r="C1116" t="str">
            <v>лист</v>
          </cell>
          <cell r="D1116">
            <v>71.666666666666671</v>
          </cell>
          <cell r="E1116">
            <v>86</v>
          </cell>
        </row>
        <row r="1117">
          <cell r="A1117">
            <v>22000061</v>
          </cell>
          <cell r="B1117" t="str">
            <v>Подготовка экспертного заключения на соответствие объекта санитарным требованиям без цели лицензирования</v>
          </cell>
          <cell r="C1117" t="str">
            <v>заключение</v>
          </cell>
          <cell r="D1117">
            <v>2516.666666666667</v>
          </cell>
          <cell r="E1117">
            <v>3020</v>
          </cell>
        </row>
        <row r="1118">
          <cell r="A1118">
            <v>22000041</v>
          </cell>
          <cell r="B1118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8" t="str">
            <v>консультация</v>
          </cell>
          <cell r="D1118">
            <v>1850</v>
          </cell>
          <cell r="E1118">
            <v>2220</v>
          </cell>
        </row>
        <row r="1119">
          <cell r="A1119">
            <v>22000042</v>
          </cell>
          <cell r="B1119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9" t="str">
            <v>консультация</v>
          </cell>
          <cell r="D1119">
            <v>1283.3333333333335</v>
          </cell>
          <cell r="E1119">
            <v>1540</v>
          </cell>
        </row>
        <row r="1120">
          <cell r="A1120" t="str">
            <v>Отдел социально-гигиенического мониторинга и оценки риска</v>
          </cell>
          <cell r="B1120"/>
          <cell r="C1120"/>
          <cell r="D1120"/>
          <cell r="E1120"/>
        </row>
        <row r="1121">
          <cell r="A112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21"/>
          <cell r="C1121"/>
          <cell r="D1121"/>
          <cell r="E1121"/>
        </row>
        <row r="1122">
          <cell r="A1122">
            <v>27000003</v>
          </cell>
          <cell r="B112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22" t="str">
            <v>модель ГИС</v>
          </cell>
          <cell r="D1122">
            <v>1192.5</v>
          </cell>
          <cell r="E1122">
            <v>1431</v>
          </cell>
        </row>
        <row r="1123">
          <cell r="A1123">
            <v>27000004</v>
          </cell>
          <cell r="B112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23" t="str">
            <v>источник</v>
          </cell>
          <cell r="D1123">
            <v>2601.666666666667</v>
          </cell>
          <cell r="E1123">
            <v>3122</v>
          </cell>
        </row>
        <row r="1124">
          <cell r="A1124">
            <v>27000104</v>
          </cell>
          <cell r="B112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24" t="str">
            <v>источник</v>
          </cell>
          <cell r="D1124">
            <v>2240</v>
          </cell>
          <cell r="E1124">
            <v>2688</v>
          </cell>
        </row>
        <row r="1125">
          <cell r="A1125">
            <v>27000204</v>
          </cell>
          <cell r="B112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25" t="str">
            <v>источник</v>
          </cell>
          <cell r="D1125">
            <v>2198.3333333333335</v>
          </cell>
          <cell r="E1125">
            <v>2638</v>
          </cell>
        </row>
        <row r="1126">
          <cell r="A1126">
            <v>27000304</v>
          </cell>
          <cell r="B112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26" t="str">
            <v>источник</v>
          </cell>
          <cell r="D1126">
            <v>2172.5</v>
          </cell>
          <cell r="E1126">
            <v>2607</v>
          </cell>
        </row>
        <row r="1127">
          <cell r="A1127">
            <v>27000404</v>
          </cell>
          <cell r="B112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27" t="str">
            <v>источник</v>
          </cell>
          <cell r="D1127">
            <v>2104.166666666667</v>
          </cell>
          <cell r="E1127">
            <v>2525</v>
          </cell>
        </row>
        <row r="1128">
          <cell r="A1128">
            <v>27000504</v>
          </cell>
          <cell r="B112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28" t="str">
            <v>источник</v>
          </cell>
          <cell r="D1128">
            <v>2082.5</v>
          </cell>
          <cell r="E1128">
            <v>2499</v>
          </cell>
        </row>
        <row r="1129">
          <cell r="A1129">
            <v>27000604</v>
          </cell>
          <cell r="B112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29" t="str">
            <v>источник</v>
          </cell>
          <cell r="D1129">
            <v>2060.8333333333335</v>
          </cell>
          <cell r="E1129">
            <v>2473</v>
          </cell>
        </row>
        <row r="1130">
          <cell r="A1130">
            <v>27000704</v>
          </cell>
          <cell r="B113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30" t="str">
            <v>источник</v>
          </cell>
          <cell r="D1130">
            <v>2000</v>
          </cell>
          <cell r="E1130">
            <v>2400</v>
          </cell>
        </row>
        <row r="1131">
          <cell r="A1131" t="str">
            <v>Характеристика предприятия, как источника загрязнения атмосферного воздуха</v>
          </cell>
          <cell r="B1131"/>
          <cell r="C1131"/>
          <cell r="D1131"/>
          <cell r="E1131"/>
        </row>
        <row r="1132">
          <cell r="A1132">
            <v>27000006</v>
          </cell>
          <cell r="B1132" t="str">
            <v>Характеристика существующих источников загрязнения атмосферы с учетом технологии предприятия - на 1 источник</v>
          </cell>
          <cell r="C1132" t="str">
            <v>источник</v>
          </cell>
          <cell r="D1132">
            <v>31.666666666666668</v>
          </cell>
          <cell r="E1132">
            <v>38</v>
          </cell>
        </row>
        <row r="1133">
          <cell r="A1133">
            <v>27000009</v>
          </cell>
          <cell r="B1133" t="str">
            <v>Формирование базы данных по источникам  выбросов предприятия в программном комплексе "Эколог" - 1-20 источников</v>
          </cell>
          <cell r="C1133" t="str">
            <v>источник</v>
          </cell>
          <cell r="D1133">
            <v>2261.666666666667</v>
          </cell>
          <cell r="E1133">
            <v>2714</v>
          </cell>
        </row>
        <row r="1134">
          <cell r="A1134">
            <v>27000109</v>
          </cell>
          <cell r="B1134" t="str">
            <v>Формирование базы данных по источникам  выбросов предприятия в программном комплексе "Эколог" - 21-30 источников</v>
          </cell>
          <cell r="C1134" t="str">
            <v>источник</v>
          </cell>
          <cell r="D1134">
            <v>2240</v>
          </cell>
          <cell r="E1134">
            <v>2688</v>
          </cell>
        </row>
        <row r="1135">
          <cell r="A1135">
            <v>27000209</v>
          </cell>
          <cell r="B1135" t="str">
            <v>Формирование базы данных по источникам  выбросов предприятия в программном комплексе "Эколог" - 31-40 источников</v>
          </cell>
          <cell r="C1135" t="str">
            <v>источник</v>
          </cell>
          <cell r="D1135">
            <v>2198.3333333333335</v>
          </cell>
          <cell r="E1135">
            <v>2638</v>
          </cell>
        </row>
        <row r="1136">
          <cell r="A1136">
            <v>27000309</v>
          </cell>
          <cell r="B1136" t="str">
            <v>Формирование базы данных по источникам  выбросов предприятия в программном комплексе "Эколог" - 41-50 источников</v>
          </cell>
          <cell r="C1136" t="str">
            <v>источник</v>
          </cell>
          <cell r="D1136">
            <v>2170.8333333333335</v>
          </cell>
          <cell r="E1136">
            <v>2605</v>
          </cell>
        </row>
        <row r="1137">
          <cell r="A1137">
            <v>27000409</v>
          </cell>
          <cell r="B1137" t="str">
            <v>Формирование базы данных по источникам  выбросов предприятия в программном комплексе "Эколог" - 51-60 источников</v>
          </cell>
          <cell r="C1137" t="str">
            <v>источник</v>
          </cell>
          <cell r="D1137">
            <v>2209.166666666667</v>
          </cell>
          <cell r="E1137">
            <v>2651</v>
          </cell>
        </row>
        <row r="1138">
          <cell r="A1138">
            <v>27000509</v>
          </cell>
          <cell r="B1138" t="str">
            <v>Формирование базы данных по источникам  выбросов предприятия в программном комплексе "Эколог" - 61-80 источников</v>
          </cell>
          <cell r="C1138" t="str">
            <v>источник</v>
          </cell>
          <cell r="D1138">
            <v>2093.3333333333335</v>
          </cell>
          <cell r="E1138">
            <v>2512</v>
          </cell>
        </row>
        <row r="1139">
          <cell r="A1139">
            <v>27000609</v>
          </cell>
          <cell r="B1139" t="str">
            <v>Формирование базы данных по источникам  выбросов предприятия в программном комплексе "Эколог" - 81-100 источников</v>
          </cell>
          <cell r="C1139" t="str">
            <v>источник</v>
          </cell>
          <cell r="D1139">
            <v>2060.8333333333335</v>
          </cell>
          <cell r="E1139">
            <v>2473</v>
          </cell>
        </row>
        <row r="1140">
          <cell r="A1140">
            <v>27000709</v>
          </cell>
          <cell r="B114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40" t="str">
            <v>источник</v>
          </cell>
          <cell r="D1140">
            <v>2000</v>
          </cell>
          <cell r="E1140">
            <v>2400</v>
          </cell>
        </row>
        <row r="1141">
          <cell r="A1141">
            <v>27000010</v>
          </cell>
          <cell r="B114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41" t="str">
            <v>вещество</v>
          </cell>
          <cell r="D1141">
            <v>265</v>
          </cell>
          <cell r="E1141">
            <v>318</v>
          </cell>
        </row>
        <row r="1142">
          <cell r="A1142">
            <v>27000011</v>
          </cell>
          <cell r="B114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 (без метеофайла)</v>
          </cell>
          <cell r="C1142" t="str">
            <v>вещество</v>
          </cell>
          <cell r="D1142">
            <v>265</v>
          </cell>
          <cell r="E1142">
            <v>318</v>
          </cell>
        </row>
        <row r="1143">
          <cell r="A1143">
            <v>27000013</v>
          </cell>
          <cell r="B114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43" t="str">
            <v>комплексная оценка</v>
          </cell>
          <cell r="D1143">
            <v>265</v>
          </cell>
          <cell r="E1143">
            <v>318</v>
          </cell>
        </row>
        <row r="1144">
          <cell r="A1144">
            <v>27000015</v>
          </cell>
          <cell r="B114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44" t="str">
            <v>Идентификация</v>
          </cell>
          <cell r="D1144">
            <v>1595.8333333333335</v>
          </cell>
          <cell r="E1144">
            <v>1915</v>
          </cell>
        </row>
        <row r="1145">
          <cell r="A1145">
            <v>27000016</v>
          </cell>
          <cell r="B114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45" t="str">
            <v>вещество</v>
          </cell>
          <cell r="D1145">
            <v>485</v>
          </cell>
          <cell r="E1145">
            <v>582</v>
          </cell>
        </row>
        <row r="1146">
          <cell r="A1146">
            <v>27000017</v>
          </cell>
          <cell r="B1146" t="str">
            <v>Оценка зависимости доза-ответ для приоритетных загрязнителей - 1 вещество</v>
          </cell>
          <cell r="C1146" t="str">
            <v>вещество</v>
          </cell>
          <cell r="D1146">
            <v>485</v>
          </cell>
          <cell r="E1146">
            <v>582</v>
          </cell>
        </row>
        <row r="1147">
          <cell r="A1147">
            <v>27000018</v>
          </cell>
          <cell r="B1147" t="str">
            <v>Расчет риска  (острого  и хронического неканцерогенного и канцерогенного) - на 1 вещество</v>
          </cell>
          <cell r="C1147" t="str">
            <v>вещество</v>
          </cell>
          <cell r="D1147">
            <v>1020</v>
          </cell>
          <cell r="E1147">
            <v>1224</v>
          </cell>
        </row>
        <row r="1148">
          <cell r="A1148">
            <v>27000019</v>
          </cell>
          <cell r="B114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48" t="str">
            <v>расчет</v>
          </cell>
          <cell r="D1148">
            <v>1590.8333333333335</v>
          </cell>
          <cell r="E1148">
            <v>1909</v>
          </cell>
        </row>
        <row r="1149">
          <cell r="A1149">
            <v>27000020</v>
          </cell>
          <cell r="B1149" t="str">
            <v>Расчет суммарного канцерогенного риска</v>
          </cell>
          <cell r="C1149" t="str">
            <v>расчет</v>
          </cell>
          <cell r="D1149">
            <v>1165</v>
          </cell>
          <cell r="E1149">
            <v>1398</v>
          </cell>
        </row>
        <row r="1150">
          <cell r="A1150">
            <v>27000021</v>
          </cell>
          <cell r="B115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50" t="str">
            <v>вещество</v>
          </cell>
          <cell r="D1150">
            <v>971.66666666666674</v>
          </cell>
          <cell r="E1150">
            <v>1166</v>
          </cell>
        </row>
        <row r="1151">
          <cell r="A1151">
            <v>27000022</v>
          </cell>
          <cell r="B1151" t="str">
            <v>Подготовка необходимых картографических материалов</v>
          </cell>
          <cell r="C1151" t="str">
            <v>шт.</v>
          </cell>
          <cell r="D1151">
            <v>1590.8333333333335</v>
          </cell>
          <cell r="E1151">
            <v>1909</v>
          </cell>
        </row>
        <row r="1152">
          <cell r="A1152">
            <v>27000023</v>
          </cell>
          <cell r="B115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52" t="str">
            <v>источник</v>
          </cell>
          <cell r="D1152">
            <v>1590.8333333333335</v>
          </cell>
          <cell r="E1152">
            <v>1909</v>
          </cell>
        </row>
        <row r="1153">
          <cell r="A1153">
            <v>27000024</v>
          </cell>
          <cell r="B1153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53" t="str">
            <v>хар-ка</v>
          </cell>
          <cell r="D1153">
            <v>837.5</v>
          </cell>
          <cell r="E1153">
            <v>1005</v>
          </cell>
        </row>
        <row r="1154">
          <cell r="A1154">
            <v>27000025</v>
          </cell>
          <cell r="B115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54" t="str">
            <v>анализ</v>
          </cell>
          <cell r="D1154">
            <v>1325.8333333333335</v>
          </cell>
          <cell r="E1154">
            <v>1591</v>
          </cell>
        </row>
        <row r="1155">
          <cell r="A1155">
            <v>27000026</v>
          </cell>
          <cell r="B115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55" t="str">
            <v>анализ</v>
          </cell>
          <cell r="D1155">
            <v>4190</v>
          </cell>
          <cell r="E1155">
            <v>5028</v>
          </cell>
        </row>
        <row r="1156">
          <cell r="A1156">
            <v>27000027</v>
          </cell>
          <cell r="B115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56" t="str">
            <v>анализ</v>
          </cell>
          <cell r="D1156">
            <v>2772.5</v>
          </cell>
          <cell r="E1156">
            <v>3327</v>
          </cell>
        </row>
        <row r="1157">
          <cell r="A1157">
            <v>27000028</v>
          </cell>
          <cell r="B1157" t="str">
            <v>Формирование отчета</v>
          </cell>
          <cell r="C1157" t="str">
            <v>отчет</v>
          </cell>
          <cell r="D1157">
            <v>668.33333333333337</v>
          </cell>
          <cell r="E1157">
            <v>802</v>
          </cell>
        </row>
        <row r="1158">
          <cell r="A1158">
            <v>27000029</v>
          </cell>
          <cell r="B1158" t="str">
            <v>Распечатка картографических материалов - за 1 единицу.</v>
          </cell>
          <cell r="C1158" t="str">
            <v>лист</v>
          </cell>
          <cell r="D1158">
            <v>5</v>
          </cell>
          <cell r="E1158">
            <v>6</v>
          </cell>
        </row>
        <row r="1159">
          <cell r="A1159">
            <v>27000030</v>
          </cell>
          <cell r="B1159" t="str">
            <v>Распечатка 1 экземпляра отчета, брошюровка окончательного отчета.</v>
          </cell>
          <cell r="C1159" t="str">
            <v>экз.</v>
          </cell>
          <cell r="D1159">
            <v>40.833333333333336</v>
          </cell>
          <cell r="E1159">
            <v>49</v>
          </cell>
        </row>
        <row r="1160">
          <cell r="A1160" t="str">
            <v>Отдел профилактической дезинфекции</v>
          </cell>
          <cell r="B1160"/>
          <cell r="C1160"/>
          <cell r="D1160"/>
          <cell r="E1160"/>
        </row>
        <row r="1161">
          <cell r="A1161" t="str">
            <v>Дератизация</v>
          </cell>
          <cell r="B1161"/>
          <cell r="C1161"/>
          <cell r="D1161"/>
          <cell r="E1161"/>
        </row>
        <row r="1162">
          <cell r="A1162">
            <v>25002024</v>
          </cell>
          <cell r="B1162" t="str">
            <v>Дератизация социально-значимых объектов свыше 3000 кв.м. (1 кв.м.)</v>
          </cell>
          <cell r="C1162" t="str">
            <v>кв.м.</v>
          </cell>
          <cell r="D1162">
            <v>0.24166666666666667</v>
          </cell>
          <cell r="E1162">
            <v>0.28999999999999998</v>
          </cell>
        </row>
        <row r="1163">
          <cell r="A1163">
            <v>25002020</v>
          </cell>
          <cell r="B1163" t="str">
            <v>Дератизация по договорам  (1 кв.м.)</v>
          </cell>
          <cell r="C1163" t="str">
            <v>кв.м.</v>
          </cell>
          <cell r="D1163">
            <v>0.38333333333333336</v>
          </cell>
          <cell r="E1163">
            <v>0.46</v>
          </cell>
        </row>
        <row r="1164">
          <cell r="A1164">
            <v>25002026</v>
          </cell>
          <cell r="B1164" t="str">
            <v>Дератизация социально - значимых объектов за 1 кв.м.</v>
          </cell>
          <cell r="C1164" t="str">
            <v>кв.м.</v>
          </cell>
          <cell r="D1164">
            <v>0.44166666666666671</v>
          </cell>
          <cell r="E1164">
            <v>0.53</v>
          </cell>
        </row>
        <row r="1165">
          <cell r="A1165">
            <v>25000004</v>
          </cell>
          <cell r="B1165" t="str">
            <v>Дератизация ДОУ (за 1 кв.м.)</v>
          </cell>
          <cell r="C1165" t="str">
            <v>кв.м.</v>
          </cell>
          <cell r="D1165">
            <v>0.5</v>
          </cell>
          <cell r="E1165">
            <v>0.6</v>
          </cell>
        </row>
        <row r="1166">
          <cell r="A1166">
            <v>25002001</v>
          </cell>
          <cell r="B1166" t="str">
            <v>Дератизация 1 кв.м. ДОУ</v>
          </cell>
          <cell r="C1166" t="str">
            <v>кв.м.</v>
          </cell>
          <cell r="D1166">
            <v>0.55833333333333335</v>
          </cell>
          <cell r="E1166">
            <v>0.67</v>
          </cell>
        </row>
        <row r="1167">
          <cell r="A1167">
            <v>25000022</v>
          </cell>
          <cell r="B1167" t="str">
            <v>Дератизация ДОУ от 100 кв.м. (за 1 кв.м.)</v>
          </cell>
          <cell r="C1167" t="str">
            <v>кв.м.</v>
          </cell>
          <cell r="D1167">
            <v>0.60833333333333339</v>
          </cell>
          <cell r="E1167">
            <v>0.73</v>
          </cell>
        </row>
        <row r="1168">
          <cell r="A1168">
            <v>25002007</v>
          </cell>
          <cell r="B1168" t="str">
            <v>Дератизация 1 кв.м. объектов  площадью свыше 1000 кв.м.</v>
          </cell>
          <cell r="C1168" t="str">
            <v>кв.м.</v>
          </cell>
          <cell r="D1168">
            <v>0.68333333333333335</v>
          </cell>
          <cell r="E1168">
            <v>0.82</v>
          </cell>
        </row>
        <row r="1169">
          <cell r="A1169">
            <v>25002027</v>
          </cell>
          <cell r="B1169" t="str">
            <v>Дератизация по договорам объекта площадью от 300 кв.м. (1кв.м.)</v>
          </cell>
          <cell r="C1169" t="str">
            <v>кв.м.</v>
          </cell>
          <cell r="D1169">
            <v>0.78333333333333333</v>
          </cell>
          <cell r="E1169">
            <v>0.94</v>
          </cell>
        </row>
        <row r="1170">
          <cell r="A1170">
            <v>25002009</v>
          </cell>
          <cell r="B1170" t="str">
            <v>Дератизация по договорам объекта площадью от 301 кв.м. до 1000 кв.м. (1кв.м.)</v>
          </cell>
          <cell r="C1170" t="str">
            <v>кв.м.</v>
          </cell>
          <cell r="D1170">
            <v>0.85000000000000009</v>
          </cell>
          <cell r="E1170">
            <v>1.02</v>
          </cell>
        </row>
        <row r="1171">
          <cell r="A1171">
            <v>25002030</v>
          </cell>
          <cell r="B1171" t="str">
            <v>Дератизация  по договорам объекта площадью от 200 кв.м. ( 1 кв.м.)</v>
          </cell>
          <cell r="C1171" t="str">
            <v>кв.м.</v>
          </cell>
          <cell r="D1171">
            <v>0.91666666666666674</v>
          </cell>
          <cell r="E1171">
            <v>1.1000000000000001</v>
          </cell>
        </row>
        <row r="1172">
          <cell r="A1172">
            <v>25000002</v>
          </cell>
          <cell r="B1172" t="str">
            <v>Дератизация от 101 кв.м. до 300 кв.м. (за 1 кв.м)</v>
          </cell>
          <cell r="C1172" t="str">
            <v>кв.м.</v>
          </cell>
          <cell r="D1172">
            <v>1.0250000000000001</v>
          </cell>
          <cell r="E1172">
            <v>1.23</v>
          </cell>
        </row>
        <row r="1173">
          <cell r="A1173">
            <v>25000062</v>
          </cell>
          <cell r="B1173" t="str">
            <v>Дератизация по договорам объекта площадью от 100 кв.м. (1кв.м.)</v>
          </cell>
          <cell r="C1173" t="str">
            <v>кв.м.</v>
          </cell>
          <cell r="D1173">
            <v>1.175</v>
          </cell>
          <cell r="E1173">
            <v>1.41</v>
          </cell>
        </row>
        <row r="1174">
          <cell r="A1174">
            <v>25000064</v>
          </cell>
          <cell r="B1174" t="str">
            <v>Дератизация по договорам  площадью от 100 кв.м. (1кв.м.)</v>
          </cell>
          <cell r="C1174" t="str">
            <v>кв.м.</v>
          </cell>
          <cell r="D1174">
            <v>1.2750000000000001</v>
          </cell>
          <cell r="E1174">
            <v>1.53</v>
          </cell>
        </row>
        <row r="1175">
          <cell r="A1175">
            <v>25002023</v>
          </cell>
          <cell r="B1175" t="str">
            <v>Дератизация производственных помещений (1 кв.м.)</v>
          </cell>
          <cell r="C1175" t="str">
            <v>кв.м.</v>
          </cell>
          <cell r="D1175">
            <v>1.4750000000000001</v>
          </cell>
          <cell r="E1175">
            <v>1.77</v>
          </cell>
        </row>
        <row r="1176">
          <cell r="A1176">
            <v>25002002</v>
          </cell>
          <cell r="B1176" t="str">
            <v xml:space="preserve">Дератизация 1 кв.м. объекта площадью до 100 кв.м. </v>
          </cell>
          <cell r="C1176" t="str">
            <v>кв.м.</v>
          </cell>
          <cell r="D1176">
            <v>2.8083333333333336</v>
          </cell>
          <cell r="E1176">
            <v>3.37</v>
          </cell>
        </row>
        <row r="1177">
          <cell r="A1177">
            <v>25000001</v>
          </cell>
          <cell r="B1177" t="str">
            <v>Дератизация до 100 кв.м. (за 1 кв.м)</v>
          </cell>
          <cell r="C1177" t="str">
            <v>кв.м.</v>
          </cell>
          <cell r="D1177">
            <v>6.1166666666666671</v>
          </cell>
          <cell r="E1177">
            <v>7.34</v>
          </cell>
        </row>
        <row r="1178">
          <cell r="A1178">
            <v>25000003</v>
          </cell>
          <cell r="B1178" t="str">
            <v>Санитарная обработка контейнера для раскладки приманок (1 контейнер)</v>
          </cell>
          <cell r="C1178" t="str">
            <v>шт.</v>
          </cell>
          <cell r="D1178">
            <v>100</v>
          </cell>
          <cell r="E1178">
            <v>120</v>
          </cell>
        </row>
        <row r="1179">
          <cell r="A1179">
            <v>25000105</v>
          </cell>
          <cell r="B1179" t="str">
            <v>Дератизация за 1 кв.м.</v>
          </cell>
          <cell r="C1179" t="str">
            <v>кв.м.</v>
          </cell>
          <cell r="D1179">
            <v>1.6583333333333334</v>
          </cell>
          <cell r="E1179">
            <v>1.99</v>
          </cell>
        </row>
        <row r="1180">
          <cell r="A1180" t="str">
            <v>Дезинсекция</v>
          </cell>
          <cell r="B1180"/>
          <cell r="C1180"/>
          <cell r="D1180"/>
          <cell r="E1180"/>
        </row>
        <row r="1181">
          <cell r="A1181">
            <v>25000010</v>
          </cell>
          <cell r="B1181" t="str">
            <v>Дезинсекция бытовых насекомых от 101 кв.м. до 150 кв.м.  (за 1 кв.м.) ДОУ</v>
          </cell>
          <cell r="C1181" t="str">
            <v>кв.м.</v>
          </cell>
          <cell r="D1181">
            <v>2.125</v>
          </cell>
          <cell r="E1181">
            <v>2.5499999999999998</v>
          </cell>
        </row>
        <row r="1182">
          <cell r="A1182">
            <v>25000031</v>
          </cell>
          <cell r="B1182" t="str">
            <v>Дезинсекция бытовых насекомых свыше 151 кв.м. (за 1 кв.м.)</v>
          </cell>
          <cell r="C1182" t="str">
            <v>кв.м.</v>
          </cell>
          <cell r="D1182">
            <v>2.375</v>
          </cell>
          <cell r="E1182">
            <v>2.85</v>
          </cell>
        </row>
        <row r="1183">
          <cell r="A1183">
            <v>25000063</v>
          </cell>
          <cell r="B1183" t="str">
            <v>Дезинсекция бытовых насекомых от 151 кв.м. до 300 кв.м.</v>
          </cell>
          <cell r="C1183" t="str">
            <v>кв.м.</v>
          </cell>
          <cell r="D1183">
            <v>2.7250000000000001</v>
          </cell>
          <cell r="E1183">
            <v>3.27</v>
          </cell>
        </row>
        <row r="1184">
          <cell r="A1184">
            <v>25010051</v>
          </cell>
          <cell r="B1184" t="str">
            <v>Дезинсекция бытовых насекомых по договорам (за 1 кв.м.)</v>
          </cell>
          <cell r="C1184" t="str">
            <v>кв.м.</v>
          </cell>
          <cell r="D1184">
            <v>3.1</v>
          </cell>
          <cell r="E1184">
            <v>3.72</v>
          </cell>
        </row>
        <row r="1185">
          <cell r="A1185">
            <v>25000012</v>
          </cell>
          <cell r="B1185" t="str">
            <v>Дезинсекция ДОУ (за 1 кв. м.)</v>
          </cell>
          <cell r="C1185" t="str">
            <v>кв.м.</v>
          </cell>
          <cell r="D1185">
            <v>3.5666666666666669</v>
          </cell>
          <cell r="E1185">
            <v>4.28</v>
          </cell>
        </row>
        <row r="1186">
          <cell r="A1186">
            <v>25000065</v>
          </cell>
          <cell r="B1186" t="str">
            <v>Дезинсекция мух по договорам (за 1 кв.м.)</v>
          </cell>
          <cell r="C1186" t="str">
            <v>кв.м.</v>
          </cell>
          <cell r="D1186">
            <v>2.5500000000000003</v>
          </cell>
          <cell r="E1186">
            <v>3.06</v>
          </cell>
        </row>
        <row r="1187">
          <cell r="A1187">
            <v>25000008</v>
          </cell>
          <cell r="B1187" t="str">
            <v>Дезинсекция  мух от 101 кв.м. до 10 000 кв.м. (за 1 кв.м)</v>
          </cell>
          <cell r="C1187" t="str">
            <v>кв.м.</v>
          </cell>
          <cell r="D1187">
            <v>3.9916666666666667</v>
          </cell>
          <cell r="E1187">
            <v>4.79</v>
          </cell>
        </row>
        <row r="1188">
          <cell r="A1188">
            <v>25000007</v>
          </cell>
          <cell r="B1188" t="str">
            <v xml:space="preserve">Дезинсекция мух до 100 кв.м.   (за 1 кв.м) </v>
          </cell>
          <cell r="C1188" t="str">
            <v>кв.м.</v>
          </cell>
          <cell r="D1188">
            <v>5.0166666666666666</v>
          </cell>
          <cell r="E1188">
            <v>6.02</v>
          </cell>
        </row>
        <row r="1189">
          <cell r="A1189">
            <v>25010045</v>
          </cell>
          <cell r="B1189" t="str">
            <v>Установка и обслуживание на объекте ферамоновой ловушки</v>
          </cell>
          <cell r="C1189" t="str">
            <v>шт.</v>
          </cell>
          <cell r="D1189">
            <v>114.16666666666667</v>
          </cell>
          <cell r="E1189">
            <v>137</v>
          </cell>
        </row>
        <row r="1190">
          <cell r="A1190">
            <v>25002010</v>
          </cell>
          <cell r="B1190" t="str">
            <v>Дезинсекция контейнеров для сбора ТБО (1 контейнер)</v>
          </cell>
          <cell r="C1190" t="str">
            <v>контейнер</v>
          </cell>
          <cell r="D1190">
            <v>135</v>
          </cell>
          <cell r="E1190">
            <v>162</v>
          </cell>
        </row>
        <row r="1191">
          <cell r="A1191" t="str">
            <v>Комплексная обработка</v>
          </cell>
          <cell r="B1191"/>
          <cell r="C1191"/>
          <cell r="D1191"/>
          <cell r="E1191"/>
        </row>
        <row r="1192">
          <cell r="A1192">
            <v>25000038</v>
          </cell>
          <cell r="B1192" t="str">
            <v>Комплексная обработка (дератизация /12/, дезинсекция мух /4/, дезинсекция бытовых насекомых /3/) №5 (за 1 кв.м.)</v>
          </cell>
          <cell r="C1192" t="str">
            <v>кв.м.</v>
          </cell>
          <cell r="D1192">
            <v>2.8083333333333336</v>
          </cell>
          <cell r="E1192">
            <v>3.37</v>
          </cell>
        </row>
        <row r="1193">
          <cell r="A1193">
            <v>25000035</v>
          </cell>
          <cell r="B1193" t="str">
            <v>Комплексная обработка (дератизация /12/, дезинсекция мух /4/, дезинсекция бытовых насекомых /4/) №4 (за 1 кв.м.)</v>
          </cell>
          <cell r="C1193" t="str">
            <v>кв.м.</v>
          </cell>
          <cell r="D1193">
            <v>3.0583333333333336</v>
          </cell>
          <cell r="E1193">
            <v>3.67</v>
          </cell>
        </row>
        <row r="1194">
          <cell r="A1194">
            <v>25000034</v>
          </cell>
          <cell r="B1194" t="str">
            <v>Комплексная обработка (дератизация /12/, дезинсекция мух /5/, дезинсекция бытовых насекомых /4/) №3 (за 1 кв.м.)</v>
          </cell>
          <cell r="C1194" t="str">
            <v>кв.м.</v>
          </cell>
          <cell r="D1194">
            <v>3.2333333333333334</v>
          </cell>
          <cell r="E1194">
            <v>3.88</v>
          </cell>
        </row>
        <row r="1195">
          <cell r="A1195">
            <v>25000033</v>
          </cell>
          <cell r="B1195" t="str">
            <v>Комплексная обработка (дератизация /12/, дезинсекция мух /5/, дезинсекция бытовых насекомых /5/) №2 (за 1 кв.м.)</v>
          </cell>
          <cell r="C1195" t="str">
            <v>кв.м.</v>
          </cell>
          <cell r="D1195">
            <v>3.55</v>
          </cell>
          <cell r="E1195">
            <v>4.26</v>
          </cell>
        </row>
        <row r="1196">
          <cell r="A1196">
            <v>25002028</v>
          </cell>
          <cell r="B1196" t="str">
            <v>Комплексная обработка (дератизация , дезинсекция мух , дезинсекция бытовых насекомых ) №1 (за 1 кв.м.)</v>
          </cell>
          <cell r="C1196" t="str">
            <v>кв.м.</v>
          </cell>
          <cell r="D1196">
            <v>4.1083333333333334</v>
          </cell>
          <cell r="E1196">
            <v>4.93</v>
          </cell>
        </row>
        <row r="1197">
          <cell r="A1197">
            <v>25000026</v>
          </cell>
          <cell r="B1197" t="str">
            <v>Комплексная обработка (дератизация, дезинсекция мух, дезинсекция бытовых насекомых) №6 за 1 кв.м.</v>
          </cell>
          <cell r="C1197" t="str">
            <v>кв.м.</v>
          </cell>
          <cell r="D1197">
            <v>4.8083333333333336</v>
          </cell>
          <cell r="E1197">
            <v>5.77</v>
          </cell>
        </row>
        <row r="1198">
          <cell r="A1198">
            <v>25000016</v>
          </cell>
          <cell r="B1198" t="str">
            <v>Комплексная обработка (дератизация, дезинсекция мух, дезинсекция бытовых насекомых) свыше 101 кв. м. (за 1 кв.м.)</v>
          </cell>
          <cell r="C1198" t="str">
            <v>кв.м.</v>
          </cell>
          <cell r="D1198">
            <v>5.5250000000000004</v>
          </cell>
          <cell r="E1198">
            <v>6.63</v>
          </cell>
        </row>
        <row r="1199">
          <cell r="A1199">
            <v>25000015</v>
          </cell>
          <cell r="B1199" t="str">
            <v>Комплексная обработка (дератизация, дезинсекция мух, дезинсекция бытовых насекомых) от 51 до 100 кв. м. (за 1 кв.м.)</v>
          </cell>
          <cell r="C1199" t="str">
            <v>кв.м.</v>
          </cell>
          <cell r="D1199">
            <v>5.9916666666666671</v>
          </cell>
          <cell r="E1199">
            <v>7.19</v>
          </cell>
        </row>
        <row r="1200">
          <cell r="A1200">
            <v>25000014</v>
          </cell>
          <cell r="B1200" t="str">
            <v>Комплексная обработка (дератизация, дезинсекция мух, дезинсекция бытовых насекомых) от 40 до 70 кв. м. (за 1 кв.м.)</v>
          </cell>
          <cell r="C1200" t="str">
            <v>кв.м.</v>
          </cell>
          <cell r="D1200">
            <v>6.8416666666666677</v>
          </cell>
          <cell r="E1200">
            <v>8.2100000000000009</v>
          </cell>
        </row>
        <row r="1201">
          <cell r="A1201">
            <v>25000066</v>
          </cell>
          <cell r="B1201" t="str">
            <v>Комплексная обработка (дезинфекция, дезинсекция) контейнеров для сбора ТБО (1 контейнер)</v>
          </cell>
          <cell r="C1201" t="str">
            <v>контейнер</v>
          </cell>
          <cell r="D1201">
            <v>201.66666666666669</v>
          </cell>
          <cell r="E1201">
            <v>242</v>
          </cell>
        </row>
        <row r="1202">
          <cell r="A1202">
            <v>25000041</v>
          </cell>
          <cell r="B1202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2" t="str">
            <v>объект</v>
          </cell>
          <cell r="D1202">
            <v>255</v>
          </cell>
          <cell r="E1202">
            <v>306</v>
          </cell>
        </row>
        <row r="1203">
          <cell r="A1203">
            <v>25000104</v>
          </cell>
          <cell r="B1203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3" t="str">
            <v>объект</v>
          </cell>
          <cell r="D1203">
            <v>271.66666666666669</v>
          </cell>
          <cell r="E1203">
            <v>326</v>
          </cell>
        </row>
        <row r="1204">
          <cell r="A1204">
            <v>25000106</v>
          </cell>
          <cell r="B1204" t="str">
            <v>Комплексная обработка (дератизация, дезинсекция мух, дезинсекция бытовых насекомых) от 40 до 50 кв.м. (за 1 кв.м.)</v>
          </cell>
          <cell r="C1204" t="str">
            <v>кв.м.</v>
          </cell>
          <cell r="D1204">
            <v>7.2250000000000005</v>
          </cell>
          <cell r="E1204">
            <v>8.67</v>
          </cell>
        </row>
        <row r="1205">
          <cell r="A1205" t="str">
            <v>Дезинфекция</v>
          </cell>
          <cell r="B1205"/>
          <cell r="C1205"/>
          <cell r="D1205"/>
          <cell r="E1205"/>
        </row>
        <row r="1206">
          <cell r="A1206">
            <v>25000057</v>
          </cell>
          <cell r="B1206" t="str">
            <v>Дезинфекция холодильных камер</v>
          </cell>
          <cell r="C1206" t="str">
            <v>шт.</v>
          </cell>
          <cell r="D1206">
            <v>0.85000000000000009</v>
          </cell>
          <cell r="E1206">
            <v>1.02</v>
          </cell>
        </row>
        <row r="1207">
          <cell r="A1207">
            <v>25010043</v>
          </cell>
          <cell r="B1207" t="str">
            <v>Дезинфекция помещений, овощехранилищ, холодильных камер по договорам (за 1 кв.м)</v>
          </cell>
          <cell r="C1207" t="str">
            <v>кв.м.</v>
          </cell>
          <cell r="D1207">
            <v>2.9750000000000001</v>
          </cell>
          <cell r="E1207">
            <v>3.57</v>
          </cell>
        </row>
        <row r="1208">
          <cell r="A1208">
            <v>25000027</v>
          </cell>
          <cell r="B1208" t="str">
            <v>Дезинфекция емкостей, помещений, овощехранилищ до 25 кв.м.  (за 1 объект)</v>
          </cell>
          <cell r="C1208" t="str">
            <v>кв.м.</v>
          </cell>
          <cell r="D1208">
            <v>340</v>
          </cell>
          <cell r="E1208">
            <v>408</v>
          </cell>
        </row>
        <row r="1209">
          <cell r="A1209">
            <v>25010042</v>
          </cell>
          <cell r="B1209" t="str">
            <v xml:space="preserve">Дезинфекция квартир </v>
          </cell>
          <cell r="C1209"/>
          <cell r="D1209">
            <v>1113.3333333333335</v>
          </cell>
          <cell r="E1209">
            <v>1336</v>
          </cell>
        </row>
        <row r="1210">
          <cell r="A1210" t="str">
            <v>Акарицидная обработка</v>
          </cell>
          <cell r="B1210"/>
          <cell r="C1210"/>
          <cell r="D1210"/>
          <cell r="E1210"/>
        </row>
        <row r="1211">
          <cell r="A1211">
            <v>25000020</v>
          </cell>
          <cell r="B1211" t="str">
            <v>Дезинсекция зеленого массива от клеща площадью от   20000 м.кв. за 1 кв.м. социально-значимых объектов за 1 кв.м.</v>
          </cell>
          <cell r="C1211" t="str">
            <v>кв.м.</v>
          </cell>
          <cell r="D1211">
            <v>0.25</v>
          </cell>
          <cell r="E1211">
            <v>0.3</v>
          </cell>
        </row>
        <row r="1212">
          <cell r="A1212">
            <v>25000024</v>
          </cell>
          <cell r="B1212" t="str">
            <v>Дезинсекция зеленого массива от клеща площадью от   20000 м.кв. за 1 кв.м.</v>
          </cell>
          <cell r="C1212" t="str">
            <v>кв.м.</v>
          </cell>
          <cell r="D1212">
            <v>0.32500000000000001</v>
          </cell>
          <cell r="E1212">
            <v>0.39</v>
          </cell>
        </row>
        <row r="1213">
          <cell r="A1213">
            <v>25000055</v>
          </cell>
          <cell r="B1213" t="str">
            <v>Дезинсекция зеленого массива от клеща площадью от   10000 м.кв. социально значимых объектов</v>
          </cell>
          <cell r="C1213" t="str">
            <v>кв.м.</v>
          </cell>
          <cell r="D1213">
            <v>0.4</v>
          </cell>
          <cell r="E1213">
            <v>0.48</v>
          </cell>
        </row>
        <row r="1214">
          <cell r="A1214">
            <v>25000054</v>
          </cell>
          <cell r="B1214" t="str">
            <v>Дезинсекция зеленого массива от клеща площадью от   10001 м.кв. и более</v>
          </cell>
          <cell r="C1214" t="str">
            <v>кв.м.</v>
          </cell>
          <cell r="D1214">
            <v>0.5083333333333333</v>
          </cell>
          <cell r="E1214">
            <v>0.61</v>
          </cell>
        </row>
        <row r="1215">
          <cell r="A1215">
            <v>25000060</v>
          </cell>
          <cell r="B1215" t="str">
            <v xml:space="preserve">Дезинсекция зеленого массива от клеща площадью от   5000 кв.м. до 10000 м.кв. </v>
          </cell>
          <cell r="C1215" t="str">
            <v>кв.м.</v>
          </cell>
          <cell r="D1215">
            <v>0.85000000000000009</v>
          </cell>
          <cell r="E1215">
            <v>1.02</v>
          </cell>
        </row>
        <row r="1216">
          <cell r="A1216">
            <v>25000053</v>
          </cell>
          <cell r="B1216" t="str">
            <v>Дезинсекция зеленого массива от клеща площадью от   1000 м.кв. до 5000 кв.м.</v>
          </cell>
          <cell r="C1216" t="str">
            <v>кв.м.</v>
          </cell>
          <cell r="D1216">
            <v>1.2750000000000001</v>
          </cell>
          <cell r="E1216">
            <v>1.53</v>
          </cell>
        </row>
        <row r="1217">
          <cell r="A1217">
            <v>25000052</v>
          </cell>
          <cell r="B1217" t="str">
            <v>Дезинсекция зеленого массива от клеща  площадью от 751 м.кв. до 2000 м.кв. (1м2)</v>
          </cell>
          <cell r="C1217" t="str">
            <v>кв.м.</v>
          </cell>
          <cell r="D1217">
            <v>1.9583333333333335</v>
          </cell>
          <cell r="E1217">
            <v>2.35</v>
          </cell>
        </row>
        <row r="1218">
          <cell r="A1218">
            <v>25000051</v>
          </cell>
          <cell r="B1218" t="str">
            <v>Дезинсекция зеленого массива от клеща площадью до 750 м.кв. (1 объект)</v>
          </cell>
          <cell r="C1218" t="str">
            <v>объект</v>
          </cell>
          <cell r="D1218">
            <v>1445</v>
          </cell>
          <cell r="E1218">
            <v>1734</v>
          </cell>
        </row>
        <row r="1219">
          <cell r="A1219">
            <v>25000025</v>
          </cell>
          <cell r="B1219" t="str">
            <v>Дезинсекция зеленого массива от комара  площадью от   20000 м.кв. за 1 кв.м.</v>
          </cell>
          <cell r="C1219" t="str">
            <v>кв.м.</v>
          </cell>
          <cell r="D1219">
            <v>0.32500000000000001</v>
          </cell>
          <cell r="E1219">
            <v>0.39</v>
          </cell>
        </row>
        <row r="1220">
          <cell r="A1220">
            <v>25000046</v>
          </cell>
          <cell r="B1220" t="str">
            <v>Дезинсекция зеленого массива от комара площадью от   10000 м.кв. социально значимых объектов</v>
          </cell>
          <cell r="C1220" t="str">
            <v>кв.м.</v>
          </cell>
          <cell r="D1220">
            <v>0.4</v>
          </cell>
          <cell r="E1220">
            <v>0.48</v>
          </cell>
        </row>
        <row r="1221">
          <cell r="A1221">
            <v>25000045</v>
          </cell>
          <cell r="B1221" t="str">
            <v>Дезинсекция зеленого массива от комара  площадью от   10001 м.кв. и более</v>
          </cell>
          <cell r="C1221" t="str">
            <v>кв.м.</v>
          </cell>
          <cell r="D1221">
            <v>0.5083333333333333</v>
          </cell>
          <cell r="E1221">
            <v>0.61</v>
          </cell>
        </row>
        <row r="1222">
          <cell r="A1222">
            <v>25000058</v>
          </cell>
          <cell r="B1222" t="str">
            <v xml:space="preserve">Дезинсекция зеленого массива от комара площадью от   5000 кв.м. до 10000 м.кв. </v>
          </cell>
          <cell r="C1222" t="str">
            <v>кв.м.</v>
          </cell>
          <cell r="D1222">
            <v>0.85000000000000009</v>
          </cell>
          <cell r="E1222">
            <v>1.02</v>
          </cell>
        </row>
        <row r="1223">
          <cell r="A1223">
            <v>25000044</v>
          </cell>
          <cell r="B1223" t="str">
            <v>Дезинсекция зеленого массива от комара  площадью от   1000 м.кв. до 5000 кв.м.</v>
          </cell>
          <cell r="C1223" t="str">
            <v>кв.м.</v>
          </cell>
          <cell r="D1223">
            <v>1.2750000000000001</v>
          </cell>
          <cell r="E1223">
            <v>1.53</v>
          </cell>
        </row>
        <row r="1224">
          <cell r="A1224">
            <v>25000043</v>
          </cell>
          <cell r="B1224" t="str">
            <v>Дезинсекция зеленого массива от комара  площадью от 651 м.кв. до 2000 м.кв. (1м2)</v>
          </cell>
          <cell r="C1224" t="str">
            <v>кв.м.</v>
          </cell>
          <cell r="D1224">
            <v>1.7833333333333334</v>
          </cell>
          <cell r="E1224">
            <v>2.14</v>
          </cell>
        </row>
        <row r="1225">
          <cell r="A1225">
            <v>25000042</v>
          </cell>
          <cell r="B1225" t="str">
            <v>Дезинсекция зеленого массива от комара  площадью до 650 м.кв. (1 объект)</v>
          </cell>
          <cell r="C1225" t="str">
            <v>объект</v>
          </cell>
          <cell r="D1225">
            <v>1121.6666666666667</v>
          </cell>
          <cell r="E1225">
            <v>1346</v>
          </cell>
        </row>
        <row r="1226">
          <cell r="A1226">
            <v>25000050</v>
          </cell>
          <cell r="B1226" t="str">
            <v>Дезинсекция зеленого массива от колорадского жука площадью от   10000 м.кв.</v>
          </cell>
          <cell r="C1226" t="str">
            <v>кв.м.</v>
          </cell>
          <cell r="D1226">
            <v>0.5083333333333333</v>
          </cell>
          <cell r="E1226">
            <v>0.61</v>
          </cell>
        </row>
        <row r="1227">
          <cell r="A1227">
            <v>25000059</v>
          </cell>
          <cell r="B1227" t="str">
            <v xml:space="preserve">Дезинсекция зеленого массива от колорадского  жука площадью от   5000 кв.м. до 10000 м.кв. </v>
          </cell>
          <cell r="C1227" t="str">
            <v>кв.м.</v>
          </cell>
          <cell r="D1227">
            <v>0.85000000000000009</v>
          </cell>
          <cell r="E1227">
            <v>1.02</v>
          </cell>
        </row>
        <row r="1228">
          <cell r="A1228">
            <v>25000049</v>
          </cell>
          <cell r="B1228" t="str">
            <v>Дезинсекция зеленого массива от колорадского жука  площадью от   1000 м.кв.до 5000 м.кв.</v>
          </cell>
          <cell r="C1228" t="str">
            <v>кв.м.</v>
          </cell>
          <cell r="D1228">
            <v>1.2750000000000001</v>
          </cell>
          <cell r="E1228">
            <v>1.53</v>
          </cell>
        </row>
        <row r="1229">
          <cell r="A1229">
            <v>25000048</v>
          </cell>
          <cell r="B1229" t="str">
            <v>Дезинсекция зеленого массива от колорадского жука  площадью от 651 м.кв.до 2000 м.кв. (1м2)</v>
          </cell>
          <cell r="C1229" t="str">
            <v>кв.м.</v>
          </cell>
          <cell r="D1229">
            <v>1.7833333333333334</v>
          </cell>
          <cell r="E1229">
            <v>2.14</v>
          </cell>
        </row>
        <row r="1230">
          <cell r="A1230">
            <v>25000047</v>
          </cell>
          <cell r="B1230" t="str">
            <v>Дезинсекция зеленого массива от колорадского жука площадью до 650 м.кв. (1 объект)</v>
          </cell>
          <cell r="C1230" t="str">
            <v>объект</v>
          </cell>
          <cell r="D1230">
            <v>1113.3333333333335</v>
          </cell>
          <cell r="E1230">
            <v>1336</v>
          </cell>
        </row>
        <row r="1231">
          <cell r="A1231">
            <v>25000056</v>
          </cell>
          <cell r="B1231" t="str">
            <v>Обеспечение эксплуатации транспорта с оказанием соответствующих услуг</v>
          </cell>
          <cell r="C1231" t="str">
            <v>км.</v>
          </cell>
          <cell r="D1231">
            <v>20.400000000000002</v>
          </cell>
          <cell r="E1231">
            <v>24.48</v>
          </cell>
        </row>
        <row r="1232">
          <cell r="A1232" t="str">
            <v>Обследование объектов</v>
          </cell>
          <cell r="B1232"/>
          <cell r="C1232"/>
          <cell r="D1232"/>
          <cell r="E1232"/>
        </row>
        <row r="1233">
          <cell r="A1233">
            <v>25000075</v>
          </cell>
          <cell r="B1233" t="str">
            <v>Обследование объектов на наличие грызунов и следов их жизнедеятельности 1 объект до 100 кв.м.</v>
          </cell>
          <cell r="C1233" t="str">
            <v>объект</v>
          </cell>
          <cell r="D1233">
            <v>531.66666666666674</v>
          </cell>
          <cell r="E1233">
            <v>638</v>
          </cell>
        </row>
        <row r="1234">
          <cell r="A1234">
            <v>25000076</v>
          </cell>
          <cell r="B1234" t="str">
            <v>Обследование объектов на наличие грызунов и следов их жизнедеятельности 1 объект от 101 кв.м. до 1000 кв.м.</v>
          </cell>
          <cell r="C1234" t="str">
            <v>объект</v>
          </cell>
          <cell r="D1234">
            <v>885</v>
          </cell>
          <cell r="E1234">
            <v>1062</v>
          </cell>
        </row>
        <row r="1235">
          <cell r="A1235">
            <v>25000077</v>
          </cell>
          <cell r="B1235" t="str">
            <v>Обследование объектов на наличие грызунов и следов их жизнедеятельности 1 объект свыше 1001 кв.м.</v>
          </cell>
          <cell r="C1235" t="str">
            <v>объект</v>
          </cell>
          <cell r="D1235">
            <v>1415</v>
          </cell>
          <cell r="E1235">
            <v>1698</v>
          </cell>
        </row>
        <row r="1236">
          <cell r="A1236">
            <v>25000078</v>
          </cell>
          <cell r="B1236" t="str">
            <v>Обследование объектов на наличие бытовых насекомых и следов их жизнедеятельности 1 объект до 100 кв.м.</v>
          </cell>
          <cell r="C1236" t="str">
            <v>объект</v>
          </cell>
          <cell r="D1236">
            <v>531.66666666666674</v>
          </cell>
          <cell r="E1236">
            <v>638</v>
          </cell>
        </row>
        <row r="1237">
          <cell r="A1237">
            <v>25000079</v>
          </cell>
          <cell r="B1237" t="str">
            <v>Обследование объектов на наличие бытовых насекомых и следов их жизнедеятельности 1 объект от 101 кв.м. до 1000 кв.м.</v>
          </cell>
          <cell r="C1237" t="str">
            <v>объект</v>
          </cell>
          <cell r="D1237">
            <v>885</v>
          </cell>
          <cell r="E1237">
            <v>1062</v>
          </cell>
        </row>
        <row r="1238">
          <cell r="A1238">
            <v>25000080</v>
          </cell>
          <cell r="B1238" t="str">
            <v>Обследование объектов на наличие бытовых насекомых и следов их жизнедеятельности 1 объект свыше 1001 кв.м.</v>
          </cell>
          <cell r="C1238" t="str">
            <v>объект</v>
          </cell>
          <cell r="D1238">
            <v>1415</v>
          </cell>
          <cell r="E1238">
            <v>1698</v>
          </cell>
        </row>
        <row r="1239">
          <cell r="A1239" t="str">
            <v>Профдезинфекционные работы</v>
          </cell>
          <cell r="B1239"/>
          <cell r="C1239"/>
          <cell r="D1239"/>
          <cell r="E1239"/>
        </row>
        <row r="1240">
          <cell r="A1240" t="str">
            <v xml:space="preserve">Разовые заявки </v>
          </cell>
          <cell r="B1240"/>
          <cell r="C1240"/>
          <cell r="D1240"/>
          <cell r="E1240"/>
        </row>
        <row r="1241">
          <cell r="A1241">
            <v>25010018</v>
          </cell>
          <cell r="B1241" t="str">
            <v>Дератизация свыше101 кв.м. (за 1 кв.м)</v>
          </cell>
          <cell r="C1241" t="str">
            <v>кв.м.</v>
          </cell>
          <cell r="D1241">
            <v>3.4000000000000004</v>
          </cell>
          <cell r="E1241">
            <v>4.08</v>
          </cell>
        </row>
        <row r="1242">
          <cell r="A1242">
            <v>25010017</v>
          </cell>
          <cell r="B1242" t="str">
            <v>Дератизация до 100 кв.м. (за 1 кв.м)</v>
          </cell>
          <cell r="C1242" t="str">
            <v>кв.м.</v>
          </cell>
          <cell r="D1242">
            <v>4.4249999999999998</v>
          </cell>
          <cell r="E1242">
            <v>5.31</v>
          </cell>
        </row>
        <row r="1243">
          <cell r="A1243">
            <v>25010020</v>
          </cell>
          <cell r="B1243" t="str">
            <v>Дезинсекция свыше 101 кв.м.(за 1 кв.м)</v>
          </cell>
          <cell r="C1243" t="str">
            <v>кв.м.</v>
          </cell>
          <cell r="D1243">
            <v>5.95</v>
          </cell>
          <cell r="E1243">
            <v>7.14</v>
          </cell>
        </row>
        <row r="1244">
          <cell r="A1244">
            <v>25010022</v>
          </cell>
          <cell r="B1244" t="str">
            <v>Дезинсекция мух свыше 101 кв.м. (за 1 кв.м)</v>
          </cell>
          <cell r="C1244" t="str">
            <v>кв.м.</v>
          </cell>
          <cell r="D1244">
            <v>6.291666666666667</v>
          </cell>
          <cell r="E1244">
            <v>7.55</v>
          </cell>
        </row>
        <row r="1245">
          <cell r="A1245">
            <v>25010021</v>
          </cell>
          <cell r="B1245" t="str">
            <v>Дезинсекция мух до 100 кв.м. (за 1 кв.м)</v>
          </cell>
          <cell r="C1245" t="str">
            <v>кв.м.</v>
          </cell>
          <cell r="D1245">
            <v>7.4833333333333343</v>
          </cell>
          <cell r="E1245">
            <v>8.98</v>
          </cell>
        </row>
        <row r="1246">
          <cell r="A1246">
            <v>25010019</v>
          </cell>
          <cell r="B1246" t="str">
            <v>Дезинсекция до 100 кв.м. (за 1 кв.м)</v>
          </cell>
          <cell r="C1246" t="str">
            <v>кв.м.</v>
          </cell>
          <cell r="D1246">
            <v>9.8583333333333343</v>
          </cell>
          <cell r="E1246">
            <v>11.83</v>
          </cell>
        </row>
        <row r="1247">
          <cell r="A1247">
            <v>25002005</v>
          </cell>
          <cell r="B1247" t="str">
            <v>Дезинфекция помещений (за 1 кв.м)</v>
          </cell>
          <cell r="C1247" t="str">
            <v>кв.м.</v>
          </cell>
          <cell r="D1247">
            <v>10.200000000000001</v>
          </cell>
          <cell r="E1247">
            <v>12.24</v>
          </cell>
        </row>
        <row r="1248">
          <cell r="A1248">
            <v>25000021</v>
          </cell>
          <cell r="B1248" t="str">
            <v xml:space="preserve">Дезинсекция жилых комнат, помещений до 15 кв.м. (2-х кратная) </v>
          </cell>
          <cell r="C1248" t="str">
            <v>объект</v>
          </cell>
          <cell r="D1248">
            <v>1275</v>
          </cell>
          <cell r="E1248">
            <v>1530</v>
          </cell>
        </row>
        <row r="1249">
          <cell r="A1249">
            <v>25000036</v>
          </cell>
          <cell r="B1249" t="str">
            <v xml:space="preserve">Дезинсекция квартир, жилых домов, помещений площадью до 60 кв.м. (2-х кратная) </v>
          </cell>
          <cell r="C1249" t="str">
            <v>объект</v>
          </cell>
          <cell r="D1249">
            <v>2125</v>
          </cell>
          <cell r="E1249">
            <v>2550</v>
          </cell>
        </row>
        <row r="1250">
          <cell r="A1250">
            <v>25000023</v>
          </cell>
          <cell r="B1250" t="str">
            <v xml:space="preserve">Дезинсекция квартир, жилых домов, помещений площадью свыше 60 кв.м. (2-х кратная) </v>
          </cell>
          <cell r="C1250" t="str">
            <v>объект</v>
          </cell>
          <cell r="D1250">
            <v>4250</v>
          </cell>
          <cell r="E1250">
            <v>5100</v>
          </cell>
        </row>
        <row r="1251">
          <cell r="A1251" t="str">
            <v>Профдезработы в период паводка</v>
          </cell>
          <cell r="B1251"/>
          <cell r="C1251"/>
          <cell r="D1251"/>
          <cell r="E1251"/>
        </row>
        <row r="1252">
          <cell r="A1252">
            <v>25010047</v>
          </cell>
          <cell r="B1252" t="str">
            <v>Дезинфекция колодцев, вышедших из зоны подтопления (1 колодец)</v>
          </cell>
          <cell r="C1252" t="str">
            <v>колодец</v>
          </cell>
          <cell r="D1252">
            <v>213.33333333333334</v>
          </cell>
          <cell r="E1252">
            <v>256</v>
          </cell>
        </row>
        <row r="1253">
          <cell r="A1253">
            <v>25010048</v>
          </cell>
          <cell r="B1253" t="str">
            <v>Дезинфекция выгребных ям, вышедших из зоны подтопления (1 яма)</v>
          </cell>
          <cell r="C1253" t="str">
            <v>яма</v>
          </cell>
          <cell r="D1253">
            <v>300.83333333333337</v>
          </cell>
          <cell r="E1253">
            <v>361</v>
          </cell>
        </row>
        <row r="1254">
          <cell r="A1254">
            <v>25010049</v>
          </cell>
          <cell r="B1254" t="str">
            <v>Очаговая дератизация территорий, вышедших из зоны подтопления (1 очаг)</v>
          </cell>
          <cell r="C1254" t="str">
            <v>очаг</v>
          </cell>
          <cell r="D1254">
            <v>386.66666666666669</v>
          </cell>
          <cell r="E1254">
            <v>464</v>
          </cell>
        </row>
        <row r="1255">
          <cell r="A1255">
            <v>25010050</v>
          </cell>
          <cell r="B1255" t="str">
            <v>Барьерная дератизация территорий, вышедших из зоны подтопления (1 га)</v>
          </cell>
          <cell r="C1255" t="str">
            <v>га.</v>
          </cell>
          <cell r="D1255">
            <v>1472.5</v>
          </cell>
          <cell r="E1255">
            <v>1767</v>
          </cell>
        </row>
        <row r="1256">
          <cell r="A1256">
            <v>25020042</v>
          </cell>
          <cell r="B1256" t="str">
            <v>Проведение работ по дезинсекции открытых территорий от комара и гнуса, вышедших из зоны подтопления (1 га)</v>
          </cell>
          <cell r="C1256" t="str">
            <v>га.</v>
          </cell>
          <cell r="D1256">
            <v>2886.666666666667</v>
          </cell>
          <cell r="E1256">
            <v>3464</v>
          </cell>
        </row>
        <row r="1257">
          <cell r="A1257" t="str">
            <v>Услуги предоставляемые в вечернее и ночное время, в праздничные и выходные дни</v>
          </cell>
          <cell r="B1257"/>
          <cell r="C1257"/>
          <cell r="D1257"/>
          <cell r="E1257"/>
        </row>
        <row r="1258">
          <cell r="A1258" t="str">
            <v>Дератизация</v>
          </cell>
          <cell r="B1258"/>
          <cell r="C1258"/>
          <cell r="D1258"/>
          <cell r="E1258"/>
        </row>
        <row r="1259">
          <cell r="A1259">
            <v>25102024</v>
          </cell>
          <cell r="B1259" t="str">
            <v>Дератизация социально-значимых объектов свыше 3000 кв.м. (1 кв.м.)</v>
          </cell>
          <cell r="C1259" t="str">
            <v>кв.м.</v>
          </cell>
          <cell r="D1259">
            <v>0.46666666666666673</v>
          </cell>
          <cell r="E1259">
            <v>0.56000000000000005</v>
          </cell>
        </row>
        <row r="1260">
          <cell r="A1260">
            <v>25102020</v>
          </cell>
          <cell r="B1260" t="str">
            <v>Дератизация по договорам  (1 кв.м.)</v>
          </cell>
          <cell r="C1260" t="str">
            <v>кв.м.</v>
          </cell>
          <cell r="D1260">
            <v>0.76666666666666672</v>
          </cell>
          <cell r="E1260">
            <v>0.92</v>
          </cell>
        </row>
        <row r="1261">
          <cell r="A1261">
            <v>25102026</v>
          </cell>
          <cell r="B1261" t="str">
            <v>Дератизация социально - значимых объектов за 1 кв.м.</v>
          </cell>
          <cell r="C1261" t="str">
            <v>кв.м.</v>
          </cell>
          <cell r="D1261">
            <v>0.88333333333333341</v>
          </cell>
          <cell r="E1261">
            <v>1.06</v>
          </cell>
        </row>
        <row r="1262">
          <cell r="A1262">
            <v>25100004</v>
          </cell>
          <cell r="B1262" t="str">
            <v>Дератизация ДОУ (за 1 кв.м.)</v>
          </cell>
          <cell r="C1262" t="str">
            <v>кв.м.</v>
          </cell>
          <cell r="D1262">
            <v>1</v>
          </cell>
          <cell r="E1262">
            <v>1.2</v>
          </cell>
        </row>
        <row r="1263">
          <cell r="A1263">
            <v>25102001</v>
          </cell>
          <cell r="B1263" t="str">
            <v>Дератизация 1 кв.м. ДОУ</v>
          </cell>
          <cell r="C1263" t="str">
            <v>кв.м.</v>
          </cell>
          <cell r="D1263">
            <v>1.1166666666666667</v>
          </cell>
          <cell r="E1263">
            <v>1.34</v>
          </cell>
        </row>
        <row r="1264">
          <cell r="A1264">
            <v>25100022</v>
          </cell>
          <cell r="B1264" t="str">
            <v>Дератизация ДОУ от 100 кв.м. (за 1 кв.м.)</v>
          </cell>
          <cell r="C1264" t="str">
            <v>кв.м.</v>
          </cell>
          <cell r="D1264">
            <v>1.2166666666666668</v>
          </cell>
          <cell r="E1264">
            <v>1.46</v>
          </cell>
        </row>
        <row r="1265">
          <cell r="A1265">
            <v>25102007</v>
          </cell>
          <cell r="B1265" t="str">
            <v>Дератизация 1 кв.м. объектов  площадью свыше 1000 кв.м.</v>
          </cell>
          <cell r="C1265" t="str">
            <v>кв.м.</v>
          </cell>
          <cell r="D1265">
            <v>1.3666666666666667</v>
          </cell>
          <cell r="E1265">
            <v>1.64</v>
          </cell>
        </row>
        <row r="1266">
          <cell r="A1266">
            <v>25102027</v>
          </cell>
          <cell r="B1266" t="str">
            <v>Дератизация по договорам объекта площадью от 300 кв.м. (1кв.м.)</v>
          </cell>
          <cell r="C1266" t="str">
            <v>кв.м.</v>
          </cell>
          <cell r="D1266">
            <v>1.5666666666666667</v>
          </cell>
          <cell r="E1266">
            <v>1.88</v>
          </cell>
        </row>
        <row r="1267">
          <cell r="A1267">
            <v>25102009</v>
          </cell>
          <cell r="B1267" t="str">
            <v>Дератизация по договорам объекта площадью от 301 кв.м. до 1000 кв.м. (1кв.м.)</v>
          </cell>
          <cell r="C1267" t="str">
            <v>кв.м.</v>
          </cell>
          <cell r="D1267">
            <v>1.7000000000000002</v>
          </cell>
          <cell r="E1267">
            <v>2.04</v>
          </cell>
        </row>
        <row r="1268">
          <cell r="A1268">
            <v>25102030</v>
          </cell>
          <cell r="B1268" t="str">
            <v>Дератизация  по договорам объекта площадью от 200 кв.м. ( 1 кв.м.)</v>
          </cell>
          <cell r="C1268" t="str">
            <v>кв.м.</v>
          </cell>
          <cell r="D1268">
            <v>1.8333333333333335</v>
          </cell>
          <cell r="E1268">
            <v>2.2000000000000002</v>
          </cell>
        </row>
        <row r="1269">
          <cell r="A1269">
            <v>25100002</v>
          </cell>
          <cell r="B1269" t="str">
            <v>Дератизация от 101 кв.м. до 300 кв.м. (за 1 кв.м)</v>
          </cell>
          <cell r="C1269" t="str">
            <v>кв.м.</v>
          </cell>
          <cell r="D1269">
            <v>2.0500000000000003</v>
          </cell>
          <cell r="E1269">
            <v>2.46</v>
          </cell>
        </row>
        <row r="1270">
          <cell r="A1270">
            <v>25100062</v>
          </cell>
          <cell r="B1270" t="str">
            <v>Дератизация по договорам объекта площадью от 100 кв.м. (1кв.м.)</v>
          </cell>
          <cell r="C1270" t="str">
            <v>кв.м.</v>
          </cell>
          <cell r="D1270">
            <v>2.35</v>
          </cell>
          <cell r="E1270">
            <v>2.82</v>
          </cell>
        </row>
        <row r="1271">
          <cell r="A1271">
            <v>25100064</v>
          </cell>
          <cell r="B1271" t="str">
            <v>Дератизация по договорам  площадью от 100 кв.м. (1кв.м.)</v>
          </cell>
          <cell r="C1271" t="str">
            <v>кв.м.</v>
          </cell>
          <cell r="D1271">
            <v>2.5500000000000003</v>
          </cell>
          <cell r="E1271">
            <v>3.06</v>
          </cell>
        </row>
        <row r="1272">
          <cell r="A1272">
            <v>25102023</v>
          </cell>
          <cell r="B1272" t="str">
            <v>Дератизация производственных помещений (1 кв.м.)</v>
          </cell>
          <cell r="C1272" t="str">
            <v>кв.м.</v>
          </cell>
          <cell r="D1272">
            <v>2.95</v>
          </cell>
          <cell r="E1272">
            <v>3.54</v>
          </cell>
        </row>
        <row r="1273">
          <cell r="A1273">
            <v>25102002</v>
          </cell>
          <cell r="B1273" t="str">
            <v xml:space="preserve">Дератизация 1 кв.м. объекта площадью до 100 кв.м. </v>
          </cell>
          <cell r="C1273" t="str">
            <v>кв.м.</v>
          </cell>
          <cell r="D1273">
            <v>5.6166666666666671</v>
          </cell>
          <cell r="E1273">
            <v>6.74</v>
          </cell>
        </row>
        <row r="1274">
          <cell r="A1274">
            <v>25100001</v>
          </cell>
          <cell r="B1274" t="str">
            <v>Дератизация до 100 кв.м. (за 1 кв.м)</v>
          </cell>
          <cell r="C1274" t="str">
            <v>кв.м.</v>
          </cell>
          <cell r="D1274">
            <v>12.233333333333334</v>
          </cell>
          <cell r="E1274">
            <v>14.68</v>
          </cell>
        </row>
        <row r="1275">
          <cell r="A1275">
            <v>25100003</v>
          </cell>
          <cell r="B1275" t="str">
            <v>Санитарная обработка контейнера для раскладки приманок (1 контейнер)</v>
          </cell>
          <cell r="C1275" t="str">
            <v>шт.</v>
          </cell>
          <cell r="D1275">
            <v>200</v>
          </cell>
          <cell r="E1275">
            <v>240</v>
          </cell>
        </row>
        <row r="1276">
          <cell r="A1276">
            <v>25100105</v>
          </cell>
          <cell r="B1276" t="str">
            <v>Дератизация за 1 кв.м.</v>
          </cell>
          <cell r="C1276" t="str">
            <v>кв.м.</v>
          </cell>
          <cell r="D1276">
            <v>3.3166666666666669</v>
          </cell>
          <cell r="E1276">
            <v>3.98</v>
          </cell>
        </row>
        <row r="1277">
          <cell r="A1277" t="str">
            <v>Дезинсекция</v>
          </cell>
          <cell r="B1277"/>
          <cell r="C1277"/>
          <cell r="D1277"/>
          <cell r="E1277"/>
        </row>
        <row r="1278">
          <cell r="A1278">
            <v>25100010</v>
          </cell>
          <cell r="B1278" t="str">
            <v>Дезинсекция бытовых насекомых от 101 кв.м. до 150 кв.м.  (за 1 кв.м.) ДОУ</v>
          </cell>
          <cell r="C1278" t="str">
            <v>кв.м.</v>
          </cell>
          <cell r="D1278">
            <v>4.25</v>
          </cell>
          <cell r="E1278">
            <v>5.0999999999999996</v>
          </cell>
        </row>
        <row r="1279">
          <cell r="A1279">
            <v>25100031</v>
          </cell>
          <cell r="B1279" t="str">
            <v>Дезинсекция бытовых насекомых свыше 151 кв.м. (за 1 кв.м.)</v>
          </cell>
          <cell r="C1279" t="str">
            <v>кв.м.</v>
          </cell>
          <cell r="D1279">
            <v>4.75</v>
          </cell>
          <cell r="E1279">
            <v>5.7</v>
          </cell>
        </row>
        <row r="1280">
          <cell r="A1280">
            <v>25100063</v>
          </cell>
          <cell r="B1280" t="str">
            <v>Дезинсекция бытовых насекомых от 151 кв.м. до 300 кв.м.</v>
          </cell>
          <cell r="C1280" t="str">
            <v>кв.м.</v>
          </cell>
          <cell r="D1280">
            <v>5.45</v>
          </cell>
          <cell r="E1280">
            <v>6.54</v>
          </cell>
        </row>
        <row r="1281">
          <cell r="A1281">
            <v>25110051</v>
          </cell>
          <cell r="B1281" t="str">
            <v>Дезинсекция бытовых насекомых по договорам (за 1 кв.м.)</v>
          </cell>
          <cell r="C1281" t="str">
            <v>кв.м.</v>
          </cell>
          <cell r="D1281">
            <v>6.2</v>
          </cell>
          <cell r="E1281">
            <v>7.44</v>
          </cell>
        </row>
        <row r="1282">
          <cell r="A1282">
            <v>25100012</v>
          </cell>
          <cell r="B1282" t="str">
            <v>Дезинсекция ДОУ (за 1 кв. м.)</v>
          </cell>
          <cell r="C1282" t="str">
            <v>кв.м.</v>
          </cell>
          <cell r="D1282">
            <v>7.1333333333333337</v>
          </cell>
          <cell r="E1282">
            <v>8.56</v>
          </cell>
        </row>
        <row r="1283">
          <cell r="A1283">
            <v>25100065</v>
          </cell>
          <cell r="B1283" t="str">
            <v>Дезинсекция мух по договорам (за 1 кв.м.)</v>
          </cell>
          <cell r="C1283" t="str">
            <v>кв.м.</v>
          </cell>
          <cell r="D1283">
            <v>5.1000000000000005</v>
          </cell>
          <cell r="E1283">
            <v>6.12</v>
          </cell>
        </row>
        <row r="1284">
          <cell r="A1284">
            <v>25100008</v>
          </cell>
          <cell r="B1284" t="str">
            <v>Дезинсекция  мух от 101 кв.м. до 10 000 кв.м. (за 1 кв.м)</v>
          </cell>
          <cell r="C1284" t="str">
            <v>кв.м.</v>
          </cell>
          <cell r="D1284">
            <v>7.9833333333333334</v>
          </cell>
          <cell r="E1284">
            <v>9.58</v>
          </cell>
        </row>
        <row r="1285">
          <cell r="A1285">
            <v>25100007</v>
          </cell>
          <cell r="B1285" t="str">
            <v xml:space="preserve">Дезинсекция мух до 100 кв.м.   (за 1 кв.м) </v>
          </cell>
          <cell r="C1285" t="str">
            <v>кв.м.</v>
          </cell>
          <cell r="D1285">
            <v>10.033333333333333</v>
          </cell>
          <cell r="E1285">
            <v>12.04</v>
          </cell>
        </row>
        <row r="1286">
          <cell r="A1286">
            <v>25110045</v>
          </cell>
          <cell r="B1286" t="str">
            <v>Установка и обслуживание на объекте ферамоновой ловушки</v>
          </cell>
          <cell r="C1286" t="str">
            <v>шт.</v>
          </cell>
          <cell r="D1286">
            <v>228.33333333333334</v>
          </cell>
          <cell r="E1286">
            <v>274</v>
          </cell>
        </row>
        <row r="1287">
          <cell r="A1287">
            <v>25102010</v>
          </cell>
          <cell r="B1287" t="str">
            <v>Дезинсекция контейнеров для сбора ТБО (1 контейнер)</v>
          </cell>
          <cell r="C1287" t="str">
            <v>контейнер</v>
          </cell>
          <cell r="D1287">
            <v>270</v>
          </cell>
          <cell r="E1287">
            <v>324</v>
          </cell>
        </row>
        <row r="1288">
          <cell r="A1288" t="str">
            <v>Комплексная обработка</v>
          </cell>
          <cell r="B1288"/>
          <cell r="C1288"/>
          <cell r="D1288"/>
          <cell r="E1288"/>
        </row>
        <row r="1289">
          <cell r="A1289">
            <v>25100038</v>
          </cell>
          <cell r="B1289" t="str">
            <v>Комплексная обработка (дератизация /12/, дезинсекция мух /4/, дезинсекция бытовых насекомых /3/) №5 (за 1 кв.м.)</v>
          </cell>
          <cell r="C1289" t="str">
            <v>кв.м.</v>
          </cell>
          <cell r="D1289">
            <v>5.6166666666666671</v>
          </cell>
          <cell r="E1289">
            <v>6.74</v>
          </cell>
        </row>
        <row r="1290">
          <cell r="A1290">
            <v>25100035</v>
          </cell>
          <cell r="B1290" t="str">
            <v>Комплексная обработка (дератизация /12/, дезинсекция мух /4/, дезинсекция бытовых насекомых /4/) №4 (за 1 кв.м.)</v>
          </cell>
          <cell r="C1290" t="str">
            <v>кв.м.</v>
          </cell>
          <cell r="D1290">
            <v>6.1166666666666671</v>
          </cell>
          <cell r="E1290">
            <v>7.34</v>
          </cell>
        </row>
        <row r="1291">
          <cell r="A1291">
            <v>25100034</v>
          </cell>
          <cell r="B1291" t="str">
            <v>Комплексная обработка (дератизация /12/, дезинсекция мух /5/, дезинсекция бытовых насекомых /4/) №3 (за 1 кв.м.)</v>
          </cell>
          <cell r="C1291" t="str">
            <v>кв.м.</v>
          </cell>
          <cell r="D1291">
            <v>6.4666666666666668</v>
          </cell>
          <cell r="E1291">
            <v>7.76</v>
          </cell>
        </row>
        <row r="1292">
          <cell r="A1292">
            <v>25100033</v>
          </cell>
          <cell r="B1292" t="str">
            <v>Комплексная обработка (дератизация /12/, дезинсекция мух /5/, дезинсекция бытовых насекомых /5/) №2 (за 1 кв.м.)</v>
          </cell>
          <cell r="C1292" t="str">
            <v>кв.м.</v>
          </cell>
          <cell r="D1292">
            <v>7.1</v>
          </cell>
          <cell r="E1292">
            <v>8.52</v>
          </cell>
        </row>
        <row r="1293">
          <cell r="A1293">
            <v>25102028</v>
          </cell>
          <cell r="B1293" t="str">
            <v>Комплексная обработка (дератизация , дезинсекция мух , дезинсекция бытовых насекомых ) №1 (за 1 кв.м.)</v>
          </cell>
          <cell r="C1293" t="str">
            <v>кв.м.</v>
          </cell>
          <cell r="D1293">
            <v>8.2166666666666668</v>
          </cell>
          <cell r="E1293">
            <v>9.86</v>
          </cell>
        </row>
        <row r="1294">
          <cell r="A1294">
            <v>25100026</v>
          </cell>
          <cell r="B1294" t="str">
            <v>Комплексная обработка (дератизация, дезинсекция мух, дезинсекция бытовых насекомых) №6 за 1 кв.м.</v>
          </cell>
          <cell r="C1294" t="str">
            <v>кв.м.</v>
          </cell>
          <cell r="D1294">
            <v>9.6166666666666671</v>
          </cell>
          <cell r="E1294">
            <v>11.54</v>
          </cell>
        </row>
        <row r="1295">
          <cell r="A1295">
            <v>25100016</v>
          </cell>
          <cell r="B1295" t="str">
            <v>Комплексная обработка (дератизация, дезинсекция мух, дезинсекция бытовых насекомых) свыше 101 кв. м. (за 1 кв.м.)</v>
          </cell>
          <cell r="C1295" t="str">
            <v>кв.м.</v>
          </cell>
          <cell r="D1295">
            <v>11.05</v>
          </cell>
          <cell r="E1295">
            <v>13.26</v>
          </cell>
        </row>
        <row r="1296">
          <cell r="A1296">
            <v>25100015</v>
          </cell>
          <cell r="B1296" t="str">
            <v>Комплексная обработка (дератизация, дезинсекция мух, дезинсекция бытовых насекомых) от 51 до 100 кв. м. (за 1 кв.м.)</v>
          </cell>
          <cell r="C1296" t="str">
            <v>кв.м.</v>
          </cell>
          <cell r="D1296">
            <v>11.983333333333334</v>
          </cell>
          <cell r="E1296">
            <v>14.38</v>
          </cell>
        </row>
        <row r="1297">
          <cell r="A1297">
            <v>25100014</v>
          </cell>
          <cell r="B1297" t="str">
            <v>Комплексная обработка (дератизация, дезинсекция мух, дезинсекция бытовых насекомых) от 40 до 70 кв. м. (за 1 кв.м.)</v>
          </cell>
          <cell r="C1297" t="str">
            <v>кв.м.</v>
          </cell>
          <cell r="D1297">
            <v>13.683333333333335</v>
          </cell>
          <cell r="E1297">
            <v>16.420000000000002</v>
          </cell>
        </row>
        <row r="1298">
          <cell r="A1298">
            <v>25100066</v>
          </cell>
          <cell r="B1298" t="str">
            <v>Комплексная обработка (дезинфекция, дезинсекция) контейнеров для сбора ТБО (1 контейнер)</v>
          </cell>
          <cell r="C1298" t="str">
            <v>контейнер</v>
          </cell>
          <cell r="D1298">
            <v>403.33333333333337</v>
          </cell>
          <cell r="E1298">
            <v>484</v>
          </cell>
        </row>
        <row r="1299">
          <cell r="A1299">
            <v>25100041</v>
          </cell>
          <cell r="B12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99" t="str">
            <v>кв.м.</v>
          </cell>
          <cell r="D1299">
            <v>510</v>
          </cell>
          <cell r="E1299">
            <v>612</v>
          </cell>
        </row>
        <row r="1300">
          <cell r="A1300">
            <v>25100104</v>
          </cell>
          <cell r="B1300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00" t="str">
            <v>кв.м.</v>
          </cell>
          <cell r="D1300">
            <v>543.33333333333337</v>
          </cell>
          <cell r="E1300">
            <v>652</v>
          </cell>
        </row>
        <row r="1301">
          <cell r="A1301">
            <v>25100106</v>
          </cell>
          <cell r="B1301" t="str">
            <v>Комплексная обработка (дератизация, дезинсекция мух, дезинсекция бытовых насекомых) от 40 до 50 кв.м. (за 1 кв.м.)</v>
          </cell>
          <cell r="C1301" t="str">
            <v>кв.м.</v>
          </cell>
          <cell r="D1301">
            <v>14.450000000000001</v>
          </cell>
          <cell r="E1301">
            <v>17.34</v>
          </cell>
        </row>
        <row r="1302">
          <cell r="A1302" t="str">
            <v>Дезинфекция</v>
          </cell>
          <cell r="B1302"/>
          <cell r="C1302"/>
          <cell r="D1302"/>
          <cell r="E1302"/>
        </row>
        <row r="1303">
          <cell r="A1303">
            <v>25100057</v>
          </cell>
          <cell r="B1303" t="str">
            <v>Дезинфекция холодильных камер</v>
          </cell>
          <cell r="C1303" t="str">
            <v>шт.</v>
          </cell>
          <cell r="D1303">
            <v>1.7000000000000002</v>
          </cell>
          <cell r="E1303">
            <v>2.04</v>
          </cell>
        </row>
        <row r="1304">
          <cell r="A1304">
            <v>25110043</v>
          </cell>
          <cell r="B1304" t="str">
            <v>Дезинфекция помещений, овощехранилищ, холодильных камер по договорам (за 1 кв.м)</v>
          </cell>
          <cell r="C1304" t="str">
            <v>кв.м.</v>
          </cell>
          <cell r="D1304">
            <v>5.95</v>
          </cell>
          <cell r="E1304">
            <v>7.14</v>
          </cell>
        </row>
        <row r="1305">
          <cell r="A1305">
            <v>25100027</v>
          </cell>
          <cell r="B1305" t="str">
            <v>Дезинфекция емкостей, помещений, овощехранилищ до 25 кв.м.  (за 1 объект)</v>
          </cell>
          <cell r="C1305" t="str">
            <v>кв.м.</v>
          </cell>
          <cell r="D1305">
            <v>680</v>
          </cell>
          <cell r="E1305">
            <v>816</v>
          </cell>
        </row>
        <row r="1306">
          <cell r="A1306" t="str">
            <v>Профдезинфекционные работы</v>
          </cell>
          <cell r="B1306"/>
          <cell r="C1306"/>
          <cell r="D1306"/>
          <cell r="E1306"/>
        </row>
        <row r="1307">
          <cell r="A1307" t="str">
            <v xml:space="preserve">Разовые заявки </v>
          </cell>
          <cell r="B1307"/>
          <cell r="C1307"/>
          <cell r="D1307"/>
          <cell r="E1307"/>
        </row>
        <row r="1308">
          <cell r="A1308">
            <v>25110018</v>
          </cell>
          <cell r="B1308" t="str">
            <v>Дератизация свыше101 кв.м. (за 1 кв.м)</v>
          </cell>
          <cell r="C1308" t="str">
            <v>кв.м.</v>
          </cell>
          <cell r="D1308">
            <v>3.4000000000000004</v>
          </cell>
          <cell r="E1308">
            <v>4.08</v>
          </cell>
        </row>
        <row r="1309">
          <cell r="A1309">
            <v>25110017</v>
          </cell>
          <cell r="B1309" t="str">
            <v>Дератизация до 100 кв.м. (за 1 кв.м)</v>
          </cell>
          <cell r="C1309" t="str">
            <v>кв.м.</v>
          </cell>
          <cell r="D1309">
            <v>4.4249999999999998</v>
          </cell>
          <cell r="E1309">
            <v>5.31</v>
          </cell>
        </row>
        <row r="1310">
          <cell r="A1310">
            <v>25110020</v>
          </cell>
          <cell r="B1310" t="str">
            <v>Дезинсекция свыше 101 кв.м.(за 1 кв.м)</v>
          </cell>
          <cell r="C1310" t="str">
            <v>кв.м.</v>
          </cell>
          <cell r="D1310">
            <v>5.95</v>
          </cell>
          <cell r="E1310">
            <v>7.14</v>
          </cell>
        </row>
        <row r="1311">
          <cell r="A1311">
            <v>25110022</v>
          </cell>
          <cell r="B1311" t="str">
            <v>Дезинсекция мух свыше 101 кв.м. (за 1 кв.м)</v>
          </cell>
          <cell r="C1311" t="str">
            <v>кв.м.</v>
          </cell>
          <cell r="D1311">
            <v>6.291666666666667</v>
          </cell>
          <cell r="E1311">
            <v>7.55</v>
          </cell>
        </row>
        <row r="1312">
          <cell r="A1312">
            <v>25110021</v>
          </cell>
          <cell r="B1312" t="str">
            <v>Дезинсекция мух до 100 кв.м. (за 1 кв.м)</v>
          </cell>
          <cell r="C1312" t="str">
            <v>кв.м.</v>
          </cell>
          <cell r="D1312">
            <v>7.4833333333333343</v>
          </cell>
          <cell r="E1312">
            <v>8.98</v>
          </cell>
        </row>
        <row r="1313">
          <cell r="A1313">
            <v>25110019</v>
          </cell>
          <cell r="B1313" t="str">
            <v>Дезинсекция до 100 кв.м. (за 1 кв.м)</v>
          </cell>
          <cell r="C1313" t="str">
            <v>кв.м.</v>
          </cell>
          <cell r="D1313">
            <v>9.8583333333333343</v>
          </cell>
          <cell r="E1313">
            <v>11.83</v>
          </cell>
        </row>
        <row r="1314">
          <cell r="A1314">
            <v>25102005</v>
          </cell>
          <cell r="B1314" t="str">
            <v>Дезинфекция помещений (за 1 кв.м)</v>
          </cell>
          <cell r="C1314" t="str">
            <v>кв.м.</v>
          </cell>
          <cell r="D1314">
            <v>10.200000000000001</v>
          </cell>
          <cell r="E1314">
            <v>12.24</v>
          </cell>
        </row>
        <row r="1315">
          <cell r="A1315" t="str">
            <v>Филиал ФБУЗ "Центр гигиены и эпидемиологии в Алтайском крае города Рубцовска, Рубцовского и Егорьевского районов"</v>
          </cell>
          <cell r="B1315"/>
          <cell r="C1315"/>
          <cell r="D1315"/>
          <cell r="E1315"/>
        </row>
        <row r="1316">
          <cell r="A1316" t="str">
            <v>Профдезинфекционные работы</v>
          </cell>
          <cell r="B1316"/>
          <cell r="C1316"/>
          <cell r="D1316"/>
          <cell r="E1316"/>
        </row>
        <row r="1317">
          <cell r="A1317">
            <v>25000028</v>
          </cell>
          <cell r="B1317" t="str">
            <v>Обработка педикулеза (длинный волос)</v>
          </cell>
          <cell r="C1317" t="str">
            <v>чел.</v>
          </cell>
          <cell r="D1317">
            <v>291.66666666666669</v>
          </cell>
          <cell r="E1317">
            <v>350</v>
          </cell>
        </row>
        <row r="1318">
          <cell r="A1318">
            <v>25000029</v>
          </cell>
          <cell r="B1318" t="str">
            <v>Обработка педикулеза (средний волос)</v>
          </cell>
          <cell r="C1318" t="str">
            <v>чел.</v>
          </cell>
          <cell r="D1318">
            <v>275</v>
          </cell>
          <cell r="E1318">
            <v>330</v>
          </cell>
        </row>
        <row r="1319">
          <cell r="A1319">
            <v>25000030</v>
          </cell>
          <cell r="B1319" t="str">
            <v>Санитарная обработка людей (1 чел.)</v>
          </cell>
          <cell r="C1319" t="str">
            <v>чел.</v>
          </cell>
          <cell r="D1319">
            <v>212.5</v>
          </cell>
          <cell r="E1319">
            <v>255</v>
          </cell>
        </row>
        <row r="1320">
          <cell r="A1320">
            <v>25001411</v>
          </cell>
          <cell r="B1320" t="str">
            <v>Дезинсекция мух социально-значимых объектов г. Рубцовск (1кв.м.)</v>
          </cell>
          <cell r="C1320" t="str">
            <v>кв.м.</v>
          </cell>
          <cell r="D1320">
            <v>1.8083333333333333</v>
          </cell>
          <cell r="E1320">
            <v>2.17</v>
          </cell>
        </row>
        <row r="1321">
          <cell r="A1321" t="str">
            <v>Отдел эпидемиологии</v>
          </cell>
          <cell r="B1321"/>
          <cell r="C1321"/>
          <cell r="D1321"/>
          <cell r="E1321"/>
        </row>
        <row r="1322">
          <cell r="A1322">
            <v>21160002</v>
          </cell>
          <cell r="B1322" t="str">
            <v>Камерная дезинфекция (1кг.)</v>
          </cell>
          <cell r="C1322" t="str">
            <v>кг.</v>
          </cell>
          <cell r="D1322">
            <v>13.333333333333334</v>
          </cell>
          <cell r="E1322">
            <v>16</v>
          </cell>
        </row>
        <row r="1323">
          <cell r="A1323" t="str">
            <v xml:space="preserve">Микробиологическая лаборатория </v>
          </cell>
          <cell r="B1323"/>
          <cell r="C1323"/>
          <cell r="D1323"/>
          <cell r="E1323"/>
        </row>
        <row r="1324">
          <cell r="A1324">
            <v>30160823</v>
          </cell>
          <cell r="B1324" t="str">
            <v>Исследование испражнений от людей на наличие паразитов методом толстого мазка под целлофаном</v>
          </cell>
          <cell r="C1324" t="str">
            <v>чел.</v>
          </cell>
          <cell r="D1324">
            <v>100</v>
          </cell>
          <cell r="E1324">
            <v>120</v>
          </cell>
        </row>
        <row r="1325">
          <cell r="A1325">
            <v>30160827</v>
          </cell>
          <cell r="B1325" t="str">
            <v>Соскоб с глицерином по Торгушину</v>
          </cell>
          <cell r="C1325" t="str">
            <v>чел.</v>
          </cell>
          <cell r="D1325">
            <v>54.166666666666671</v>
          </cell>
          <cell r="E1325">
            <v>65</v>
          </cell>
        </row>
        <row r="1326">
          <cell r="A1326">
            <v>10000187</v>
          </cell>
          <cell r="B1326" t="str">
            <v>Определение в кале антигена норовируса методом ИФА</v>
          </cell>
          <cell r="C1326" t="str">
            <v>чел.</v>
          </cell>
          <cell r="D1326">
            <v>241.66666666666669</v>
          </cell>
          <cell r="E1326">
            <v>290</v>
          </cell>
        </row>
        <row r="1327">
          <cell r="A1327">
            <v>10000188</v>
          </cell>
          <cell r="B1327" t="str">
            <v>Определение в кале антигена астровируса методом ИФА</v>
          </cell>
          <cell r="C1327" t="str">
            <v>чел.</v>
          </cell>
          <cell r="D1327">
            <v>445.83333333333337</v>
          </cell>
          <cell r="E1327">
            <v>535</v>
          </cell>
        </row>
        <row r="1328">
          <cell r="A1328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  <cell r="B1328"/>
          <cell r="C1328"/>
          <cell r="D1328"/>
          <cell r="E1328"/>
        </row>
        <row r="1329">
          <cell r="A1329" t="str">
            <v xml:space="preserve">Лаборатория  физико-химических методов исследования  </v>
          </cell>
          <cell r="B1329"/>
          <cell r="C1329"/>
          <cell r="D1329"/>
          <cell r="E1329"/>
        </row>
        <row r="1330">
          <cell r="A1330">
            <v>60000019</v>
          </cell>
          <cell r="B1330" t="str">
            <v>Исследование почвы на нитраты</v>
          </cell>
          <cell r="C1330" t="str">
            <v>иссл.</v>
          </cell>
          <cell r="D1330">
            <v>216.66666666666669</v>
          </cell>
          <cell r="E1330">
            <v>260</v>
          </cell>
        </row>
        <row r="1331">
          <cell r="A1331">
            <v>60001305</v>
          </cell>
          <cell r="B1331" t="str">
            <v>Определение доброкачественности ядра в крупах</v>
          </cell>
          <cell r="C1331" t="str">
            <v>иссл.</v>
          </cell>
          <cell r="D1331">
            <v>277.5</v>
          </cell>
          <cell r="E1331">
            <v>333</v>
          </cell>
        </row>
        <row r="1332">
          <cell r="A1332">
            <v>60001306</v>
          </cell>
          <cell r="B1332" t="str">
            <v>Определение сорной примеси в крупах и пищевых продуктах</v>
          </cell>
          <cell r="C1332" t="str">
            <v>иссл.</v>
          </cell>
          <cell r="D1332">
            <v>138.33333333333334</v>
          </cell>
          <cell r="E1332">
            <v>166</v>
          </cell>
        </row>
        <row r="1333">
          <cell r="A1333" t="str">
            <v>Санитарно-гигиенический отдел</v>
          </cell>
          <cell r="B1333"/>
          <cell r="C1333"/>
          <cell r="D1333"/>
          <cell r="E1333"/>
        </row>
        <row r="1334">
          <cell r="A1334">
            <v>22000059</v>
          </cell>
          <cell r="B1334" t="str">
            <v>Предрейсовый/послерейсовый медицинский осмотр водителей, г. Бийск</v>
          </cell>
          <cell r="C1334" t="str">
            <v>чел.</v>
          </cell>
          <cell r="D1334">
            <v>44.166666666666671</v>
          </cell>
          <cell r="E1334">
            <v>53</v>
          </cell>
        </row>
        <row r="1335">
          <cell r="A1335" t="str">
            <v>Филиал ФБУЗ "Центр гигиены и эпидемиологии в Алтайском крае в г.г. Славгороде, Яровом, Славгородском и Бурлинском районах</v>
          </cell>
          <cell r="B1335"/>
          <cell r="C1335"/>
          <cell r="D1335"/>
          <cell r="E1335"/>
        </row>
        <row r="1336">
          <cell r="A1336">
            <v>60000031</v>
          </cell>
          <cell r="B1336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36" t="str">
            <v>иссл.</v>
          </cell>
          <cell r="D1336">
            <v>550.83333333333337</v>
          </cell>
          <cell r="E1336">
            <v>661</v>
          </cell>
        </row>
        <row r="1337">
          <cell r="A1337">
            <v>60000032</v>
          </cell>
          <cell r="B1337" t="str">
            <v>Определение меди, цинка, свинца, кадмия вольтамперометрическим методом в продуктах питания</v>
          </cell>
          <cell r="C1337" t="str">
            <v>иссл.</v>
          </cell>
          <cell r="D1337">
            <v>241.66666666666669</v>
          </cell>
          <cell r="E1337">
            <v>290</v>
          </cell>
        </row>
        <row r="1338">
          <cell r="A1338">
            <v>60000033</v>
          </cell>
          <cell r="B1338" t="str">
            <v>Определение мышьяка вольтамперометрическим методом в продуктах питания</v>
          </cell>
          <cell r="C1338" t="str">
            <v>иссл.</v>
          </cell>
          <cell r="D1338">
            <v>241.66666666666669</v>
          </cell>
          <cell r="E1338">
            <v>290</v>
          </cell>
        </row>
        <row r="1339">
          <cell r="A1339">
            <v>60000034</v>
          </cell>
          <cell r="B1339" t="str">
            <v>Определение ртути вольтамперометрическим методом в продуктах питания</v>
          </cell>
          <cell r="C1339" t="str">
            <v>иссл.</v>
          </cell>
          <cell r="D1339">
            <v>241.66666666666669</v>
          </cell>
          <cell r="E1339">
            <v>290</v>
          </cell>
        </row>
        <row r="1340">
          <cell r="A1340">
            <v>60001108</v>
          </cell>
          <cell r="B1340" t="str">
            <v>Определение  массовой доли клетчатки в мясокостной муке</v>
          </cell>
          <cell r="C1340" t="str">
            <v>иссл.</v>
          </cell>
          <cell r="D1340">
            <v>170</v>
          </cell>
          <cell r="E1340">
            <v>204</v>
          </cell>
        </row>
        <row r="1341">
          <cell r="A1341">
            <v>60001009</v>
          </cell>
          <cell r="B1341" t="str">
            <v>Определение масличности семян</v>
          </cell>
          <cell r="C1341" t="str">
            <v>иссл.</v>
          </cell>
          <cell r="D1341">
            <v>675</v>
          </cell>
          <cell r="E1341">
            <v>810</v>
          </cell>
        </row>
        <row r="1342">
          <cell r="A1342">
            <v>60001016</v>
          </cell>
          <cell r="B1342" t="str">
            <v>Определение способности прорастания  зерновых культур</v>
          </cell>
          <cell r="C1342" t="str">
            <v>иссл.</v>
          </cell>
          <cell r="D1342">
            <v>156.66666666666669</v>
          </cell>
          <cell r="E1342">
            <v>188</v>
          </cell>
        </row>
        <row r="1343">
          <cell r="A1343">
            <v>60001021</v>
          </cell>
          <cell r="B1343" t="str">
            <v>Определение жизнеспособности зерновых культур</v>
          </cell>
          <cell r="C1343" t="str">
            <v>иссл.</v>
          </cell>
          <cell r="D1343">
            <v>156.66666666666669</v>
          </cell>
          <cell r="E1343">
            <v>188</v>
          </cell>
        </row>
        <row r="1344">
          <cell r="A1344">
            <v>60000109</v>
          </cell>
          <cell r="B1344" t="str">
            <v>Определение охратоксина А в пищевых продуктах</v>
          </cell>
          <cell r="C1344" t="str">
            <v>иссл.</v>
          </cell>
          <cell r="D1344">
            <v>1337.5</v>
          </cell>
          <cell r="E1344">
            <v>1605</v>
          </cell>
        </row>
        <row r="1345">
          <cell r="A1345">
            <v>60000007</v>
          </cell>
          <cell r="B1345" t="str">
            <v>Определение массовой доли кальций-ион в соли</v>
          </cell>
          <cell r="C1345" t="str">
            <v>иссл.</v>
          </cell>
          <cell r="D1345">
            <v>233.33333333333334</v>
          </cell>
          <cell r="E1345">
            <v>280</v>
          </cell>
        </row>
        <row r="1346">
          <cell r="A1346">
            <v>60000008</v>
          </cell>
          <cell r="B1346" t="str">
            <v>Определение массовой доли магний-ион в соли</v>
          </cell>
          <cell r="C1346" t="str">
            <v>иссл.</v>
          </cell>
          <cell r="D1346">
            <v>233.33333333333334</v>
          </cell>
          <cell r="E1346">
            <v>280</v>
          </cell>
        </row>
        <row r="1347">
          <cell r="A1347">
            <v>60000009</v>
          </cell>
          <cell r="B1347" t="str">
            <v>Исследование массовой доли сульфат-ион в соли</v>
          </cell>
          <cell r="C1347" t="str">
            <v>иссл.</v>
          </cell>
          <cell r="D1347">
            <v>620.83333333333337</v>
          </cell>
          <cell r="E1347">
            <v>745</v>
          </cell>
        </row>
        <row r="1348">
          <cell r="A1348">
            <v>60000011</v>
          </cell>
          <cell r="B1348" t="str">
            <v>Определение массовой доли хлористого натрия в соли</v>
          </cell>
          <cell r="C1348" t="str">
            <v>иссл.</v>
          </cell>
          <cell r="D1348">
            <v>233.33333333333334</v>
          </cell>
          <cell r="E1348">
            <v>280</v>
          </cell>
        </row>
        <row r="1349">
          <cell r="A1349" t="str">
            <v>Управление качеством</v>
          </cell>
          <cell r="B1349"/>
          <cell r="C1349"/>
          <cell r="D1349"/>
          <cell r="E1349"/>
        </row>
        <row r="1350">
          <cell r="A1350" t="str">
            <v>13 000 001</v>
          </cell>
          <cell r="B1350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3 до 5 человек (за 1 обучающегося) 3 дня по 8 часов</v>
          </cell>
          <cell r="C1350" t="str">
            <v>курс</v>
          </cell>
          <cell r="D1350">
            <v>12500</v>
          </cell>
          <cell r="E1350">
            <v>15000</v>
          </cell>
        </row>
        <row r="1351">
          <cell r="A1351" t="str">
            <v>13 000 003</v>
          </cell>
          <cell r="B1351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(за 1 обучающегося) 3 дня по 8 часов</v>
          </cell>
          <cell r="C1351" t="str">
            <v>курс</v>
          </cell>
          <cell r="D1351">
            <v>10000</v>
          </cell>
          <cell r="E1351">
            <v>12000</v>
          </cell>
        </row>
        <row r="1352">
          <cell r="A1352" t="str">
            <v>13 000 004</v>
          </cell>
          <cell r="B1352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352" t="str">
            <v>курс</v>
          </cell>
          <cell r="D1352">
            <v>583.33333333333337</v>
          </cell>
          <cell r="E1352">
            <v>700</v>
          </cell>
        </row>
        <row r="1353">
          <cell r="A1353" t="str">
            <v>13 000 005</v>
          </cell>
          <cell r="B1353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353" t="str">
            <v>документ</v>
          </cell>
          <cell r="D1353">
            <v>133.33333333333334</v>
          </cell>
          <cell r="E1353">
            <v>160</v>
          </cell>
        </row>
        <row r="1354">
          <cell r="A1354" t="str">
            <v>13 000 006</v>
          </cell>
          <cell r="B1354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354" t="str">
            <v>страница</v>
          </cell>
          <cell r="D1354">
            <v>54.166666666666671</v>
          </cell>
          <cell r="E1354">
            <v>65</v>
          </cell>
        </row>
        <row r="1355">
          <cell r="A1355"/>
          <cell r="B1355"/>
          <cell r="C1355"/>
          <cell r="D1355"/>
          <cell r="E1355"/>
        </row>
        <row r="1356">
          <cell r="A1356"/>
          <cell r="B1356"/>
          <cell r="C1356"/>
          <cell r="D1356"/>
          <cell r="E1356"/>
        </row>
        <row r="1357">
          <cell r="A1357" t="str">
            <v>Примечание</v>
          </cell>
          <cell r="B1357"/>
          <cell r="C1357"/>
          <cell r="D1357"/>
          <cell r="E1357"/>
        </row>
        <row r="1358">
          <cell r="A1358"/>
          <cell r="B1358"/>
          <cell r="C1358"/>
          <cell r="D1358"/>
          <cell r="E135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</sheetNames>
    <sheetDataSet>
      <sheetData sheetId="0"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0.8</v>
          </cell>
        </row>
        <row r="12">
          <cell r="A12">
            <v>10000795</v>
          </cell>
          <cell r="B12" t="str">
            <v>Исследования на энтеровирусы с отрицательным результатом от людей.</v>
          </cell>
          <cell r="C12">
            <v>12.26</v>
          </cell>
        </row>
        <row r="13">
          <cell r="A13">
            <v>10000796</v>
          </cell>
          <cell r="B13" t="str">
            <v>Исследования на энтеровирусы с положительным результатом от людей.</v>
          </cell>
          <cell r="C13">
            <v>13</v>
          </cell>
        </row>
        <row r="14">
          <cell r="A14">
            <v>10000800</v>
          </cell>
          <cell r="B14" t="str">
            <v>Исследование на бореллиоз, краснуху методом ИФА.</v>
          </cell>
          <cell r="C14">
            <v>0.75</v>
          </cell>
        </row>
        <row r="15">
          <cell r="A15">
            <v>10000801</v>
          </cell>
          <cell r="B15" t="str">
            <v>Определение антител к гриппу в парных сыворотках с 4 антигенами (РТГА).</v>
          </cell>
          <cell r="C15">
            <v>6.13</v>
          </cell>
        </row>
        <row r="16">
          <cell r="A16">
            <v>10000803</v>
          </cell>
          <cell r="B16" t="str">
            <v>Определение HBS – антигена в ИФА</v>
          </cell>
          <cell r="C16">
            <v>0.75</v>
          </cell>
        </row>
        <row r="17">
          <cell r="A17">
            <v>10000804</v>
          </cell>
          <cell r="B17" t="str">
            <v>Определение антител к вирусам гепатита А (ИФА).</v>
          </cell>
          <cell r="C17">
            <v>0.75</v>
          </cell>
        </row>
        <row r="18">
          <cell r="A18">
            <v>10000805</v>
          </cell>
          <cell r="B18" t="str">
            <v>Определение антител к вирусам гепатита С (ИФА).</v>
          </cell>
          <cell r="C18">
            <v>0.75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1.2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1.2</v>
          </cell>
        </row>
        <row r="21">
          <cell r="A21">
            <v>10000809</v>
          </cell>
          <cell r="B21" t="str">
            <v>Определение антител к кори методом ИФА (с раститровкой).</v>
          </cell>
          <cell r="C21">
            <v>0.75</v>
          </cell>
        </row>
        <row r="22">
          <cell r="A22">
            <v>10000810</v>
          </cell>
          <cell r="B22" t="str">
            <v>Определение антител вируса полиомиелита к 3 типам в одной сыворотке от здоровых людей</v>
          </cell>
          <cell r="C22">
            <v>6.13</v>
          </cell>
        </row>
        <row r="23">
          <cell r="A23">
            <v>10000812</v>
          </cell>
          <cell r="B23" t="str">
            <v>Определение антител к вирусу клещевого энцефалита в одной сыворотке методом РТГА</v>
          </cell>
          <cell r="C23">
            <v>5</v>
          </cell>
        </row>
        <row r="24">
          <cell r="A24">
            <v>10000813</v>
          </cell>
          <cell r="B24" t="str">
            <v>Определение антител к вирусу клещевого энцефалита в одной сыворотке методом ИФА</v>
          </cell>
          <cell r="C24">
            <v>0.75</v>
          </cell>
        </row>
        <row r="25">
          <cell r="A25">
            <v>10000816</v>
          </cell>
          <cell r="B25" t="str">
            <v>Определение антигена клещевого энцефалита в клещах</v>
          </cell>
          <cell r="C25">
            <v>4</v>
          </cell>
        </row>
        <row r="26">
          <cell r="A26">
            <v>10000817</v>
          </cell>
          <cell r="B26" t="str">
            <v>Определение антител  на паротит</v>
          </cell>
          <cell r="C26">
            <v>0.75</v>
          </cell>
        </row>
        <row r="27">
          <cell r="A27">
            <v>10000818</v>
          </cell>
          <cell r="B27" t="str">
            <v>Вирусологическое исследование сточной воды на энтеровирусы</v>
          </cell>
          <cell r="C27">
            <v>12.26</v>
          </cell>
        </row>
        <row r="28">
          <cell r="A28">
            <v>10000819</v>
          </cell>
          <cell r="B28" t="str">
            <v xml:space="preserve">Типирование выделенных штаммов энтеровирусов  в РН </v>
          </cell>
          <cell r="C28">
            <v>13</v>
          </cell>
        </row>
        <row r="29">
          <cell r="A29">
            <v>10000820</v>
          </cell>
          <cell r="B29" t="str">
            <v>Исследование фильтров крови грызунов на антитела клещевого энцефалита в РТГА</v>
          </cell>
          <cell r="C29">
            <v>6</v>
          </cell>
        </row>
        <row r="30">
          <cell r="A30">
            <v>10000821</v>
          </cell>
          <cell r="B30" t="str">
            <v>Реакция нейтрализации с аутоштаммом парных сывороток от больного на энтеровирусы</v>
          </cell>
          <cell r="C30">
            <v>6.79</v>
          </cell>
        </row>
        <row r="31">
          <cell r="A31">
            <v>10000822</v>
          </cell>
          <cell r="B31" t="str">
            <v>Исследования секционного материала, смывов на антиген  вируса гриппа методом ИФА</v>
          </cell>
          <cell r="C31">
            <v>5</v>
          </cell>
        </row>
        <row r="32">
          <cell r="A32">
            <v>10000823</v>
          </cell>
          <cell r="B32" t="str">
            <v>Исследования на птичий грипп с отрицательным результатом от людей в РТГА.</v>
          </cell>
          <cell r="C32">
            <v>5</v>
          </cell>
        </row>
        <row r="33">
          <cell r="A33">
            <v>10000825</v>
          </cell>
          <cell r="B33" t="str">
            <v>Исследования на птичий грипп биологического материала от людей с отрицательным результатом.</v>
          </cell>
          <cell r="C33">
            <v>6</v>
          </cell>
        </row>
        <row r="34">
          <cell r="A34">
            <v>10000827</v>
          </cell>
          <cell r="B34" t="str">
            <v>Вирусологическое исследование питьевой и водопроводной воды на энтеровирусы с отрицательным результатом</v>
          </cell>
          <cell r="C34">
            <v>12.26</v>
          </cell>
        </row>
        <row r="35">
          <cell r="A35">
            <v>10000828</v>
          </cell>
          <cell r="B35" t="str">
            <v>Вирусологическое исследование питьевой и водопроводной воды на энтеровирусы с положительным  результатом</v>
          </cell>
          <cell r="C35">
            <v>13</v>
          </cell>
        </row>
        <row r="36">
          <cell r="A36">
            <v>10000829</v>
          </cell>
          <cell r="B36" t="str">
            <v>Вирусологическое исследование речной воды и воды открытых водоемов на энтеровирусы с отрицательным результатом</v>
          </cell>
          <cell r="C36">
            <v>12.26</v>
          </cell>
        </row>
        <row r="37">
          <cell r="A37">
            <v>10000830</v>
          </cell>
          <cell r="B37" t="str">
            <v>Вирусологическое исследование речной воды и воды открытых водоемов на энтеровирусы с положительным  результатом</v>
          </cell>
          <cell r="C37">
            <v>13</v>
          </cell>
        </row>
        <row r="38">
          <cell r="A38">
            <v>10000992</v>
          </cell>
          <cell r="B38" t="str">
            <v>Исследование воды на ротавирус методом РНГА с использованием макро-пористого стекла.</v>
          </cell>
          <cell r="C38">
            <v>3</v>
          </cell>
        </row>
        <row r="39">
          <cell r="A39">
            <v>10000994</v>
          </cell>
          <cell r="B39" t="str">
            <v>Исследование воды на антиген А в ИФА с использованием МПС.</v>
          </cell>
          <cell r="C39">
            <v>3</v>
          </cell>
        </row>
        <row r="40">
          <cell r="A40">
            <v>10000996</v>
          </cell>
          <cell r="B40" t="str">
            <v>Исследование  сыворотки от больного на эрлихиоз методом ИФА</v>
          </cell>
          <cell r="C40">
            <v>0.75</v>
          </cell>
        </row>
        <row r="41">
          <cell r="A41">
            <v>10000997</v>
          </cell>
          <cell r="B41" t="str">
            <v>Определение антител (М,G) к лихорадке западного нила матодом ИФА</v>
          </cell>
          <cell r="C41">
            <v>0.75</v>
          </cell>
        </row>
        <row r="42">
          <cell r="A42">
            <v>10000950</v>
          </cell>
          <cell r="B42" t="str">
            <v>Химический  контроль  автоклавов</v>
          </cell>
          <cell r="C42">
            <v>0.5</v>
          </cell>
        </row>
        <row r="43">
          <cell r="A43">
            <v>10000177</v>
          </cell>
          <cell r="B43" t="str">
            <v>Бактериологическое исследование воздуха закрытых помещений.</v>
          </cell>
          <cell r="C43">
            <v>1.88</v>
          </cell>
        </row>
        <row r="44">
          <cell r="A44">
            <v>10001301</v>
          </cell>
          <cell r="B44" t="str">
            <v>Диагностика антител к цитамегаловирусу мотодом ИФА</v>
          </cell>
          <cell r="C44">
            <v>0.75</v>
          </cell>
        </row>
        <row r="45">
          <cell r="A45">
            <v>10001302</v>
          </cell>
          <cell r="B45" t="str">
            <v>Диагностика антител к вирусу простого герпеса 1 и 2 типов методом ИФА</v>
          </cell>
          <cell r="C45">
            <v>0.75</v>
          </cell>
        </row>
        <row r="46">
          <cell r="A46">
            <v>10001303</v>
          </cell>
          <cell r="B46" t="str">
            <v>Диагностика антител к вирусу простого герпеса 2 типа методом ИФА</v>
          </cell>
          <cell r="C46">
            <v>0.75</v>
          </cell>
        </row>
        <row r="47">
          <cell r="A47">
            <v>10001304</v>
          </cell>
          <cell r="B47" t="str">
            <v xml:space="preserve">Диагностика поверхностного антигена гепатита В + подтверждающий тест методом ИФА </v>
          </cell>
          <cell r="C47">
            <v>0.75</v>
          </cell>
        </row>
        <row r="48">
          <cell r="A48">
            <v>10001305</v>
          </cell>
          <cell r="B48" t="str">
            <v>Диагностика маркеров вирусного гепатита В методом ИФА</v>
          </cell>
          <cell r="C48">
            <v>0.75</v>
          </cell>
        </row>
        <row r="49">
          <cell r="A49">
            <v>10001306</v>
          </cell>
          <cell r="B49" t="str">
            <v>Диагностика антител к вирусу гепатита С + подтверждающий тест методом ИФА</v>
          </cell>
          <cell r="C49">
            <v>0.75</v>
          </cell>
        </row>
        <row r="50">
          <cell r="A50">
            <v>10001307</v>
          </cell>
          <cell r="B50" t="str">
            <v>Диагностика антител к вирусу гепатита Д методом ИФА</v>
          </cell>
          <cell r="C50">
            <v>0.75</v>
          </cell>
        </row>
        <row r="51">
          <cell r="A51">
            <v>10001308</v>
          </cell>
          <cell r="B51" t="str">
            <v>Диагностика антител к вирусу герпеса 3 типа (опояс.лишай) методом ИФА</v>
          </cell>
          <cell r="C51">
            <v>0.75</v>
          </cell>
        </row>
        <row r="52">
          <cell r="A52">
            <v>10001309</v>
          </cell>
          <cell r="B52" t="str">
            <v>Диагностика антител к вирусу Эпштейна-Барр методом ИФА</v>
          </cell>
          <cell r="C52">
            <v>0.75</v>
          </cell>
        </row>
        <row r="53">
          <cell r="A53">
            <v>10001310</v>
          </cell>
          <cell r="B53" t="str">
            <v>Определение антител к ВИЧ 1,2 и антигена р24 ВИЧ - 1 методом ИФА (комплект)</v>
          </cell>
          <cell r="C53">
            <v>0.85</v>
          </cell>
        </row>
        <row r="54">
          <cell r="A54">
            <v>10001311</v>
          </cell>
          <cell r="B54" t="str">
            <v>Определение антител класс М к Treponema pallidum методом ИФА</v>
          </cell>
          <cell r="C54">
            <v>0.55000000000000004</v>
          </cell>
        </row>
        <row r="55">
          <cell r="A55">
            <v>10001312</v>
          </cell>
          <cell r="B55" t="str">
            <v>Определение антител к ЛЗН методом ИФА с положительным результатом</v>
          </cell>
          <cell r="C55">
            <v>2.25</v>
          </cell>
        </row>
        <row r="56">
          <cell r="A56" t="str">
            <v>Лаборатория особо опасных инфекций</v>
          </cell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>
            <v>2.06</v>
          </cell>
        </row>
        <row r="58">
          <cell r="A58">
            <v>20000763</v>
          </cell>
          <cell r="B58" t="str">
            <v>Биопроба на туляремию с отрицательным результатом</v>
          </cell>
          <cell r="C58">
            <v>9.32</v>
          </cell>
        </row>
        <row r="59">
          <cell r="A59">
            <v>20000764</v>
          </cell>
          <cell r="B59" t="str">
            <v>Биопроба на туляремию с положительным результатом</v>
          </cell>
          <cell r="C59">
            <v>9.17</v>
          </cell>
        </row>
        <row r="60">
          <cell r="A60">
            <v>20000765</v>
          </cell>
          <cell r="B60" t="str">
            <v>Исследования на псевдотуберкулез серологические от людей и грызунов (РНГА)</v>
          </cell>
          <cell r="C60">
            <v>0.79</v>
          </cell>
        </row>
        <row r="61">
          <cell r="A61">
            <v>20000766</v>
          </cell>
          <cell r="B61" t="str">
            <v>Бактериологическое исследование на псевдотуберкулез от людей, грызунов, из объектов внешней среды.</v>
          </cell>
          <cell r="C61">
            <v>1.67</v>
          </cell>
        </row>
        <row r="62">
          <cell r="A62">
            <v>20000767</v>
          </cell>
          <cell r="B62" t="str">
            <v>Исследования на иерсиниоз серологическим методом от людей и грызунов  (РНГА)</v>
          </cell>
          <cell r="C62">
            <v>0.79</v>
          </cell>
        </row>
        <row r="63">
          <cell r="A63">
            <v>20000768</v>
          </cell>
          <cell r="B63" t="str">
            <v>Бактериологическое исследование на иерсиниоз  от людей, грызунов, из объектов внешней среды</v>
          </cell>
          <cell r="C63">
            <v>1.67</v>
          </cell>
        </row>
        <row r="64">
          <cell r="A64">
            <v>20000769</v>
          </cell>
          <cell r="B64" t="str">
            <v>Исследования на сыпной тиф методом РНГА  от людей</v>
          </cell>
          <cell r="C64">
            <v>0.79</v>
          </cell>
        </row>
        <row r="65">
          <cell r="A65">
            <v>20000780</v>
          </cell>
          <cell r="B65" t="str">
            <v>Исследования на бруцеллез реакцией Хеддлсона  от людей</v>
          </cell>
          <cell r="C65">
            <v>0.88</v>
          </cell>
        </row>
        <row r="66">
          <cell r="A66">
            <v>20000781</v>
          </cell>
          <cell r="B66" t="str">
            <v>Исследования на бруцеллез методом Райта от людей</v>
          </cell>
          <cell r="C66">
            <v>0.88</v>
          </cell>
        </row>
        <row r="67">
          <cell r="A67">
            <v>20000782</v>
          </cell>
          <cell r="B67" t="str">
            <v>Исследования на бруцеллез методом РНГА от людей</v>
          </cell>
          <cell r="C67">
            <v>0.79</v>
          </cell>
        </row>
        <row r="68">
          <cell r="A68">
            <v>20000783</v>
          </cell>
          <cell r="B68" t="str">
            <v>Исследования на ботулизм методом РН с поливалентной сывороткой.</v>
          </cell>
          <cell r="C68">
            <v>5.92</v>
          </cell>
        </row>
        <row r="69">
          <cell r="A69">
            <v>20000784</v>
          </cell>
          <cell r="B69" t="str">
            <v>Исследования на сибирскую язву от людей и объектов внешней среды бакпосев, биопроба, люм. микроскопия.</v>
          </cell>
          <cell r="C69">
            <v>4.9800000000000004</v>
          </cell>
        </row>
        <row r="70">
          <cell r="A70">
            <v>20000788</v>
          </cell>
          <cell r="B70" t="str">
            <v>Исследования на холеру:  контроль питательных сред</v>
          </cell>
          <cell r="C70">
            <v>4.33</v>
          </cell>
        </row>
        <row r="71">
          <cell r="A71">
            <v>20000789</v>
          </cell>
          <cell r="B71" t="str">
            <v>Исследования на холеру:  бак. метод  - люди</v>
          </cell>
          <cell r="C71">
            <v>1.0900000000000001</v>
          </cell>
        </row>
        <row r="72">
          <cell r="A72">
            <v>20000790</v>
          </cell>
          <cell r="B72" t="str">
            <v>Исследования на холеру:  бак. метод - вода,  продукты, гидробионты и другие объекты внешней среды.</v>
          </cell>
          <cell r="C72">
            <v>2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1.87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2.46</v>
          </cell>
        </row>
        <row r="76">
          <cell r="A76">
            <v>20000795</v>
          </cell>
          <cell r="B76" t="str">
            <v>Имуно - ферментный анализ (ИФА) - определение антигена коксиелл Бернета  (Ку-лихорадка) во внешней среде.</v>
          </cell>
          <cell r="C76">
            <v>1.48</v>
          </cell>
        </row>
        <row r="77">
          <cell r="A77">
            <v>20000798</v>
          </cell>
          <cell r="B77" t="str">
            <v>ИФА качественное определение антител к лихорадке - Ку в материале объектов внешней среды</v>
          </cell>
          <cell r="C77">
            <v>0.75</v>
          </cell>
        </row>
        <row r="78">
          <cell r="A78">
            <v>20000799</v>
          </cell>
          <cell r="B78" t="str">
            <v>ИФА - определение антител к хламидиям  (без установления титра), в т.ч. Корнитозу у людей и грызунов</v>
          </cell>
          <cell r="C78">
            <v>0.75</v>
          </cell>
        </row>
        <row r="79">
          <cell r="A79">
            <v>20000801</v>
          </cell>
          <cell r="B79" t="str">
            <v>Исследования на ботулизм методом РН с моновалентными сыворотками.</v>
          </cell>
          <cell r="C79">
            <v>7.92</v>
          </cell>
        </row>
        <row r="80">
          <cell r="A80">
            <v>20000803</v>
          </cell>
          <cell r="B80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0">
            <v>0.75</v>
          </cell>
        </row>
        <row r="81">
          <cell r="A81">
            <v>20000804</v>
          </cell>
          <cell r="B81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1">
            <v>0.75</v>
          </cell>
        </row>
        <row r="82">
          <cell r="A82">
            <v>20000805</v>
          </cell>
          <cell r="B82" t="str">
            <v>Иммуноферментный анализ (ИФА) - определение антител класса М к иерсиниям (полуколич. метод)</v>
          </cell>
          <cell r="C82">
            <v>0.75</v>
          </cell>
        </row>
        <row r="83">
          <cell r="A83">
            <v>20000806</v>
          </cell>
          <cell r="B83" t="str">
            <v>Иммуноферментный анализ (ИФА) - определение антител класса G к патогенным иерсиниям (полуколич. метод)</v>
          </cell>
          <cell r="C83">
            <v>0.75</v>
          </cell>
        </row>
        <row r="84">
          <cell r="A84">
            <v>20000807</v>
          </cell>
          <cell r="B84" t="str">
            <v>Иммуноферментный анализ (ИФА) - определение антител класса G к суммарному антигену бруцелл.</v>
          </cell>
          <cell r="C84">
            <v>0.75</v>
          </cell>
        </row>
        <row r="85">
          <cell r="A85">
            <v>20000808</v>
          </cell>
          <cell r="B85" t="str">
            <v>Определение антител класса А к хламидии трахоматис методом ИФА</v>
          </cell>
          <cell r="C85">
            <v>0.75</v>
          </cell>
        </row>
        <row r="86">
          <cell r="A86">
            <v>20000809</v>
          </cell>
          <cell r="B86" t="str">
            <v>Определение антител класса М к хламидии трахоматис методом ИФА</v>
          </cell>
          <cell r="C86">
            <v>0.75</v>
          </cell>
        </row>
        <row r="87">
          <cell r="A87">
            <v>20000810</v>
          </cell>
          <cell r="B87" t="str">
            <v>Определение антител класса G к хламидии трахоматис методом ИФА</v>
          </cell>
          <cell r="C87">
            <v>0.75</v>
          </cell>
        </row>
        <row r="88">
          <cell r="A88">
            <v>20000811</v>
          </cell>
          <cell r="B88" t="str">
            <v>Определение антител класса А к возбудителю лептоспироза методом ИФА</v>
          </cell>
          <cell r="C88">
            <v>0.75</v>
          </cell>
        </row>
        <row r="89">
          <cell r="A89">
            <v>20000812</v>
          </cell>
          <cell r="B89" t="str">
            <v>Исследование на столбняк методом постановки реакции нейтрализации с противостолбнячной сывороткой</v>
          </cell>
          <cell r="C89">
            <v>0.75</v>
          </cell>
        </row>
        <row r="90">
          <cell r="A90">
            <v>20000813</v>
          </cell>
          <cell r="B90" t="str">
            <v>Определение антител класса М к суммарному антигену бруцелл методом ИФА</v>
          </cell>
          <cell r="C90">
            <v>0.75</v>
          </cell>
        </row>
        <row r="91">
          <cell r="A91">
            <v>20000814</v>
          </cell>
          <cell r="B91" t="str">
            <v>Определение антител класса А к суммарному антигену бруцелл методом ИФА</v>
          </cell>
          <cell r="C91">
            <v>0.75</v>
          </cell>
        </row>
        <row r="92">
          <cell r="A92">
            <v>20000947</v>
          </cell>
          <cell r="B92" t="str">
            <v>Бактериологический качественный контроль  питательных сред</v>
          </cell>
          <cell r="C92">
            <v>0.67</v>
          </cell>
        </row>
        <row r="93">
          <cell r="A93">
            <v>20000948</v>
          </cell>
          <cell r="B93" t="str">
            <v>Бактериологический количественный контроль  питательных сред</v>
          </cell>
          <cell r="C93">
            <v>1.17</v>
          </cell>
        </row>
        <row r="94">
          <cell r="A94">
            <v>20000949</v>
          </cell>
          <cell r="B94" t="str">
            <v>Бактериологический контроль автоклавов</v>
          </cell>
          <cell r="C94">
            <v>0.5</v>
          </cell>
        </row>
        <row r="95">
          <cell r="A95">
            <v>20000950</v>
          </cell>
          <cell r="B95" t="str">
            <v>Химический  контроль  автоклавов</v>
          </cell>
          <cell r="C95">
            <v>0.5</v>
          </cell>
        </row>
        <row r="96">
          <cell r="A96">
            <v>20000951</v>
          </cell>
          <cell r="B96" t="str">
            <v>Бактериологический пересев музейных культур</v>
          </cell>
          <cell r="C96">
            <v>0.67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>
            <v>1.5</v>
          </cell>
        </row>
        <row r="98">
          <cell r="A98">
            <v>20000953</v>
          </cell>
          <cell r="B98" t="str">
            <v>Определение антител класса G к хламидиям пневмонии методом ИФА (полуколич.метод)</v>
          </cell>
          <cell r="C98">
            <v>0.75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>
            <v>0.75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>
            <v>0.75</v>
          </cell>
        </row>
        <row r="101">
          <cell r="A101">
            <v>20000956</v>
          </cell>
          <cell r="B101" t="str">
            <v>Автоклавирование при 132 ° С</v>
          </cell>
          <cell r="C101">
            <v>0.75</v>
          </cell>
        </row>
        <row r="102">
          <cell r="A102">
            <v>20000957</v>
          </cell>
          <cell r="B102" t="str">
            <v>Определение антител класса М к хламидиям (в т.ч. к орнитозу) методом ИФА</v>
          </cell>
          <cell r="C102">
            <v>0.75</v>
          </cell>
        </row>
        <row r="103">
          <cell r="A103">
            <v>20000958</v>
          </cell>
          <cell r="B103" t="str">
            <v>Иммуноферментный анализ (ИФА) - определение антител класса М к патогенным лептоспирам.</v>
          </cell>
          <cell r="C103">
            <v>0.75</v>
          </cell>
        </row>
        <row r="104">
          <cell r="A104">
            <v>20000177</v>
          </cell>
          <cell r="B104" t="str">
            <v>Бактериологическое исследование воздуха закрытых помещений.</v>
          </cell>
          <cell r="C104">
            <v>1.88</v>
          </cell>
        </row>
        <row r="105">
          <cell r="A105">
            <v>20000166</v>
          </cell>
          <cell r="B105" t="str">
            <v>Бактериологическое исследование смывов на условно патогенную микрофлору.</v>
          </cell>
          <cell r="C105">
            <v>1.54</v>
          </cell>
        </row>
        <row r="106">
          <cell r="A106">
            <v>20001091</v>
          </cell>
          <cell r="B106" t="str">
            <v>Бактериологическое исследование лабораторной посуды и вспомогательного инструмента</v>
          </cell>
          <cell r="C106">
            <v>1.38</v>
          </cell>
        </row>
        <row r="107">
          <cell r="A107">
            <v>20001092</v>
          </cell>
          <cell r="B107" t="str">
            <v>Исследования на бруцеллез реакцией Кумбса от людей</v>
          </cell>
          <cell r="C107">
            <v>2.08</v>
          </cell>
        </row>
        <row r="108">
          <cell r="A108">
            <v>20001093</v>
          </cell>
          <cell r="B108" t="str">
            <v>Исследования на иерсиниоз О3 серотипа объемным методом РА от людей и животных</v>
          </cell>
          <cell r="C108">
            <v>0.88</v>
          </cell>
        </row>
        <row r="109">
          <cell r="A109">
            <v>20001094</v>
          </cell>
          <cell r="B109" t="str">
            <v>Исследования на иерсиниоз О9 серотипа объемным методом РА от людей и животных</v>
          </cell>
          <cell r="C109">
            <v>0.88</v>
          </cell>
        </row>
        <row r="110">
          <cell r="A110">
            <v>20001095</v>
          </cell>
          <cell r="B110" t="str">
            <v>Исследования на иерсиниоз О5;27 серотипа объемным методом РА от людей и животных</v>
          </cell>
          <cell r="C110">
            <v>0.88</v>
          </cell>
        </row>
        <row r="111">
          <cell r="A111">
            <v>20001096</v>
          </cell>
          <cell r="B111" t="str">
            <v>Исследования на псевдотуберкулез I серотипа объемным методом РА от людей и животных</v>
          </cell>
          <cell r="C111">
            <v>0.88</v>
          </cell>
        </row>
        <row r="112">
          <cell r="A112">
            <v>20001097</v>
          </cell>
          <cell r="B112" t="str">
            <v>Исследования на псевдотуберкулез III серотипа объемным методом РА от людей и животных</v>
          </cell>
          <cell r="C112">
            <v>0.88</v>
          </cell>
        </row>
        <row r="113">
          <cell r="A113">
            <v>20000959</v>
          </cell>
          <cell r="B113" t="str">
            <v>ИФА - определение антител класса А к Legionellae pnevmoniae</v>
          </cell>
          <cell r="C113">
            <v>0.75</v>
          </cell>
        </row>
        <row r="114">
          <cell r="A114">
            <v>20000960</v>
          </cell>
          <cell r="B114" t="str">
            <v>ИФА - определение антител класса M к Legionellae pnevmoniae</v>
          </cell>
          <cell r="C114">
            <v>0.75</v>
          </cell>
        </row>
        <row r="115">
          <cell r="A115">
            <v>20000961</v>
          </cell>
          <cell r="B115" t="str">
            <v>ИФА - определение антител класса G к Legionellae pnevmoniae</v>
          </cell>
          <cell r="C115">
            <v>0.75</v>
          </cell>
        </row>
        <row r="116">
          <cell r="A116">
            <v>20001098</v>
          </cell>
          <cell r="B116" t="str">
            <v>Бактериологическое исследование продуктов на иерсиниоз</v>
          </cell>
          <cell r="C116">
            <v>1.67</v>
          </cell>
        </row>
        <row r="117">
          <cell r="A117" t="str">
            <v xml:space="preserve">Паразитологическая лаборатория </v>
          </cell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0.75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0.75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0.75</v>
          </cell>
        </row>
        <row r="121">
          <cell r="A121">
            <v>30000823</v>
          </cell>
          <cell r="B121" t="str">
            <v>Копрологические исследования по Като</v>
          </cell>
          <cell r="C121">
            <v>0.75</v>
          </cell>
        </row>
        <row r="122">
          <cell r="A122">
            <v>30000824</v>
          </cell>
          <cell r="B122" t="str">
            <v>Копрологические исследования формалин-эфирным методом</v>
          </cell>
          <cell r="C122">
            <v>1.1499999999999999</v>
          </cell>
        </row>
        <row r="123">
          <cell r="A123">
            <v>30000825</v>
          </cell>
          <cell r="B123" t="str">
            <v>Копрологические исследования на простейшие кишечника</v>
          </cell>
          <cell r="C123">
            <v>0.9</v>
          </cell>
        </row>
        <row r="124">
          <cell r="A124">
            <v>30000826</v>
          </cell>
          <cell r="B124" t="str">
            <v>Копрологические исследования по Калантарян (м.флотации)</v>
          </cell>
          <cell r="C124">
            <v>1.1499999999999999</v>
          </cell>
        </row>
        <row r="125">
          <cell r="A125">
            <v>30000827</v>
          </cell>
          <cell r="B125" t="str">
            <v>Соскоб с глицерином</v>
          </cell>
          <cell r="C125">
            <v>0.65</v>
          </cell>
        </row>
        <row r="126">
          <cell r="A126">
            <v>30000828</v>
          </cell>
          <cell r="B126" t="str">
            <v>Соскоб липкой лентой (по Грэхэму)</v>
          </cell>
          <cell r="C126">
            <v>0.65</v>
          </cell>
        </row>
        <row r="127">
          <cell r="A127">
            <v>30000829</v>
          </cell>
          <cell r="B127" t="str">
            <v>Исследование желчи, дуоденального содержимого, мочи, мокроты на личинки и яйца гельминтов , цисты простейших.</v>
          </cell>
          <cell r="C127">
            <v>0.46</v>
          </cell>
        </row>
        <row r="128">
          <cell r="A128">
            <v>30000830</v>
          </cell>
          <cell r="B128" t="str">
            <v>Макроанализ (идентификация паразитов, их фрагментов).</v>
          </cell>
          <cell r="C128">
            <v>0.65</v>
          </cell>
        </row>
        <row r="129">
          <cell r="A129">
            <v>30000831</v>
          </cell>
          <cell r="B129" t="str">
            <v>Исследование фекалий на криптоспоридии</v>
          </cell>
          <cell r="C129">
            <v>1.63</v>
          </cell>
        </row>
        <row r="130">
          <cell r="A130">
            <v>30000832</v>
          </cell>
          <cell r="B130" t="str">
            <v>Исследование мазков крови на малярию</v>
          </cell>
          <cell r="C130">
            <v>1.38</v>
          </cell>
        </row>
        <row r="131">
          <cell r="A131">
            <v>30000833</v>
          </cell>
          <cell r="B131" t="str">
            <v>Исследование мазков крови на микрофилярии</v>
          </cell>
          <cell r="C131">
            <v>1.38</v>
          </cell>
        </row>
        <row r="132">
          <cell r="A132">
            <v>30000834</v>
          </cell>
          <cell r="B132" t="str">
            <v>Исследование мазков на кожный лейшманиоз</v>
          </cell>
          <cell r="C132">
            <v>1.04</v>
          </cell>
        </row>
        <row r="133">
          <cell r="A133">
            <v>30000835</v>
          </cell>
          <cell r="B133" t="str">
            <v>Исследование мазков на висцеральный лейшманиоз</v>
          </cell>
          <cell r="C133">
            <v>0.88</v>
          </cell>
        </row>
        <row r="134">
          <cell r="A134">
            <v>30000836</v>
          </cell>
          <cell r="B134" t="str">
            <v>Исследования венозной крови на микрофилярии и других паразитов</v>
          </cell>
          <cell r="C134">
            <v>1.38</v>
          </cell>
        </row>
        <row r="135">
          <cell r="A135">
            <v>30000837</v>
          </cell>
          <cell r="B135" t="str">
            <v>Исследование сыворотки крови на описторхоз методом ИФА</v>
          </cell>
          <cell r="C135">
            <v>0.75</v>
          </cell>
        </row>
        <row r="136">
          <cell r="A136">
            <v>30000838</v>
          </cell>
          <cell r="B136" t="str">
            <v>Исследование сыворотки крови  на эхинококкоз методом ИФА</v>
          </cell>
          <cell r="C136">
            <v>0.75</v>
          </cell>
        </row>
        <row r="137">
          <cell r="A137">
            <v>30000839</v>
          </cell>
          <cell r="B137" t="str">
            <v>Исследование сыворотки крови на  аскаридоз методом ИФА</v>
          </cell>
          <cell r="C137">
            <v>0.75</v>
          </cell>
        </row>
        <row r="138">
          <cell r="A138">
            <v>30000840</v>
          </cell>
          <cell r="B138" t="str">
            <v>Исследование сыворотки крови  на токсокароз методом ИФА</v>
          </cell>
          <cell r="C138">
            <v>0.75</v>
          </cell>
        </row>
        <row r="139">
          <cell r="A139">
            <v>30000842</v>
          </cell>
          <cell r="B139" t="str">
            <v>Исследование сыворотки крови на токсоплазмоз острый методом  ИФА</v>
          </cell>
          <cell r="C139">
            <v>0.75</v>
          </cell>
        </row>
        <row r="140">
          <cell r="A140">
            <v>30000843</v>
          </cell>
          <cell r="B140" t="str">
            <v>Сыворотки крови на простейшие на токсоплазмоз хронический  ИФА</v>
          </cell>
          <cell r="C140">
            <v>0.75</v>
          </cell>
        </row>
        <row r="141">
          <cell r="A141">
            <v>30000844</v>
          </cell>
          <cell r="B141" t="str">
            <v>Исследование сыворотки крови на лямблиоз методом ИФА</v>
          </cell>
          <cell r="C141">
            <v>0.75</v>
          </cell>
        </row>
        <row r="142">
          <cell r="A142">
            <v>30000845</v>
          </cell>
          <cell r="B142" t="str">
            <v>Исследования почвы на я/геогельминтов</v>
          </cell>
          <cell r="C142">
            <v>1.46</v>
          </cell>
        </row>
        <row r="143">
          <cell r="A143">
            <v>30000846</v>
          </cell>
          <cell r="B143" t="str">
            <v>Исследования воды  на я/геогельминтов</v>
          </cell>
          <cell r="C143">
            <v>1.75</v>
          </cell>
        </row>
        <row r="144">
          <cell r="A144">
            <v>30000847</v>
          </cell>
          <cell r="B144" t="str">
            <v>Исследования овощей, фруктов, зелени на я/геогельминтов</v>
          </cell>
          <cell r="C144">
            <v>1.75</v>
          </cell>
        </row>
        <row r="145">
          <cell r="A145">
            <v>30000848</v>
          </cell>
          <cell r="B145" t="str">
            <v>Исследования почвы на токсокароз</v>
          </cell>
          <cell r="C145">
            <v>1.75</v>
          </cell>
        </row>
        <row r="146">
          <cell r="A146">
            <v>30000849</v>
          </cell>
          <cell r="B146" t="str">
            <v>Исследования почвы  на цисты патогенных простейших.</v>
          </cell>
          <cell r="C146">
            <v>1.75</v>
          </cell>
        </row>
        <row r="147">
          <cell r="A147">
            <v>30000850</v>
          </cell>
          <cell r="B147" t="str">
            <v>Исследование воды на цисты лямблий (питьевой, сточной, бассейнов, открытых водоемов).</v>
          </cell>
          <cell r="C147">
            <v>1.96</v>
          </cell>
        </row>
        <row r="148">
          <cell r="A148">
            <v>30000851</v>
          </cell>
          <cell r="B148" t="str">
            <v>Исследование  питьевой, бутилированной воды на ооциты криптоспоридии</v>
          </cell>
          <cell r="C148">
            <v>1.96</v>
          </cell>
        </row>
        <row r="149">
          <cell r="A149">
            <v>30000852</v>
          </cell>
          <cell r="B149" t="str">
            <v>Исследования рыбы на личинки гельминтов (микроскопия 2-4 см2 от площади исследуемого образца)</v>
          </cell>
          <cell r="C149">
            <v>1.45</v>
          </cell>
        </row>
        <row r="150">
          <cell r="A150">
            <v>30000853</v>
          </cell>
          <cell r="B150" t="str">
            <v>Исследование мяса на личинки гельминтов (микроскопия 2-4 см2 от площади исследуемого образца)</v>
          </cell>
          <cell r="C150">
            <v>0.66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гельментов и цисты простейших.</v>
          </cell>
          <cell r="C151">
            <v>1.8</v>
          </cell>
        </row>
        <row r="152">
          <cell r="A152">
            <v>30000855</v>
          </cell>
          <cell r="B152" t="str">
            <v>Исследование кала с использованием концентратов Parasep</v>
          </cell>
          <cell r="C152">
            <v>1.1499999999999999</v>
          </cell>
        </row>
        <row r="153">
          <cell r="A153">
            <v>30000856</v>
          </cell>
          <cell r="B153" t="str">
            <v>Исследование овощей, фруктов, зелени на цисты простейших.</v>
          </cell>
          <cell r="C153">
            <v>1.63</v>
          </cell>
        </row>
        <row r="154">
          <cell r="A154">
            <v>30000857</v>
          </cell>
          <cell r="B154" t="str">
            <v>Исследование соков, нектаров, напитков, плодоовощных и плодово-ягодных пюре на яйца гельминтов и цисты простейших</v>
          </cell>
          <cell r="C154">
            <v>1.56</v>
          </cell>
        </row>
        <row r="155">
          <cell r="A155">
            <v>30000858</v>
          </cell>
          <cell r="B155" t="str">
            <v>Дифференциальная диагностика гельминтозов (3 вида гельминтов) методом ИФА</v>
          </cell>
          <cell r="C155">
            <v>2.5</v>
          </cell>
        </row>
        <row r="156">
          <cell r="A156">
            <v>30000860</v>
          </cell>
          <cell r="B156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6">
            <v>56.3</v>
          </cell>
        </row>
        <row r="157">
          <cell r="A157">
            <v>30000861</v>
          </cell>
          <cell r="B157" t="str">
            <v xml:space="preserve">Исследование смывов с предметов окружающей среды на яйца гельминтов </v>
          </cell>
          <cell r="C157">
            <v>0.75</v>
          </cell>
        </row>
        <row r="158">
          <cell r="A158">
            <v>30000862</v>
          </cell>
          <cell r="B158" t="str">
            <v>Контроль обсемененности предметов окружающей среды  методом смыва на цисты лямблий и яйца остриц</v>
          </cell>
          <cell r="C158">
            <v>0.9</v>
          </cell>
        </row>
        <row r="159">
          <cell r="A159">
            <v>30000951</v>
          </cell>
          <cell r="B159" t="str">
            <v>Подготовка музейных культур</v>
          </cell>
          <cell r="C159">
            <v>0.67</v>
          </cell>
        </row>
        <row r="160">
          <cell r="A160">
            <v>30000177</v>
          </cell>
          <cell r="B160" t="str">
            <v>Бактериологическое исследование воздуха закрытых помещений.</v>
          </cell>
          <cell r="C160">
            <v>1.88</v>
          </cell>
        </row>
        <row r="161">
          <cell r="A161">
            <v>30001309</v>
          </cell>
          <cell r="B161" t="str">
            <v>Исследование фекалий на лямблии и криптоспоридии иммунохроматографическим методом</v>
          </cell>
          <cell r="C161">
            <v>0.38</v>
          </cell>
        </row>
        <row r="162">
          <cell r="A162">
            <v>30000864</v>
          </cell>
          <cell r="B162" t="str">
            <v>Выявление антигена лямблий в фекалиях методом ИФА</v>
          </cell>
          <cell r="C162">
            <v>0.67</v>
          </cell>
        </row>
        <row r="163">
          <cell r="A163">
            <v>30000865</v>
          </cell>
          <cell r="B163" t="str">
            <v>Исследование сыворотки крови на пневмоцистоз острый методом ИФА</v>
          </cell>
          <cell r="C163">
            <v>1.2</v>
          </cell>
        </row>
        <row r="164">
          <cell r="A164">
            <v>30000866</v>
          </cell>
          <cell r="B164" t="str">
            <v>Исследование сыворотки крови на пневмоцистоз хронический методом ИФА</v>
          </cell>
          <cell r="C164">
            <v>1.2</v>
          </cell>
        </row>
        <row r="165">
          <cell r="A165" t="str">
            <v>Лаборатория исследования методом ПЦР</v>
          </cell>
        </row>
        <row r="166">
          <cell r="A166">
            <v>40000002</v>
          </cell>
          <cell r="B166" t="str">
            <v>Исследование проб биологического материала для проведения типирования гриппа А на субтипы H1N1и H3N2</v>
          </cell>
          <cell r="C166">
            <v>3</v>
          </cell>
        </row>
        <row r="167">
          <cell r="A167">
            <v>40000003</v>
          </cell>
          <cell r="B167" t="str">
            <v>Исследование проб биологического материала для проведения типирования гриппа А/H1 (грипп свиней)</v>
          </cell>
          <cell r="C167">
            <v>3</v>
          </cell>
        </row>
        <row r="168">
          <cell r="A168">
            <v>40000004</v>
          </cell>
          <cell r="B168" t="str">
            <v xml:space="preserve">Исследование проб биологического материала на вирус Эпштейн-Барра. </v>
          </cell>
          <cell r="C168">
            <v>3</v>
          </cell>
        </row>
        <row r="169">
          <cell r="A169">
            <v>40000005</v>
          </cell>
          <cell r="B169" t="str">
            <v xml:space="preserve">Исследование проб биологического материала на вирус простого герпеса 1-2 типа                  (при назначении 1-2 исследования на одного пациента). </v>
          </cell>
          <cell r="C169">
            <v>3</v>
          </cell>
        </row>
        <row r="170">
          <cell r="A170">
            <v>40000006</v>
          </cell>
          <cell r="B170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70">
            <v>3</v>
          </cell>
        </row>
        <row r="171">
          <cell r="A171">
            <v>40000007</v>
          </cell>
          <cell r="B171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71">
            <v>3</v>
          </cell>
        </row>
        <row r="172">
          <cell r="A172">
            <v>40000008</v>
          </cell>
          <cell r="B172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72">
            <v>3</v>
          </cell>
        </row>
        <row r="173">
          <cell r="A173">
            <v>40000009</v>
          </cell>
          <cell r="B173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73">
            <v>3</v>
          </cell>
        </row>
        <row r="174">
          <cell r="A174">
            <v>40000010</v>
          </cell>
          <cell r="B174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74">
            <v>3</v>
          </cell>
        </row>
        <row r="175">
          <cell r="A175">
            <v>40000011</v>
          </cell>
          <cell r="B175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75">
            <v>3</v>
          </cell>
        </row>
        <row r="176">
          <cell r="A176">
            <v>40000012</v>
          </cell>
          <cell r="B176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76">
            <v>3</v>
          </cell>
        </row>
        <row r="177">
          <cell r="A177">
            <v>40000013</v>
          </cell>
          <cell r="B177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77">
            <v>3</v>
          </cell>
        </row>
        <row r="178">
          <cell r="A178">
            <v>40000015</v>
          </cell>
          <cell r="B178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78">
            <v>3</v>
          </cell>
        </row>
        <row r="179">
          <cell r="A179">
            <v>40000016</v>
          </cell>
          <cell r="B179" t="str">
            <v>Исследования проб биологического материала на вирус простого герпеса 1, 2 типа (при назначении 3-х и более исследований на одного пациента)</v>
          </cell>
          <cell r="C179">
            <v>3</v>
          </cell>
        </row>
        <row r="180">
          <cell r="A180">
            <v>40000017</v>
          </cell>
          <cell r="B180" t="str">
            <v>Исследования проб биологического материала на цитомегаловирус (при назначении 3-х и более исследований на одного пациента)</v>
          </cell>
          <cell r="C180">
            <v>3</v>
          </cell>
        </row>
        <row r="181">
          <cell r="A181">
            <v>40000018</v>
          </cell>
          <cell r="B181" t="str">
            <v>Исследования проб биологического материала на хламидию трахоматис  (при назначении 3-х и более исследований на одного пациента)</v>
          </cell>
          <cell r="C181">
            <v>3</v>
          </cell>
        </row>
        <row r="182">
          <cell r="A182">
            <v>40000019</v>
          </cell>
          <cell r="B182" t="str">
            <v>Исследования проб биологического материала на уреаплазму уреалитикум (при назначении 3-х и более исследований на одного пациента)</v>
          </cell>
          <cell r="C182">
            <v>3</v>
          </cell>
        </row>
        <row r="183">
          <cell r="A183">
            <v>40000020</v>
          </cell>
          <cell r="B183" t="str">
            <v>Исследования проб биологического материала на микоплазму хоминис (при назначении 3-х и более исследований на одного пациента)</v>
          </cell>
          <cell r="C183">
            <v>3</v>
          </cell>
        </row>
        <row r="184">
          <cell r="A184">
            <v>40000021</v>
          </cell>
          <cell r="B184" t="str">
            <v>Исследования проб биологического материала на микоплазму гениталис  (при назначении 3-х и более исследований на одного пациента)</v>
          </cell>
          <cell r="C184">
            <v>3</v>
          </cell>
        </row>
        <row r="185">
          <cell r="A185">
            <v>40000022</v>
          </cell>
          <cell r="B185" t="str">
            <v>Исследования проб биологического материала на нейссерию гонореи (при назначении3-х и более исследований на одного пациента)</v>
          </cell>
          <cell r="C185">
            <v>3</v>
          </cell>
        </row>
        <row r="186">
          <cell r="A186">
            <v>40000023</v>
          </cell>
          <cell r="B186" t="str">
            <v>Исследования проб биологического материала на трихомонас вагиналис (при назначении 3-х и более исследований на одного пациента)</v>
          </cell>
          <cell r="C186">
            <v>3</v>
          </cell>
        </row>
        <row r="187">
          <cell r="A187">
            <v>40000024</v>
          </cell>
          <cell r="B187" t="str">
            <v>Исследования проб биологического материала на гарднерелла вагиналис (при назначении 3-х и более исследований на одного пациента)</v>
          </cell>
          <cell r="C187">
            <v>3</v>
          </cell>
        </row>
        <row r="188">
          <cell r="A188">
            <v>40000026</v>
          </cell>
          <cell r="B188" t="str">
            <v>Исследования проб биологического материала на кандида альбиканс (при назначении 3-х и более исследований на одного пациента)</v>
          </cell>
          <cell r="C188">
            <v>3</v>
          </cell>
        </row>
        <row r="189">
          <cell r="A189">
            <v>40000027</v>
          </cell>
          <cell r="B189" t="str">
            <v xml:space="preserve">Исследование проб биологического материала на скрининг вируса папилломы ,52,58,59,67 типы) без генотипирования. </v>
          </cell>
          <cell r="C189">
            <v>3</v>
          </cell>
        </row>
        <row r="190">
          <cell r="A190">
            <v>40000028</v>
          </cell>
          <cell r="B190" t="str">
            <v xml:space="preserve">Исследование проб биологического материала на вирус папилломы человека 16 и 18 типов. </v>
          </cell>
          <cell r="C190">
            <v>3</v>
          </cell>
        </row>
        <row r="191">
          <cell r="A191">
            <v>40000034</v>
          </cell>
          <cell r="B191" t="str">
            <v>Исследование проб биологического материала на микоплазму пневмониэ и хламидию пневмониэ</v>
          </cell>
          <cell r="C191">
            <v>3</v>
          </cell>
        </row>
        <row r="192">
          <cell r="A192">
            <v>40000037</v>
          </cell>
          <cell r="B192" t="str">
            <v xml:space="preserve">Исследование проб биологического материала на биовары уреаплазмы. </v>
          </cell>
          <cell r="C192">
            <v>3</v>
          </cell>
        </row>
        <row r="193">
          <cell r="A193">
            <v>40000041</v>
          </cell>
          <cell r="B193" t="str">
            <v xml:space="preserve">Исследование проб биологического материала на птичий грипп с положительным результатом. </v>
          </cell>
          <cell r="C193">
            <v>3</v>
          </cell>
        </row>
        <row r="194">
          <cell r="A194">
            <v>40000043</v>
          </cell>
          <cell r="B194" t="str">
            <v>Исследование проб биологического материала на бруцеллез.</v>
          </cell>
          <cell r="C194">
            <v>3</v>
          </cell>
        </row>
        <row r="195">
          <cell r="A195">
            <v>40000044</v>
          </cell>
          <cell r="B195" t="str">
            <v xml:space="preserve">Исследование проб биологического материала внешней среды на сибирскую язву. </v>
          </cell>
          <cell r="C195">
            <v>3</v>
          </cell>
        </row>
        <row r="196">
          <cell r="A196">
            <v>40000045</v>
          </cell>
          <cell r="B196" t="str">
            <v>Исследование проб биологического материала на легионеллез.</v>
          </cell>
          <cell r="C196">
            <v>3</v>
          </cell>
        </row>
        <row r="197">
          <cell r="A197">
            <v>40000046</v>
          </cell>
          <cell r="B197" t="str">
            <v>Исследование на грипп, включая определение типов А иВ и субтипа Н5</v>
          </cell>
          <cell r="C197">
            <v>3</v>
          </cell>
        </row>
        <row r="198">
          <cell r="A198">
            <v>40000047</v>
          </cell>
          <cell r="B198" t="str">
            <v>Исследование на РС - вирус</v>
          </cell>
          <cell r="C198">
            <v>3</v>
          </cell>
        </row>
        <row r="199">
          <cell r="A199">
            <v>40000048</v>
          </cell>
          <cell r="B199" t="str">
            <v>Исследование на аденовирус</v>
          </cell>
          <cell r="C199">
            <v>3</v>
          </cell>
        </row>
        <row r="200">
          <cell r="A200">
            <v>40000053</v>
          </cell>
          <cell r="B200" t="str">
            <v>Исследование проб биологического материала на грипп, ОРВИ</v>
          </cell>
          <cell r="C200">
            <v>3</v>
          </cell>
        </row>
        <row r="201">
          <cell r="A201">
            <v>40000056</v>
          </cell>
          <cell r="B201" t="str">
            <v>Исследование проб биологического материала, внешней среды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201">
            <v>3</v>
          </cell>
        </row>
        <row r="202">
          <cell r="A202">
            <v>40000057</v>
          </cell>
          <cell r="B202" t="str">
            <v>Исследование проб биологического материала, внешней среды на эшерихиозы методом ПЦР</v>
          </cell>
          <cell r="C202">
            <v>3</v>
          </cell>
        </row>
        <row r="203">
          <cell r="A203">
            <v>40000177</v>
          </cell>
          <cell r="B203" t="str">
            <v>Бактериологическое исследование воздуха закрытых помещений.</v>
          </cell>
          <cell r="C203">
            <v>1.88</v>
          </cell>
        </row>
        <row r="204">
          <cell r="A204">
            <v>40000448</v>
          </cell>
          <cell r="B204" t="str">
            <v>Бактериологический контроль за чистотой воздуха закрытых помещений</v>
          </cell>
          <cell r="C204">
            <v>1.88</v>
          </cell>
        </row>
        <row r="205">
          <cell r="A205">
            <v>40000647</v>
          </cell>
          <cell r="B205" t="str">
            <v>Смывы с рабочих поверхностей на возможные контаминации</v>
          </cell>
          <cell r="C205">
            <v>3</v>
          </cell>
        </row>
        <row r="206">
          <cell r="A206">
            <v>40000855</v>
          </cell>
          <cell r="B206" t="str">
            <v>Исследование по идентификации рекомбинантной ДНК в пищевых продуктах.</v>
          </cell>
          <cell r="C206">
            <v>3</v>
          </cell>
        </row>
        <row r="207">
          <cell r="A207">
            <v>40000856</v>
          </cell>
          <cell r="B207" t="str">
            <v>Исследование проб биологического материала на коронавирус ТОРС.</v>
          </cell>
          <cell r="C207">
            <v>3</v>
          </cell>
        </row>
        <row r="208">
          <cell r="A208">
            <v>40000857</v>
          </cell>
          <cell r="B208" t="str">
            <v>Исследование проб биологического материала на вирус гепатита А.</v>
          </cell>
          <cell r="C208">
            <v>3</v>
          </cell>
        </row>
        <row r="209">
          <cell r="A209">
            <v>40000858</v>
          </cell>
          <cell r="B209" t="str">
            <v>Исследование проб биологического материала на вирус гепатита В.</v>
          </cell>
          <cell r="C209">
            <v>3</v>
          </cell>
        </row>
        <row r="210">
          <cell r="A210">
            <v>40000859</v>
          </cell>
          <cell r="B210" t="str">
            <v>Исследование проб биологического материала на вирус гепатита С.</v>
          </cell>
          <cell r="C210">
            <v>3</v>
          </cell>
        </row>
        <row r="211">
          <cell r="A211">
            <v>40000860</v>
          </cell>
          <cell r="B211" t="str">
            <v>Исследование проб биологического материала на вирус гепатита Д.</v>
          </cell>
          <cell r="C211">
            <v>3</v>
          </cell>
        </row>
        <row r="212">
          <cell r="A212">
            <v>40000861</v>
          </cell>
          <cell r="B212" t="str">
            <v>Исследование проб биологического материала на боррелиоз.</v>
          </cell>
          <cell r="C212">
            <v>3</v>
          </cell>
        </row>
        <row r="213">
          <cell r="A213">
            <v>40000863</v>
          </cell>
          <cell r="B213" t="str">
            <v>Исследование проб биологического материала на краснуху.</v>
          </cell>
          <cell r="C213">
            <v>3</v>
          </cell>
        </row>
        <row r="214">
          <cell r="A214">
            <v>40000864</v>
          </cell>
          <cell r="B214" t="str">
            <v>Исследование проб биологического материала на энтеровирусы.</v>
          </cell>
          <cell r="C214">
            <v>3</v>
          </cell>
        </row>
        <row r="215">
          <cell r="A215">
            <v>40000883</v>
          </cell>
          <cell r="B215" t="str">
            <v xml:space="preserve">Исследование проб внешней среды на туляремию. </v>
          </cell>
          <cell r="C215">
            <v>3</v>
          </cell>
        </row>
        <row r="216">
          <cell r="A216">
            <v>40000884</v>
          </cell>
          <cell r="B216" t="str">
            <v xml:space="preserve">Исследование проб внешней среды на холеру . </v>
          </cell>
          <cell r="C216">
            <v>3</v>
          </cell>
        </row>
        <row r="217">
          <cell r="A217">
            <v>40000885</v>
          </cell>
          <cell r="B217" t="str">
            <v xml:space="preserve">Исследование проб внешней среды на энтеровирусы . </v>
          </cell>
          <cell r="C217">
            <v>3</v>
          </cell>
        </row>
        <row r="218">
          <cell r="A218">
            <v>40000886</v>
          </cell>
          <cell r="B218" t="str">
            <v xml:space="preserve">Исследование проб внешней среды на ротавирусы . </v>
          </cell>
          <cell r="C218">
            <v>3</v>
          </cell>
        </row>
        <row r="219">
          <cell r="A219">
            <v>40000893</v>
          </cell>
          <cell r="B219" t="str">
            <v>Исследование проб биологического материала на норовирусы 1 и 2 типов</v>
          </cell>
          <cell r="C219">
            <v>3</v>
          </cell>
        </row>
        <row r="220">
          <cell r="A220">
            <v>40000894</v>
          </cell>
          <cell r="B220" t="str">
            <v>Исследование проб биологического материала внешней среды на ротавирусы, норовирусы, астровирусы</v>
          </cell>
          <cell r="C220">
            <v>3</v>
          </cell>
        </row>
        <row r="221">
          <cell r="A221">
            <v>40000895</v>
          </cell>
          <cell r="B221" t="str">
            <v>Исследование проб биологического материала на шигеллы, сальмонеллы, кампило бактерии</v>
          </cell>
          <cell r="C221">
            <v>3</v>
          </cell>
        </row>
        <row r="222">
          <cell r="A222">
            <v>40000896</v>
          </cell>
          <cell r="B222" t="str">
            <v>Исследование проб биологического материала на парагрипп</v>
          </cell>
          <cell r="C222">
            <v>3</v>
          </cell>
        </row>
        <row r="223">
          <cell r="A223">
            <v>40000897</v>
          </cell>
          <cell r="B223" t="str">
            <v>Исследование проб биологического материала, внешней среды на иерсиниозы методом ПЦР</v>
          </cell>
          <cell r="C223">
            <v>3</v>
          </cell>
        </row>
        <row r="224">
          <cell r="A224">
            <v>40000949</v>
          </cell>
          <cell r="B224" t="str">
            <v>Бактериологический контроль автоклавов</v>
          </cell>
          <cell r="C224">
            <v>0.67</v>
          </cell>
        </row>
        <row r="225">
          <cell r="A225">
            <v>40000950</v>
          </cell>
          <cell r="B225" t="str">
            <v>Химический  контроль  автоклавов</v>
          </cell>
          <cell r="C225">
            <v>0.67</v>
          </cell>
        </row>
        <row r="226">
          <cell r="A226">
            <v>40000951</v>
          </cell>
          <cell r="B226" t="str">
            <v>Исследование проб биологического материала внешнекй среды на вирус Западного Нила</v>
          </cell>
          <cell r="C226">
            <v>3</v>
          </cell>
        </row>
        <row r="227">
          <cell r="A227">
            <v>40000952</v>
          </cell>
          <cell r="B227" t="str">
            <v>Исследование по идентификационной видовой принадлежности мяса говядины и баранины</v>
          </cell>
          <cell r="C227">
            <v>3</v>
          </cell>
        </row>
        <row r="228">
          <cell r="A228">
            <v>40000953</v>
          </cell>
          <cell r="B228" t="str">
            <v>Исследование по идентификационной видовой принадлежности мяса курицы и свинины</v>
          </cell>
          <cell r="C228">
            <v>3</v>
          </cell>
        </row>
        <row r="229">
          <cell r="A229">
            <v>40000954</v>
          </cell>
          <cell r="B229" t="str">
            <v>Исследование по идентификационной видовой принадлежности рыб семейства лососевых (горбуша-кета-нерка)</v>
          </cell>
          <cell r="C229">
            <v>3</v>
          </cell>
        </row>
        <row r="230">
          <cell r="A230">
            <v>40000955</v>
          </cell>
          <cell r="B230" t="str">
            <v>Исследование и количественное определение ДНК синегнойной палочки</v>
          </cell>
          <cell r="C230">
            <v>3</v>
          </cell>
        </row>
        <row r="231">
          <cell r="A231">
            <v>40000956</v>
          </cell>
          <cell r="B231" t="str">
            <v>Исследование по идентификации рекомбинантной ДНК в пищевых продуктах (2 пробы).</v>
          </cell>
          <cell r="C231">
            <v>2</v>
          </cell>
        </row>
        <row r="232">
          <cell r="A232">
            <v>40000957</v>
          </cell>
          <cell r="B232" t="str">
            <v>Исследование по идентификации рекомбинантной ДНК в пищевых продуктах (3 пробы).</v>
          </cell>
          <cell r="C232">
            <v>1.3</v>
          </cell>
        </row>
        <row r="233">
          <cell r="A233">
            <v>40000958</v>
          </cell>
          <cell r="B23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</v>
          </cell>
          <cell r="C233">
            <v>2.8</v>
          </cell>
        </row>
        <row r="234">
          <cell r="A234" t="str">
            <v>Бактериологическая  лаборатория</v>
          </cell>
        </row>
        <row r="235">
          <cell r="A235">
            <v>50001315</v>
          </cell>
          <cell r="B235" t="str">
            <v>Бактериологическое исследование консервов стерилизованных группы А, Б, В; соковой продукции из фруктов и овощей с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5">
            <v>5.41</v>
          </cell>
        </row>
        <row r="236">
          <cell r="A236">
            <v>50001316</v>
          </cell>
          <cell r="B236" t="str">
            <v>Бактериологическое исследование консервов стерилизованных группы Г, соковой продукции с рН ниже 4,2, а также ниже рН 3,8 для соковой продукции из абрикосов, персиков, груш; соковой продукции из овощей с рН ниже 3,7</v>
          </cell>
          <cell r="C236">
            <v>4.41</v>
          </cell>
        </row>
        <row r="237">
          <cell r="A237">
            <v>50000002</v>
          </cell>
          <cell r="B237" t="str">
            <v>Бактериологическое исследование материала от больного при пищевой токсикоинфекции.</v>
          </cell>
          <cell r="C237">
            <v>3.71</v>
          </cell>
        </row>
        <row r="238">
          <cell r="A238">
            <v>50000035</v>
          </cell>
          <cell r="B238" t="str">
            <v>Определение ингибирующих веществ в сыром молоке.</v>
          </cell>
          <cell r="C238">
            <v>0.88</v>
          </cell>
        </row>
        <row r="239">
          <cell r="A239">
            <v>50000025</v>
          </cell>
          <cell r="B239" t="str">
            <v>Определение остаточного количества антибиотиков в пищевых продуктах (на один антибиотик).</v>
          </cell>
          <cell r="C239">
            <v>6.79</v>
          </cell>
        </row>
        <row r="240">
          <cell r="A240">
            <v>50001074</v>
          </cell>
          <cell r="B240" t="str">
            <v>Бактериологическое исследование пищевых продуктов на ботулизм.</v>
          </cell>
          <cell r="C240">
            <v>2.21</v>
          </cell>
        </row>
        <row r="241">
          <cell r="A241">
            <v>50000098</v>
          </cell>
          <cell r="B241" t="str">
            <v>Бактериологическое исследование на КМАФАнМ, КМАэМ</v>
          </cell>
          <cell r="C241">
            <v>0.71</v>
          </cell>
        </row>
        <row r="242">
          <cell r="A242">
            <v>50000099</v>
          </cell>
          <cell r="B242" t="str">
            <v>Бактериологическое исследование на БГКП (колиформы), БГКП (колиформы) фекальные</v>
          </cell>
          <cell r="C242">
            <v>0.63</v>
          </cell>
        </row>
        <row r="243">
          <cell r="A243">
            <v>50000109</v>
          </cell>
          <cell r="B243" t="str">
            <v>Бактериологическое исследование на стафилококки St. аureus.</v>
          </cell>
          <cell r="C243">
            <v>0.71</v>
          </cell>
        </row>
        <row r="244">
          <cell r="A244">
            <v>50000105</v>
          </cell>
          <cell r="B244" t="str">
            <v>Бактериологическое исследование на бактерии рода  Proteus.</v>
          </cell>
          <cell r="C244">
            <v>0.71</v>
          </cell>
        </row>
        <row r="245">
          <cell r="A245">
            <v>50000101</v>
          </cell>
          <cell r="B245" t="str">
            <v>Бактериологическое исследование на дрожжи, плесень, концентрацию дрожжевых клеток, плесень по Говарду</v>
          </cell>
          <cell r="C245">
            <v>0.63</v>
          </cell>
        </row>
        <row r="246">
          <cell r="A246">
            <v>50000100</v>
          </cell>
          <cell r="B246" t="str">
            <v>Бактериологическое исследование на сульфитредусцирующие клостридии (СРК), мезофильные клостридии</v>
          </cell>
          <cell r="C246">
            <v>0.71</v>
          </cell>
        </row>
        <row r="247">
          <cell r="A247">
            <v>50000104</v>
          </cell>
          <cell r="B247" t="str">
            <v>Бактериологическое исследование на E.coli, презумптивную E.coli</v>
          </cell>
          <cell r="C247">
            <v>0.71</v>
          </cell>
        </row>
        <row r="248">
          <cell r="A248">
            <v>50000103</v>
          </cell>
          <cell r="B248" t="str">
            <v>Бактериологическое исследование на энтерококки Enterococcus.</v>
          </cell>
          <cell r="C248">
            <v>0.71</v>
          </cell>
        </row>
        <row r="249">
          <cell r="A249">
            <v>50000107</v>
          </cell>
          <cell r="B249" t="str">
            <v>Бактериологическое исследование на молочнокислые микроорганизмы, ацидофильные микроорганизмы</v>
          </cell>
          <cell r="C249">
            <v>0.46</v>
          </cell>
        </row>
        <row r="250">
          <cell r="A250">
            <v>50001075</v>
          </cell>
          <cell r="B250" t="str">
            <v>Бактериологическое исследование на бифидобактерии.</v>
          </cell>
          <cell r="C250">
            <v>0.71</v>
          </cell>
        </row>
        <row r="251">
          <cell r="A251">
            <v>50000111</v>
          </cell>
          <cell r="B251" t="str">
            <v>Бактериологическое исследование на парагемолитический вибрион V. parahaemolyticus</v>
          </cell>
          <cell r="C251">
            <v>0.54</v>
          </cell>
        </row>
        <row r="252">
          <cell r="A252">
            <v>50000102</v>
          </cell>
          <cell r="B252" t="str">
            <v>Бактериологическое исследование на B.cereus.</v>
          </cell>
          <cell r="C252">
            <v>0.71</v>
          </cell>
        </row>
        <row r="253">
          <cell r="A253">
            <v>50000110</v>
          </cell>
          <cell r="B253" t="str">
            <v>Бактериологическое исследование на листерии Listeria monocytogenes</v>
          </cell>
          <cell r="C253">
            <v>1.88</v>
          </cell>
        </row>
        <row r="254">
          <cell r="A254">
            <v>50001076</v>
          </cell>
          <cell r="B254" t="str">
            <v>Бактериологическое исследование на патогенную микрофлору в т.ч. сальмонеллы.</v>
          </cell>
          <cell r="C254">
            <v>1.88</v>
          </cell>
        </row>
        <row r="255">
          <cell r="A255">
            <v>50001077</v>
          </cell>
          <cell r="B255" t="str">
            <v>Бактериологическое исследование на синегнойную палочку.</v>
          </cell>
          <cell r="C255">
            <v>0.71</v>
          </cell>
        </row>
        <row r="256">
          <cell r="A256">
            <v>50001317</v>
          </cell>
          <cell r="B256" t="str">
            <v>Бактериологическое исследование на Enterobacter sakazakii</v>
          </cell>
          <cell r="C256">
            <v>0.71</v>
          </cell>
        </row>
        <row r="257">
          <cell r="A257">
            <v>50001318</v>
          </cell>
          <cell r="B257" t="str">
            <v>Бактериологическое исследование на неспорообразующие микроорганизмы</v>
          </cell>
          <cell r="C257">
            <v>0.46</v>
          </cell>
        </row>
        <row r="258">
          <cell r="A258">
            <v>50000228</v>
          </cell>
          <cell r="B258" t="str">
            <v>Бактериологическое исследование на обнаружение стафилококковых энтеротоксинов в пищевых продуктах с использованием ИФА анализатора</v>
          </cell>
          <cell r="C258">
            <v>5.2</v>
          </cell>
        </row>
        <row r="259">
          <cell r="A259">
            <v>50001078</v>
          </cell>
          <cell r="B25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9">
            <v>1.38</v>
          </cell>
        </row>
        <row r="260">
          <cell r="A260">
            <v>50001079</v>
          </cell>
          <cell r="B260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260">
            <v>1.75</v>
          </cell>
        </row>
        <row r="261">
          <cell r="A261">
            <v>50001080</v>
          </cell>
          <cell r="B261" t="str">
            <v>Бактериологическое исследование воды (централизованного и нецентрализованного водоснабжения, горячего водоснабжения) на сульфитредуцирующие клостридии</v>
          </cell>
          <cell r="C261">
            <v>0.57999999999999996</v>
          </cell>
        </row>
        <row r="262">
          <cell r="A262">
            <v>50001122</v>
          </cell>
          <cell r="B262" t="str">
            <v>Бактериологическое исследование воды питьевой расфасованной на синегнойную палочку</v>
          </cell>
          <cell r="C262">
            <v>2.58</v>
          </cell>
        </row>
        <row r="263">
          <cell r="A263">
            <v>50001123</v>
          </cell>
          <cell r="B263" t="str">
            <v>Бактериологическое исследование воды питьевой расфасованной на сульфитредуцирующие клостридии (СРК)</v>
          </cell>
          <cell r="C263">
            <v>0.5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>
            <v>1.1299999999999999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>
            <v>1.75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>
            <v>3.54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>
            <v>3.13</v>
          </cell>
        </row>
        <row r="268">
          <cell r="A268">
            <v>50001089</v>
          </cell>
          <cell r="B268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</v>
          </cell>
          <cell r="C268">
            <v>0.71</v>
          </cell>
        </row>
        <row r="269">
          <cell r="A269">
            <v>50000147</v>
          </cell>
          <cell r="B269" t="str">
            <v>Бактериологическое исследование лекарственных форм на стерильность.</v>
          </cell>
          <cell r="C269">
            <v>1.21</v>
          </cell>
        </row>
        <row r="270">
          <cell r="A270">
            <v>50001090</v>
          </cell>
          <cell r="B270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 на стерильность</v>
          </cell>
          <cell r="C270">
            <v>1.21</v>
          </cell>
        </row>
        <row r="271">
          <cell r="A271">
            <v>50001091</v>
          </cell>
          <cell r="B271" t="str">
            <v>Бактериологическое исследование аптечной посуды и вспомогательного инструмента.</v>
          </cell>
          <cell r="C271">
            <v>1.38</v>
          </cell>
        </row>
        <row r="272">
          <cell r="A272">
            <v>50001094</v>
          </cell>
          <cell r="B27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2">
            <v>2.63</v>
          </cell>
        </row>
        <row r="273">
          <cell r="A273">
            <v>50000175</v>
          </cell>
          <cell r="B273" t="str">
            <v>Бактериологическое исследование лечебной грязи.</v>
          </cell>
          <cell r="C273">
            <v>3.96</v>
          </cell>
        </row>
        <row r="274">
          <cell r="A274">
            <v>50000169</v>
          </cell>
          <cell r="B27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274">
            <v>0.38</v>
          </cell>
        </row>
        <row r="275">
          <cell r="A275">
            <v>50000171</v>
          </cell>
          <cell r="B275" t="str">
            <v>Бактериологическое исследование смывов на стафилококк.</v>
          </cell>
          <cell r="C275">
            <v>0.71</v>
          </cell>
        </row>
        <row r="276">
          <cell r="A276">
            <v>50000164</v>
          </cell>
          <cell r="B276" t="str">
            <v>Бактериологическое исследование смывов на патогенную микрофлору, в том числе на листерии</v>
          </cell>
          <cell r="C276">
            <v>1.54</v>
          </cell>
        </row>
        <row r="277">
          <cell r="A277">
            <v>50000165</v>
          </cell>
          <cell r="B277" t="str">
            <v>Бактериологическое исследование смывов на ОМЧ (КМАФАнМ).</v>
          </cell>
          <cell r="C277">
            <v>0.42</v>
          </cell>
        </row>
        <row r="278">
          <cell r="A278">
            <v>50000166</v>
          </cell>
          <cell r="B278" t="str">
            <v>Бактериологическое исследование смывов на условно - патогенную микрофлору.</v>
          </cell>
          <cell r="C278">
            <v>3.42</v>
          </cell>
        </row>
        <row r="279">
          <cell r="A279">
            <v>50001095</v>
          </cell>
          <cell r="B279" t="str">
            <v>Бактериологическое исследование смывов на дрожжи, плесень.</v>
          </cell>
          <cell r="C279">
            <v>0.5</v>
          </cell>
        </row>
        <row r="280">
          <cell r="A280">
            <v>50000168</v>
          </cell>
          <cell r="B280" t="str">
            <v>Бактериологическое исследование смывов на стрептококк.</v>
          </cell>
          <cell r="C280">
            <v>0.71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>
            <v>0.71</v>
          </cell>
        </row>
        <row r="282">
          <cell r="A282">
            <v>50001097</v>
          </cell>
          <cell r="B28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</v>
          </cell>
          <cell r="C282">
            <v>2.63</v>
          </cell>
        </row>
        <row r="283">
          <cell r="A283">
            <v>50001098</v>
          </cell>
          <cell r="B283" t="str">
            <v>Бактериологическое исследование отделяемое зева, носа на стафилококк (1 исследование)</v>
          </cell>
          <cell r="C283">
            <v>1.04</v>
          </cell>
        </row>
        <row r="284">
          <cell r="A284">
            <v>50000194</v>
          </cell>
          <cell r="B284" t="str">
            <v xml:space="preserve">Бактериологическое исследование возбудителей дифтерии (1 исследование).  </v>
          </cell>
          <cell r="C284">
            <v>1.01</v>
          </cell>
        </row>
        <row r="285">
          <cell r="A285">
            <v>50000195</v>
          </cell>
          <cell r="B285" t="str">
            <v>Бактериологическое исследование возбудителей коклюша и паракоклюша.</v>
          </cell>
          <cell r="C285">
            <v>1.01</v>
          </cell>
        </row>
        <row r="286">
          <cell r="A286">
            <v>50000197</v>
          </cell>
          <cell r="B286" t="str">
            <v>Бактериологическое исследование на менингококк</v>
          </cell>
          <cell r="C286">
            <v>1.38</v>
          </cell>
        </row>
        <row r="287">
          <cell r="A287">
            <v>50000198</v>
          </cell>
          <cell r="B287" t="str">
            <v xml:space="preserve">Бактериологическое исследование на кишечную группу инфекций.  </v>
          </cell>
          <cell r="C287">
            <v>1.38</v>
          </cell>
        </row>
        <row r="288">
          <cell r="A288">
            <v>50000196</v>
          </cell>
          <cell r="B288" t="str">
            <v>Бактериологическое исследование на  энтеропатогенные эшерихии  (ЭПКП).</v>
          </cell>
          <cell r="C288">
            <v>1.88</v>
          </cell>
        </row>
        <row r="289">
          <cell r="A289">
            <v>50000193</v>
          </cell>
          <cell r="B289" t="str">
            <v>Бактериологическое исследование чувствительности к химиотерапевтическим препаратам с 6 дисками.</v>
          </cell>
          <cell r="C289">
            <v>0.54</v>
          </cell>
        </row>
        <row r="290">
          <cell r="A290">
            <v>50000210</v>
          </cell>
          <cell r="B290" t="str">
            <v>Бактериологическое определение фаготипа стафилококка.</v>
          </cell>
          <cell r="C290">
            <v>1.04</v>
          </cell>
        </row>
        <row r="291">
          <cell r="A291">
            <v>50001100</v>
          </cell>
          <cell r="B291" t="str">
            <v>Бактериологическое исследование крови на гемокультуру.</v>
          </cell>
          <cell r="C291">
            <v>1.38</v>
          </cell>
        </row>
        <row r="292">
          <cell r="A292">
            <v>50001107</v>
          </cell>
          <cell r="B292" t="str">
            <v>Бактериологическое исследование крови на стерильность</v>
          </cell>
          <cell r="C292">
            <v>2.21</v>
          </cell>
        </row>
        <row r="293">
          <cell r="A293">
            <v>50001101</v>
          </cell>
          <cell r="B293" t="str">
            <v xml:space="preserve">Бактериологическое исследование на дисбактериоз. </v>
          </cell>
          <cell r="C293">
            <v>8.5399999999999991</v>
          </cell>
        </row>
        <row r="294">
          <cell r="A294">
            <v>50001102</v>
          </cell>
          <cell r="B294" t="str">
            <v>Бактериологическое исследование на B.cereus.</v>
          </cell>
          <cell r="C294">
            <v>0.38</v>
          </cell>
        </row>
        <row r="295">
          <cell r="A295">
            <v>50001322</v>
          </cell>
          <cell r="B295" t="str">
            <v>Серологическое исследование на тиф и паратифы с одним диагностикумом (реакция Видаля)</v>
          </cell>
          <cell r="C295">
            <v>0.38</v>
          </cell>
        </row>
        <row r="296">
          <cell r="A296">
            <v>50001103</v>
          </cell>
          <cell r="B296" t="str">
            <v>РНГА с одним эритрацитарным диагностикумом (в том числе на брюшной тиф)</v>
          </cell>
          <cell r="C296">
            <v>0.46</v>
          </cell>
        </row>
        <row r="297">
          <cell r="A297">
            <v>50001104</v>
          </cell>
          <cell r="B297" t="str">
            <v xml:space="preserve">РНГА с одним антигеном для определения напряженности иммунитета (дифтерия, столбняк). </v>
          </cell>
          <cell r="C297">
            <v>1.1299999999999999</v>
          </cell>
        </row>
        <row r="298">
          <cell r="A298">
            <v>50001105</v>
          </cell>
          <cell r="B298" t="str">
            <v xml:space="preserve">РНГА с одним  диагностикумом (сальмонелезный, шигеллезный). </v>
          </cell>
          <cell r="C298">
            <v>0.46</v>
          </cell>
        </row>
        <row r="299">
          <cell r="A299">
            <v>50001106</v>
          </cell>
          <cell r="B299" t="str">
            <v>Бактериологическое исследование кала, носа, пупа( 1 исследование)</v>
          </cell>
          <cell r="C299">
            <v>1.38</v>
          </cell>
        </row>
        <row r="300">
          <cell r="A300">
            <v>50001112</v>
          </cell>
          <cell r="B300" t="str">
            <v xml:space="preserve">Определение устойчивости микроорганизмов к дезинфектам. </v>
          </cell>
          <cell r="C300">
            <v>1.54</v>
          </cell>
        </row>
        <row r="301">
          <cell r="A301">
            <v>50001320</v>
          </cell>
          <cell r="B301" t="str">
            <v>Бактериологическое исследование кала на условно-патогенную микрофлору</v>
          </cell>
          <cell r="C301">
            <v>3.54</v>
          </cell>
        </row>
        <row r="302">
          <cell r="A302">
            <v>50001321</v>
          </cell>
          <cell r="B302" t="str">
            <v>Бактериологическое исследование клинического материала на дрожжевые грибы рода Candida</v>
          </cell>
          <cell r="C302">
            <v>0.5</v>
          </cell>
        </row>
        <row r="303">
          <cell r="A303">
            <v>50001323</v>
          </cell>
          <cell r="B303" t="str">
            <v>Микробиологические исследования по контролю качества камерной дезинфекции (9 биотестов)</v>
          </cell>
          <cell r="C303">
            <v>2.2599999999999998</v>
          </cell>
        </row>
        <row r="304">
          <cell r="A304">
            <v>50001324</v>
          </cell>
          <cell r="B304" t="str">
            <v>Микробиологические исследования по контролю качества камерной дезинфекции (15 биотестов)</v>
          </cell>
          <cell r="C304">
            <v>3.77</v>
          </cell>
        </row>
        <row r="305">
          <cell r="A305">
            <v>50001325</v>
          </cell>
          <cell r="B305" t="str">
            <v>Бактериологическое исследование на КМАФАнМ, КМАэМ методом петрифильмов</v>
          </cell>
          <cell r="C305">
            <v>0.71</v>
          </cell>
        </row>
        <row r="306">
          <cell r="A306">
            <v>50001326</v>
          </cell>
          <cell r="B306" t="str">
            <v>Бактериологическое исследование на патогенную микрофлору методом резонансного импеданса, не серийные исследования</v>
          </cell>
          <cell r="C306">
            <v>1.88</v>
          </cell>
        </row>
        <row r="307">
          <cell r="A307">
            <v>50001327</v>
          </cell>
          <cell r="B307" t="str">
            <v>Пробоподготовка при бактериологическом исследовании пищевых продуктов</v>
          </cell>
          <cell r="C307">
            <v>0.57999999999999996</v>
          </cell>
        </row>
        <row r="308">
          <cell r="A308">
            <v>50001118</v>
          </cell>
          <cell r="B308" t="str">
            <v>Бактериологическое исследование на пирогенообразующие микроорганизмов</v>
          </cell>
          <cell r="C308">
            <v>0.38</v>
          </cell>
        </row>
        <row r="309">
          <cell r="A309">
            <v>50001119</v>
          </cell>
          <cell r="B309" t="str">
            <v>Бактериологическое исследование воды очищенной по фармакопее</v>
          </cell>
          <cell r="C309">
            <v>1.9</v>
          </cell>
        </row>
        <row r="310">
          <cell r="A310">
            <v>50000947</v>
          </cell>
          <cell r="B310" t="str">
            <v>Бактериологический качественный контроль  питательных сред</v>
          </cell>
          <cell r="C310">
            <v>0.67</v>
          </cell>
        </row>
        <row r="311">
          <cell r="A311">
            <v>50000948</v>
          </cell>
          <cell r="B311" t="str">
            <v>Бактериологический количественный контроль  питательных сред</v>
          </cell>
          <cell r="C311">
            <v>1.17</v>
          </cell>
        </row>
        <row r="312">
          <cell r="A312">
            <v>50000950</v>
          </cell>
          <cell r="B312" t="str">
            <v>Химический  контроль  автоклавов</v>
          </cell>
          <cell r="C312">
            <v>1.33</v>
          </cell>
        </row>
        <row r="313">
          <cell r="A313">
            <v>50000951</v>
          </cell>
          <cell r="B313" t="str">
            <v>Бактериологический пересев музейных культур</v>
          </cell>
          <cell r="C313">
            <v>0.5</v>
          </cell>
        </row>
        <row r="314">
          <cell r="A314">
            <v>50000952</v>
          </cell>
          <cell r="B314" t="str">
            <v>Биологический контроль работы сухожарового стерилизатора (5 тестов)</v>
          </cell>
          <cell r="C314">
            <v>8.5</v>
          </cell>
        </row>
        <row r="315">
          <cell r="A315">
            <v>50000953</v>
          </cell>
          <cell r="B315" t="str">
            <v>Биологический контроль работы парового стерилизатора ( 5 тестов)</v>
          </cell>
          <cell r="C315">
            <v>7.02</v>
          </cell>
        </row>
        <row r="316">
          <cell r="A316">
            <v>50001120</v>
          </cell>
          <cell r="B316" t="str">
            <v>Определение  микробиологической чистоты лекарственных средств не обладающих и необладающих антимикробной активностью.</v>
          </cell>
          <cell r="C316">
            <v>3.13</v>
          </cell>
        </row>
        <row r="317">
          <cell r="A317">
            <v>50001121</v>
          </cell>
          <cell r="B317" t="str">
            <v>Исследования смывов из холодильных камер на  плесень.</v>
          </cell>
          <cell r="C317">
            <v>0.5</v>
          </cell>
        </row>
        <row r="318">
          <cell r="A318">
            <v>50000447</v>
          </cell>
          <cell r="B318" t="str">
            <v>Бактериологический контроль за чистотой лабораторной посуды и вспомогательного инструмента.</v>
          </cell>
          <cell r="C318">
            <v>0.67</v>
          </cell>
        </row>
        <row r="319">
          <cell r="A319">
            <v>50000930</v>
          </cell>
          <cell r="B319" t="str">
            <v>Определение количества соматических клеток в сыром молоке.</v>
          </cell>
          <cell r="C319">
            <v>1</v>
          </cell>
        </row>
        <row r="320">
          <cell r="A320">
            <v>50001130</v>
          </cell>
          <cell r="B320" t="str">
            <v>Бактериологическое исследование парфюмерно-косметической продукции.</v>
          </cell>
          <cell r="C320">
            <v>2.88</v>
          </cell>
        </row>
        <row r="321">
          <cell r="A321">
            <v>50001133</v>
          </cell>
          <cell r="B321" t="str">
            <v>Бактериологическое исследование воды на легионеллы.</v>
          </cell>
          <cell r="C321">
            <v>1.21</v>
          </cell>
        </row>
        <row r="322">
          <cell r="A322">
            <v>50001134</v>
          </cell>
          <cell r="B322" t="str">
            <v>Бактериологическое исследование воды питьевой, питьевой расфасованной в емкости на ОМЧ, ОМЧ 37°С</v>
          </cell>
          <cell r="C322">
            <v>0.5</v>
          </cell>
        </row>
        <row r="323">
          <cell r="A323">
            <v>50001135</v>
          </cell>
          <cell r="B323" t="str">
            <v>Бактериологическое исследование воды питьевой, питьевой расфасованной в емкости на ОКБ, ТКБ, ГКБ</v>
          </cell>
          <cell r="C323">
            <v>0.5</v>
          </cell>
        </row>
        <row r="324">
          <cell r="A324">
            <v>50000223</v>
          </cell>
          <cell r="B324" t="str">
            <v>Бактериологическое исследование смывов на легионеллы.</v>
          </cell>
          <cell r="C324">
            <v>1.21</v>
          </cell>
        </row>
        <row r="325">
          <cell r="A325">
            <v>50001319</v>
          </cell>
          <cell r="B325" t="str">
            <v>Бактериологическое исследование смывов с эндоскопического оборудования на ДВУ (дезинфекция высокого уровня)</v>
          </cell>
          <cell r="C325">
            <v>3.42</v>
          </cell>
        </row>
        <row r="326">
          <cell r="A326">
            <v>50000224</v>
          </cell>
          <cell r="B326" t="str">
            <v>Бактериологическое исследование воздуха закрытых помещений на общее микробное число (ОМЧ).</v>
          </cell>
          <cell r="C326">
            <v>0.57999999999999996</v>
          </cell>
        </row>
        <row r="327">
          <cell r="A327">
            <v>50000225</v>
          </cell>
          <cell r="B327" t="str">
            <v>Бактериологическое исследование воздуха закрытых помещений на S.aureus.</v>
          </cell>
          <cell r="C327">
            <v>0.57999999999999996</v>
          </cell>
        </row>
        <row r="328">
          <cell r="A328">
            <v>50000226</v>
          </cell>
          <cell r="B328" t="str">
            <v>Бактериологическое исследование воздуха закрытых помещений на плесневые грибы и дрожжи.</v>
          </cell>
          <cell r="C328">
            <v>0.57999999999999996</v>
          </cell>
        </row>
        <row r="329">
          <cell r="A329">
            <v>50000227</v>
          </cell>
          <cell r="B329" t="str">
            <v>Бактериологическое исследование воздуха холодильных камер на плесень</v>
          </cell>
        </row>
        <row r="330">
          <cell r="A330">
            <v>50001139</v>
          </cell>
          <cell r="B330" t="str">
            <v>Бактериологическое исследование воды питьевой расфасованной в емкости на ОМЧ 22°С</v>
          </cell>
          <cell r="C330">
            <v>0.57999999999999996</v>
          </cell>
        </row>
        <row r="331">
          <cell r="A331">
            <v>51000176</v>
          </cell>
          <cell r="B331" t="str">
            <v>30-ти минутная стерилизация питательных сред</v>
          </cell>
          <cell r="C331">
            <v>0.3</v>
          </cell>
        </row>
        <row r="332">
          <cell r="A332">
            <v>51000177</v>
          </cell>
          <cell r="B332" t="str">
            <v>Стерилизация изделий медицинского назначения (1 цикл)</v>
          </cell>
          <cell r="C332">
            <v>1.3</v>
          </cell>
        </row>
        <row r="333">
          <cell r="A333">
            <v>50000004</v>
          </cell>
          <cell r="B333" t="str">
            <v>Исследование на ОМЧ воды поверхностных водоемов</v>
          </cell>
          <cell r="C333">
            <v>0.4</v>
          </cell>
        </row>
        <row r="334">
          <cell r="A334">
            <v>50000005</v>
          </cell>
          <cell r="B334" t="str">
            <v>Бактериологическое исследование средств личной гигиены</v>
          </cell>
          <cell r="C334">
            <v>2.88</v>
          </cell>
        </row>
        <row r="335">
          <cell r="A335">
            <v>50001072</v>
          </cell>
          <cell r="B33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335">
            <v>5.65</v>
          </cell>
        </row>
        <row r="336">
          <cell r="A336">
            <v>50001126</v>
          </cell>
          <cell r="B336" t="str">
            <v>Бактериологическое исследование воды аквапарков</v>
          </cell>
          <cell r="C336">
            <v>3.53</v>
          </cell>
        </row>
        <row r="337">
          <cell r="A337">
            <v>50000174</v>
          </cell>
          <cell r="B337" t="str">
            <v>Бактериологическое исследование почвы и песка.</v>
          </cell>
          <cell r="C337">
            <v>3.58</v>
          </cell>
        </row>
        <row r="338">
          <cell r="A338">
            <v>50001328</v>
          </cell>
          <cell r="B338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38">
            <v>7.02</v>
          </cell>
        </row>
        <row r="339">
          <cell r="A339">
            <v>50001329</v>
          </cell>
          <cell r="B339" t="str">
            <v>Бактериологическое исследование воды питьевой, расфасованной на 6 показателей (ОМЧ 37°С, 22°С, ОКБ, ТКБ, ГКБ, Ps.aeruginosa.</v>
          </cell>
          <cell r="C339">
            <v>2.21</v>
          </cell>
        </row>
        <row r="340">
          <cell r="A340">
            <v>50001330</v>
          </cell>
          <cell r="B340" t="str">
            <v>Определение остаточного количества антибиотиков в пищевых продуктах (на один антибиотик) методом ИФА</v>
          </cell>
          <cell r="C340">
            <v>1</v>
          </cell>
        </row>
        <row r="341">
          <cell r="A341" t="str">
            <v xml:space="preserve">Лаборатория  физико-химических методов исследования  </v>
          </cell>
        </row>
        <row r="342">
          <cell r="A342">
            <v>60000005</v>
          </cell>
          <cell r="B342" t="str">
            <v>Определение жирнокислотного сотава-масла растительного, жиры животных</v>
          </cell>
          <cell r="C342">
            <v>10.3</v>
          </cell>
        </row>
        <row r="343">
          <cell r="A343">
            <v>60000008</v>
          </cell>
          <cell r="B343" t="str">
            <v>Исследование массовой доли магний-ион в соли</v>
          </cell>
          <cell r="C343">
            <v>1.5</v>
          </cell>
        </row>
        <row r="344">
          <cell r="A344">
            <v>60000009</v>
          </cell>
          <cell r="B344" t="str">
            <v>Исследование массовой доли сульфат-ион в соли</v>
          </cell>
          <cell r="C344">
            <v>4</v>
          </cell>
        </row>
        <row r="345">
          <cell r="A345">
            <v>60000010</v>
          </cell>
          <cell r="B345" t="str">
            <v>Исследование массовой доли хлорид-натрия в соли</v>
          </cell>
          <cell r="C345">
            <v>1.5</v>
          </cell>
        </row>
        <row r="346">
          <cell r="A346">
            <v>60000011</v>
          </cell>
          <cell r="B346" t="str">
            <v>Исследование массовой доли хлористого натрия в соли</v>
          </cell>
          <cell r="C346">
            <v>1.5</v>
          </cell>
        </row>
        <row r="347">
          <cell r="A347">
            <v>60000109</v>
          </cell>
          <cell r="B347" t="str">
            <v>Определение охратоксина А в пищевых продуктах</v>
          </cell>
          <cell r="C347">
            <v>5.25</v>
          </cell>
        </row>
        <row r="348">
          <cell r="A348">
            <v>60000110</v>
          </cell>
          <cell r="B348" t="str">
            <v>Определение массовой доли сахарозы в сахаре</v>
          </cell>
          <cell r="C348">
            <v>1.5</v>
          </cell>
        </row>
        <row r="349">
          <cell r="A349">
            <v>60000111</v>
          </cell>
          <cell r="B349" t="str">
            <v>Определение ферропримесей в сахаре</v>
          </cell>
          <cell r="C349">
            <v>0.67</v>
          </cell>
        </row>
        <row r="350">
          <cell r="A350">
            <v>60000112</v>
          </cell>
          <cell r="B350" t="str">
            <v>Определение массовой доли редуцирующих веществ в сахаре</v>
          </cell>
          <cell r="C350">
            <v>2</v>
          </cell>
        </row>
        <row r="351">
          <cell r="A351">
            <v>60000113</v>
          </cell>
          <cell r="B351" t="str">
            <v>Определение цветности сахара</v>
          </cell>
          <cell r="C351">
            <v>1</v>
          </cell>
        </row>
        <row r="352">
          <cell r="A352">
            <v>60000114</v>
          </cell>
          <cell r="B352" t="str">
            <v>Определение внешнего вида, запаха, вкуса и чистоты раствора сахара</v>
          </cell>
          <cell r="C352">
            <v>0.5</v>
          </cell>
        </row>
        <row r="353">
          <cell r="A353">
            <v>60000115</v>
          </cell>
          <cell r="B353" t="str">
            <v>Определение массовой доли мелочи в сахаре-рафинаде</v>
          </cell>
          <cell r="C353">
            <v>1</v>
          </cell>
        </row>
        <row r="354">
          <cell r="A354">
            <v>60000222</v>
          </cell>
          <cell r="B354" t="str">
            <v>Определение органолептических показателей продовольственного сырья, пищевых продуктов</v>
          </cell>
          <cell r="C354">
            <v>0.5</v>
          </cell>
        </row>
        <row r="355">
          <cell r="A355">
            <v>60000223</v>
          </cell>
          <cell r="B355" t="str">
            <v>Определение массовой доли экстрактивных веществ в кофе</v>
          </cell>
          <cell r="C355">
            <v>2.42</v>
          </cell>
        </row>
        <row r="356">
          <cell r="A356">
            <v>60000224</v>
          </cell>
          <cell r="B356" t="str">
            <v>Определение массовой доли экстрактивных водорастворимых веществ в чае</v>
          </cell>
          <cell r="C356">
            <v>2.42</v>
          </cell>
        </row>
        <row r="357">
          <cell r="A357">
            <v>60000225</v>
          </cell>
          <cell r="B357" t="str">
            <v>Определение массовой доли белка в продовольственном сырье, пищевых продуктов</v>
          </cell>
          <cell r="C357">
            <v>4.33</v>
          </cell>
        </row>
        <row r="358">
          <cell r="A358">
            <v>60000226</v>
          </cell>
          <cell r="B358" t="str">
            <v>Расчет одного блюда на калорийность по Экземплярскому</v>
          </cell>
          <cell r="C358">
            <v>1</v>
          </cell>
        </row>
        <row r="359">
          <cell r="A359">
            <v>60000229</v>
          </cell>
          <cell r="B359" t="str">
            <v>Определение массовой доли осадка в растительном масле</v>
          </cell>
          <cell r="C359">
            <v>2.25</v>
          </cell>
        </row>
        <row r="360">
          <cell r="A360">
            <v>60000231</v>
          </cell>
          <cell r="B360" t="str">
            <v>Определение доли влаги и сухих веществ при определенной температуре и фиксированном времени в пищевых продуктах</v>
          </cell>
          <cell r="C360">
            <v>1.33</v>
          </cell>
        </row>
        <row r="361">
          <cell r="A361">
            <v>60000232</v>
          </cell>
          <cell r="B361" t="str">
            <v xml:space="preserve">Определение содержания этилового спирта в продуктах переработки плодов и овощей </v>
          </cell>
          <cell r="C361">
            <v>3</v>
          </cell>
        </row>
        <row r="362">
          <cell r="A362">
            <v>60000233</v>
          </cell>
          <cell r="B362" t="str">
            <v>Определение влаги и сухих веществ до постоянного веса в пищевых продуктах</v>
          </cell>
          <cell r="C362">
            <v>1.83</v>
          </cell>
        </row>
        <row r="363">
          <cell r="A363">
            <v>60000234</v>
          </cell>
          <cell r="B363" t="str">
            <v>Определение зольности в продовольственном сырье, пищевых продуктах</v>
          </cell>
          <cell r="C363">
            <v>2.5</v>
          </cell>
        </row>
        <row r="364">
          <cell r="A364">
            <v>60000235</v>
          </cell>
          <cell r="B364" t="str">
            <v>Определение массовой доли крахмала в мясных изделиях с определением лактозы</v>
          </cell>
          <cell r="C364">
            <v>3</v>
          </cell>
        </row>
        <row r="365">
          <cell r="A365">
            <v>60000237</v>
          </cell>
          <cell r="B365" t="str">
            <v>Определение сухих веществ рефрактометрическим методом в продовольственном сырье</v>
          </cell>
          <cell r="C365">
            <v>1.08</v>
          </cell>
        </row>
        <row r="366">
          <cell r="A366">
            <v>60000238</v>
          </cell>
          <cell r="B366" t="str">
            <v>Определение массовой доли сухих веществ рефрактометрическим методом в пищевых продуктах</v>
          </cell>
          <cell r="C366">
            <v>1.08</v>
          </cell>
        </row>
        <row r="367">
          <cell r="A367">
            <v>60000239</v>
          </cell>
          <cell r="B367" t="str">
            <v>Определение массовой доли неомыляемых веществ в растительных маслах  и натуральных жирных кислотах</v>
          </cell>
          <cell r="C367">
            <v>3.08</v>
          </cell>
        </row>
        <row r="368">
          <cell r="A368">
            <v>60000240</v>
          </cell>
          <cell r="B368" t="str">
            <v>Определение массовой доли не жировых примесей и  объемной доли отстоя в растительных маслах</v>
          </cell>
          <cell r="C368">
            <v>3.18</v>
          </cell>
        </row>
        <row r="369">
          <cell r="A369">
            <v>60000241</v>
          </cell>
          <cell r="B369" t="str">
            <v>Определение  массовой доли фосфорсодержащих веществ в растительных маслах</v>
          </cell>
          <cell r="C369">
            <v>4.2</v>
          </cell>
        </row>
        <row r="370">
          <cell r="A370">
            <v>60000242</v>
          </cell>
          <cell r="B370" t="str">
            <v>Определение РН в продовольственном сырье, пищевых продуктах</v>
          </cell>
          <cell r="C370">
            <v>1.42</v>
          </cell>
        </row>
        <row r="371">
          <cell r="A371">
            <v>60000243</v>
          </cell>
          <cell r="B371" t="str">
            <v>Определение объемной доли этилового спирта  и массовой доли действительного экстракта в пиве</v>
          </cell>
          <cell r="C371">
            <v>5.65</v>
          </cell>
        </row>
        <row r="372">
          <cell r="A372">
            <v>60000244</v>
          </cell>
          <cell r="B372" t="str">
            <v>Определение массовой доли меди, цинка, кадмия, свинца в продовольственном сырье           (в одной пробе) атомно-абсорбционным методом</v>
          </cell>
          <cell r="C372">
            <v>5.58</v>
          </cell>
        </row>
        <row r="373">
          <cell r="A373">
            <v>60000246</v>
          </cell>
          <cell r="B373" t="str">
            <v>Определение ртути в продовольственном сырье и пищевых продуктах атомно-абсорбционным методом</v>
          </cell>
          <cell r="C373">
            <v>4.83</v>
          </cell>
        </row>
        <row r="374">
          <cell r="A374">
            <v>60000247</v>
          </cell>
          <cell r="B374" t="str">
            <v>Определение железа в продовольственном сырье и пищевых продуктах атомно-абсорбционным методом</v>
          </cell>
          <cell r="C374">
            <v>3.92</v>
          </cell>
        </row>
        <row r="375">
          <cell r="A375">
            <v>60000248</v>
          </cell>
          <cell r="B375" t="str">
            <v>Определение хрома в продовольственном сырье и пищевых продуктах атомно-абсорбционным методом</v>
          </cell>
          <cell r="C375">
            <v>3.92</v>
          </cell>
        </row>
        <row r="376">
          <cell r="A376">
            <v>60000249</v>
          </cell>
          <cell r="B376" t="str">
            <v>Определение никеля в продовольственном сырье и пищевых продуктах атомно-абсорбционным методом</v>
          </cell>
          <cell r="C376">
            <v>3.92</v>
          </cell>
        </row>
        <row r="377">
          <cell r="A377">
            <v>60000250</v>
          </cell>
          <cell r="B377" t="str">
            <v>Качественное определение перекиси водорода в молочной продукции</v>
          </cell>
          <cell r="C377">
            <v>1.05</v>
          </cell>
        </row>
        <row r="378">
          <cell r="A378">
            <v>60000251</v>
          </cell>
          <cell r="B378" t="str">
            <v>Определение готовности концентратов  в пищевых продуктов не требующих варки</v>
          </cell>
          <cell r="C378">
            <v>1.58</v>
          </cell>
        </row>
        <row r="379">
          <cell r="A379">
            <v>60000252</v>
          </cell>
          <cell r="B379" t="str">
            <v>Исследование пищевых продуктов на: массу изделия, долю начинки, толщину тестовой оболочки, толщину в местах заделки</v>
          </cell>
          <cell r="C379">
            <v>2.25</v>
          </cell>
        </row>
        <row r="380">
          <cell r="A380">
            <v>60000253</v>
          </cell>
          <cell r="B380" t="str">
            <v>Определение массовой доли фосфора в пищевых продуктах</v>
          </cell>
          <cell r="C380">
            <v>3</v>
          </cell>
        </row>
        <row r="381">
          <cell r="A381">
            <v>60000254</v>
          </cell>
          <cell r="B381" t="str">
            <v>Определение содержания вомитоксина (дезоксиниваленола)  в  продовольственном сырье, пищевых продуктах</v>
          </cell>
          <cell r="C381">
            <v>5</v>
          </cell>
        </row>
        <row r="382">
          <cell r="A382">
            <v>60000255</v>
          </cell>
          <cell r="B382" t="str">
            <v>Определение массовой доли олова в продовольственном сырье, пищевых продуктах</v>
          </cell>
          <cell r="C382">
            <v>5.5</v>
          </cell>
        </row>
        <row r="383">
          <cell r="A383">
            <v>60000256</v>
          </cell>
          <cell r="B383" t="str">
            <v>Определение массовой доли железа в продовольственном сырье, пищевых продуктах</v>
          </cell>
          <cell r="C383">
            <v>3</v>
          </cell>
        </row>
        <row r="384">
          <cell r="A384">
            <v>60000257</v>
          </cell>
          <cell r="B384" t="str">
            <v>Качественное определение аммиака в молочной продукции</v>
          </cell>
          <cell r="C384">
            <v>1.05</v>
          </cell>
        </row>
        <row r="385">
          <cell r="A385">
            <v>60000258</v>
          </cell>
          <cell r="B385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5">
            <v>3.16</v>
          </cell>
        </row>
        <row r="386">
          <cell r="A386">
            <v>60000259</v>
          </cell>
          <cell r="B386" t="str">
            <v>Определение цвета пива</v>
          </cell>
          <cell r="C386">
            <v>2.08</v>
          </cell>
        </row>
        <row r="387">
          <cell r="A387">
            <v>60000260</v>
          </cell>
          <cell r="B387" t="str">
            <v>Определение  содержания зеараленона  в  продовольственном сырье, пищевых продуктах</v>
          </cell>
          <cell r="C387">
            <v>5</v>
          </cell>
        </row>
        <row r="388">
          <cell r="A388">
            <v>60000261</v>
          </cell>
          <cell r="B388" t="str">
            <v>Определение  содержания патулина  в  продовольственном сырье, пищевых продуктах</v>
          </cell>
          <cell r="C388">
            <v>7</v>
          </cell>
        </row>
        <row r="389">
          <cell r="A389">
            <v>60000262</v>
          </cell>
          <cell r="B389" t="str">
            <v>Определение  массовой доли гистамина в рыбе  и рыбных продуктах с построением град.графика для каждой пробы</v>
          </cell>
          <cell r="C389">
            <v>5.75</v>
          </cell>
        </row>
        <row r="390">
          <cell r="A390">
            <v>60000263</v>
          </cell>
          <cell r="B390" t="str">
            <v>Определение содержания афлатоксина В1  в  продовольственном сырье, пищевых продуктах</v>
          </cell>
          <cell r="C390">
            <v>7</v>
          </cell>
        </row>
        <row r="391">
          <cell r="A391">
            <v>60000264</v>
          </cell>
          <cell r="B391" t="str">
            <v>Определение  содержания афлатоксина М1 в продовольственном сырье, пищевых продуктах</v>
          </cell>
          <cell r="C391">
            <v>6.67</v>
          </cell>
        </row>
        <row r="392">
          <cell r="A392">
            <v>60000265</v>
          </cell>
          <cell r="B392" t="str">
            <v>Определение содержания витамина С в готовых пищевых  продуктах (третье блюдо)</v>
          </cell>
          <cell r="C392">
            <v>1.83</v>
          </cell>
        </row>
        <row r="393">
          <cell r="A393">
            <v>60000266</v>
          </cell>
          <cell r="B393" t="str">
            <v>Определение массовой доли нитритов в мясных продуктах</v>
          </cell>
          <cell r="C393">
            <v>4.67</v>
          </cell>
        </row>
        <row r="394">
          <cell r="A394">
            <v>60000267</v>
          </cell>
          <cell r="B394" t="str">
            <v>Определение стойкости эмульсии  в майонезе</v>
          </cell>
          <cell r="C394">
            <v>1.5</v>
          </cell>
        </row>
        <row r="395">
          <cell r="A395">
            <v>60000268</v>
          </cell>
          <cell r="B395" t="str">
            <v>Определение массовой доли жира методом Сокслета в пищевых продуктах и продовольственном сырье</v>
          </cell>
          <cell r="C395">
            <v>4.5999999999999996</v>
          </cell>
        </row>
        <row r="396">
          <cell r="A396">
            <v>60000269</v>
          </cell>
          <cell r="B396" t="str">
            <v>Определение массовой доли жира методом Гербера в  пищевых продуктах, продовольственном сырье</v>
          </cell>
          <cell r="C396">
            <v>1.83</v>
          </cell>
        </row>
        <row r="397">
          <cell r="A397">
            <v>60000270</v>
          </cell>
          <cell r="B397" t="str">
            <v>Определение  массовой доли жира экстракционно-весовым методом в  продовольственном сырье, пищевых продуктах</v>
          </cell>
          <cell r="C397">
            <v>4.67</v>
          </cell>
        </row>
        <row r="398">
          <cell r="A398">
            <v>60000271</v>
          </cell>
          <cell r="B398" t="str">
            <v>Определение  массовой доли поваренной соли   в пищевых продуктах</v>
          </cell>
          <cell r="C398">
            <v>1.83</v>
          </cell>
        </row>
        <row r="399">
          <cell r="A399">
            <v>60000272</v>
          </cell>
          <cell r="B399" t="str">
            <v>Определение  массовой доли сахара в кондитерских изделиях, пищевых продуктах</v>
          </cell>
          <cell r="C399">
            <v>4.67</v>
          </cell>
        </row>
        <row r="400">
          <cell r="A400">
            <v>60000273</v>
          </cell>
          <cell r="B400" t="str">
            <v>Определение посторонних примесей в пищевых продуктах</v>
          </cell>
          <cell r="C400">
            <v>0.33</v>
          </cell>
        </row>
        <row r="401">
          <cell r="A401">
            <v>60000274</v>
          </cell>
          <cell r="B401" t="str">
            <v>Определение  металломагнитной примеси в пищевых продуктах</v>
          </cell>
          <cell r="C401">
            <v>1.35</v>
          </cell>
        </row>
        <row r="402">
          <cell r="A402">
            <v>60000275</v>
          </cell>
          <cell r="B402" t="str">
            <v>Определение массовой доли минеральных примесей в пищевых продуктах</v>
          </cell>
          <cell r="C402">
            <v>3.25</v>
          </cell>
        </row>
        <row r="403">
          <cell r="A403">
            <v>60000276</v>
          </cell>
          <cell r="B403" t="str">
            <v>Определение йодного числа в растительных маслах</v>
          </cell>
          <cell r="C403">
            <v>3.25</v>
          </cell>
        </row>
        <row r="404">
          <cell r="A404">
            <v>60000277</v>
          </cell>
          <cell r="B404" t="str">
            <v>Определение перекисного числа в растительных маслах</v>
          </cell>
          <cell r="C404">
            <v>2.42</v>
          </cell>
        </row>
        <row r="405">
          <cell r="A405">
            <v>60000278</v>
          </cell>
          <cell r="B405" t="str">
            <v>Определение перекисного числа в животных  жирах</v>
          </cell>
          <cell r="C405">
            <v>2.5</v>
          </cell>
        </row>
        <row r="406">
          <cell r="A406">
            <v>60000279</v>
          </cell>
          <cell r="B406" t="str">
            <v>Определение кислотного числа в жировой продукции</v>
          </cell>
          <cell r="C406">
            <v>1.55</v>
          </cell>
        </row>
        <row r="407">
          <cell r="A407">
            <v>60000280</v>
          </cell>
          <cell r="B407" t="str">
            <v>Качественное  определение соды в молоке, молочной продукции</v>
          </cell>
          <cell r="C407">
            <v>1</v>
          </cell>
        </row>
        <row r="408">
          <cell r="A408">
            <v>60000281</v>
          </cell>
          <cell r="B408" t="str">
            <v>Определения пастеризации  в молоке, молочной продукции</v>
          </cell>
          <cell r="C408">
            <v>1</v>
          </cell>
        </row>
        <row r="409">
          <cell r="A409">
            <v>60000282</v>
          </cell>
          <cell r="B409" t="str">
            <v>Определение остаточной активности кислой фосфатазы в вареных колбасных изделиях</v>
          </cell>
          <cell r="C409">
            <v>4.5999999999999996</v>
          </cell>
        </row>
        <row r="410">
          <cell r="A410">
            <v>60000283</v>
          </cell>
          <cell r="B410" t="str">
            <v>Определение растворимости пищевых продуктов</v>
          </cell>
          <cell r="C410">
            <v>0.5</v>
          </cell>
        </row>
        <row r="411">
          <cell r="A411">
            <v>60000284</v>
          </cell>
          <cell r="B411" t="str">
            <v>Определение  массовой доли мышьяка в продовольственном сырье, пищевых продуктах</v>
          </cell>
          <cell r="C411">
            <v>2.5</v>
          </cell>
        </row>
        <row r="412">
          <cell r="A412">
            <v>60000285</v>
          </cell>
          <cell r="B412" t="str">
            <v>Определение кислотности, щелочности в пищевых продуктах</v>
          </cell>
          <cell r="C412">
            <v>1.2</v>
          </cell>
        </row>
        <row r="413">
          <cell r="A413">
            <v>60000286</v>
          </cell>
          <cell r="B413" t="str">
            <v>Определение кислотности в консервах</v>
          </cell>
          <cell r="C413">
            <v>2.5</v>
          </cell>
        </row>
        <row r="414">
          <cell r="A414">
            <v>60001020</v>
          </cell>
          <cell r="B414" t="str">
            <v>Определение кислотности  жировой фазы в коровьем масле и средах продукции</v>
          </cell>
          <cell r="C414">
            <v>1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2.5</v>
          </cell>
        </row>
        <row r="416">
          <cell r="A416">
            <v>60000289</v>
          </cell>
          <cell r="B416" t="str">
            <v>Определение степени прозрачности растительных масел</v>
          </cell>
          <cell r="C416">
            <v>0.5</v>
          </cell>
        </row>
        <row r="417">
          <cell r="A417">
            <v>60000290</v>
          </cell>
          <cell r="B417" t="str">
            <v>Определение гранулометрического состава сахара</v>
          </cell>
          <cell r="C417">
            <v>2</v>
          </cell>
        </row>
        <row r="418">
          <cell r="A418">
            <v>60000291</v>
          </cell>
          <cell r="B418" t="str">
            <v>Определение  продолжительности растворения сахара в воде</v>
          </cell>
          <cell r="C418">
            <v>0.5</v>
          </cell>
        </row>
        <row r="419">
          <cell r="A419">
            <v>60000292</v>
          </cell>
          <cell r="B419" t="str">
            <v>Определение массовой доли нитрата в овощах потенциометрическим методом</v>
          </cell>
          <cell r="C419">
            <v>1.8</v>
          </cell>
        </row>
        <row r="420">
          <cell r="A420">
            <v>60000293</v>
          </cell>
          <cell r="B420" t="str">
            <v>Определение рефракции в растительных маслах</v>
          </cell>
          <cell r="C420">
            <v>2.2999999999999998</v>
          </cell>
        </row>
        <row r="421">
          <cell r="A421">
            <v>60000294</v>
          </cell>
          <cell r="B421" t="str">
            <v>Определение массовой доли осадка в соках и экстрактах</v>
          </cell>
          <cell r="C421">
            <v>2.2999999999999998</v>
          </cell>
        </row>
        <row r="422">
          <cell r="A422">
            <v>60000295</v>
          </cell>
          <cell r="B422" t="str">
            <v>Определение массовой доли мякоти в плодах и овощах</v>
          </cell>
          <cell r="C422">
            <v>2.2999999999999998</v>
          </cell>
        </row>
        <row r="423">
          <cell r="A423">
            <v>60000296</v>
          </cell>
          <cell r="B423" t="str">
            <v>Определение  массовой доли диоксида серы в продуктах переработки плодов и овощей</v>
          </cell>
          <cell r="C423">
            <v>2.15</v>
          </cell>
        </row>
        <row r="424">
          <cell r="A424">
            <v>60000297</v>
          </cell>
          <cell r="B424" t="str">
            <v>Определение массовой доли сорбиновой кислоты в пищевых продуктах</v>
          </cell>
          <cell r="C424">
            <v>3</v>
          </cell>
        </row>
        <row r="425">
          <cell r="A425">
            <v>60000298</v>
          </cell>
          <cell r="B425" t="str">
            <v>Определение массовой доли бензойной кислоты в пищевых продуктах</v>
          </cell>
          <cell r="C425">
            <v>3</v>
          </cell>
        </row>
        <row r="426">
          <cell r="A426">
            <v>60000299</v>
          </cell>
          <cell r="B426" t="str">
            <v>Определение массовой доли щавелевой кислоты в винах и винных материалах</v>
          </cell>
          <cell r="C426">
            <v>3</v>
          </cell>
        </row>
        <row r="427">
          <cell r="A427">
            <v>60000300</v>
          </cell>
          <cell r="B427" t="str">
            <v>Определение массовой доли летучих кислот в винодельческой продукции</v>
          </cell>
          <cell r="C427">
            <v>1.5</v>
          </cell>
        </row>
        <row r="428">
          <cell r="A428">
            <v>60000301</v>
          </cell>
          <cell r="B428" t="str">
            <v>Определение относительной плотности винодельческой продукции</v>
          </cell>
          <cell r="C428">
            <v>0.8</v>
          </cell>
        </row>
        <row r="429">
          <cell r="A429">
            <v>60000302</v>
          </cell>
          <cell r="B429" t="str">
            <v>Определение приведённого экстракта в винодельческой продукции</v>
          </cell>
          <cell r="C429">
            <v>3</v>
          </cell>
        </row>
        <row r="430">
          <cell r="A430">
            <v>60000303</v>
          </cell>
          <cell r="B430" t="str">
            <v>Определение массовой концентрации общей и свободной сернистой кислоты в винодельческой продукции</v>
          </cell>
          <cell r="C430">
            <v>1.5</v>
          </cell>
        </row>
        <row r="431">
          <cell r="A431">
            <v>60000304</v>
          </cell>
          <cell r="B431" t="str">
            <v>Определение массовой доли двуокиси углерода в пиве и безалкогольных напитках</v>
          </cell>
          <cell r="C431">
            <v>0.5</v>
          </cell>
        </row>
        <row r="432">
          <cell r="A432">
            <v>60000305</v>
          </cell>
          <cell r="B432" t="str">
            <v>Определение объемной доли метилового спирта в коньяках</v>
          </cell>
          <cell r="C432">
            <v>3</v>
          </cell>
        </row>
        <row r="433">
          <cell r="A433">
            <v>60000306</v>
          </cell>
          <cell r="B433" t="str">
            <v>Определение массовой доли сероводорода в свежем мясе</v>
          </cell>
          <cell r="C433">
            <v>0.5</v>
          </cell>
        </row>
        <row r="434">
          <cell r="A434">
            <v>60000307</v>
          </cell>
          <cell r="B434" t="str">
            <v>Определение стойкости пива и безалкогольных напитков</v>
          </cell>
          <cell r="C434">
            <v>0.5</v>
          </cell>
        </row>
        <row r="435">
          <cell r="A435">
            <v>60000309</v>
          </cell>
          <cell r="B435" t="str">
            <v>Определение качества термической обработки мясных кулинарных изделий из рубленого мяса</v>
          </cell>
          <cell r="C435">
            <v>1</v>
          </cell>
        </row>
        <row r="436">
          <cell r="A436">
            <v>60000310</v>
          </cell>
          <cell r="B436" t="str">
            <v>Определение массовой доли окисленных веществ во фритюром жире</v>
          </cell>
          <cell r="C436">
            <v>1.1499999999999999</v>
          </cell>
        </row>
        <row r="437">
          <cell r="A437">
            <v>60000311</v>
          </cell>
          <cell r="B437" t="str">
            <v>Определение массовой доли  золы нерастворимой в 10 % соляной кислоте</v>
          </cell>
          <cell r="C437">
            <v>3</v>
          </cell>
        </row>
        <row r="438">
          <cell r="A438">
            <v>60000312</v>
          </cell>
          <cell r="B438" t="str">
            <v>Определение  массовой доли редуцирующих сахаров и сахарозы в мёде</v>
          </cell>
          <cell r="C438">
            <v>3</v>
          </cell>
        </row>
        <row r="439">
          <cell r="A439">
            <v>60000313</v>
          </cell>
          <cell r="B439" t="str">
            <v>Качественное определение гидрокисметилфурфураля (оксиметилфурфурола) в мёде</v>
          </cell>
          <cell r="C439">
            <v>1.5</v>
          </cell>
        </row>
        <row r="440">
          <cell r="A440">
            <v>60000314</v>
          </cell>
          <cell r="B440" t="str">
            <v>Определение диастазного числа в мёде</v>
          </cell>
          <cell r="C440">
            <v>1.5</v>
          </cell>
        </row>
        <row r="441">
          <cell r="A441">
            <v>60000315</v>
          </cell>
          <cell r="B441" t="str">
            <v>Определение содержания механических примесей в меде</v>
          </cell>
          <cell r="C441">
            <v>0.5</v>
          </cell>
        </row>
        <row r="442">
          <cell r="A442">
            <v>60000316</v>
          </cell>
          <cell r="B442" t="str">
            <v>Определение кислотности в меде</v>
          </cell>
          <cell r="C442">
            <v>0.65</v>
          </cell>
        </row>
        <row r="443">
          <cell r="A443">
            <v>60000317</v>
          </cell>
          <cell r="B443" t="str">
            <v>Определение никеля, хрома в табачных изделиях</v>
          </cell>
          <cell r="C443">
            <v>2.5</v>
          </cell>
        </row>
        <row r="444">
          <cell r="A444">
            <v>60000318</v>
          </cell>
          <cell r="B444" t="str">
            <v xml:space="preserve">Определение массовой доли хлеба в кулинарных изделиях и полуфабрикатах из рубленого мяса </v>
          </cell>
          <cell r="C444">
            <v>3</v>
          </cell>
        </row>
        <row r="445">
          <cell r="A445">
            <v>60000319</v>
          </cell>
          <cell r="B445" t="str">
            <v>Определение растворимости яичного порошка</v>
          </cell>
          <cell r="C445">
            <v>2.5</v>
          </cell>
        </row>
        <row r="446">
          <cell r="A446">
            <v>60000320</v>
          </cell>
          <cell r="B446" t="str">
            <v>Определение наличия продуктов первичного распада белков в бульоне</v>
          </cell>
          <cell r="C446">
            <v>1</v>
          </cell>
        </row>
        <row r="447">
          <cell r="A447">
            <v>60000321</v>
          </cell>
          <cell r="B447" t="str">
            <v>Определение перекисного числа в свежем мясе птицы</v>
          </cell>
          <cell r="C447">
            <v>1.5</v>
          </cell>
        </row>
        <row r="448">
          <cell r="A448">
            <v>60000322</v>
          </cell>
          <cell r="B448" t="str">
            <v>Определение плотности молочной продукции</v>
          </cell>
          <cell r="C448">
            <v>0.25</v>
          </cell>
        </row>
        <row r="449">
          <cell r="A449">
            <v>60000323</v>
          </cell>
          <cell r="B449" t="str">
            <v>Определение индекса растворимости в молочной продукции</v>
          </cell>
          <cell r="C449">
            <v>0.87</v>
          </cell>
        </row>
        <row r="450">
          <cell r="A450">
            <v>60000324</v>
          </cell>
          <cell r="B450" t="str">
            <v>Определение щелочности в кондитерских изделиях</v>
          </cell>
          <cell r="C450">
            <v>1.5</v>
          </cell>
        </row>
        <row r="451">
          <cell r="A451">
            <v>60000325</v>
          </cell>
          <cell r="B451" t="str">
            <v>Определение массовой доли бензапирена в пищевых продуктах   методом высокоэффективной хроматографии</v>
          </cell>
          <cell r="C451">
            <v>14.4</v>
          </cell>
        </row>
        <row r="452">
          <cell r="A452">
            <v>60000326</v>
          </cell>
          <cell r="B452" t="str">
            <v>Определение  массовой доли N-нитрозаминов в продовольственном сырье и пищевых продуктах методом.</v>
          </cell>
          <cell r="C452">
            <v>14.9</v>
          </cell>
        </row>
        <row r="453">
          <cell r="A453">
            <v>60000327</v>
          </cell>
          <cell r="B453" t="str">
            <v>Определение подлинности водки</v>
          </cell>
          <cell r="C453">
            <v>8.4</v>
          </cell>
        </row>
        <row r="454">
          <cell r="A454">
            <v>60000328</v>
          </cell>
          <cell r="B454" t="str">
            <v>Газохроматографический метод определения  содержания токсичных микропримесей</v>
          </cell>
          <cell r="C454">
            <v>1.5</v>
          </cell>
        </row>
        <row r="455">
          <cell r="A455">
            <v>60000330</v>
          </cell>
          <cell r="B455" t="str">
            <v>Определение йода в поваренной соли</v>
          </cell>
          <cell r="C455">
            <v>1.75</v>
          </cell>
        </row>
        <row r="456">
          <cell r="A456">
            <v>60000331</v>
          </cell>
          <cell r="B456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6">
            <v>1.5</v>
          </cell>
        </row>
        <row r="457">
          <cell r="A457">
            <v>60000604</v>
          </cell>
          <cell r="B457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7">
            <v>3.5</v>
          </cell>
        </row>
        <row r="458">
          <cell r="A458">
            <v>60000402</v>
          </cell>
          <cell r="B458" t="str">
            <v>Определение альдегидов в винах, коньяках и коньячных спиртах по ГОСТ 12280-75</v>
          </cell>
          <cell r="C458">
            <v>3</v>
          </cell>
        </row>
        <row r="459">
          <cell r="A459">
            <v>60000403</v>
          </cell>
          <cell r="B459" t="str">
            <v>Определение средних эфиров в коньяках и коньячных спиртах по ГОСТ 14139-76</v>
          </cell>
          <cell r="C459">
            <v>2.25</v>
          </cell>
        </row>
        <row r="460">
          <cell r="A460">
            <v>60000404</v>
          </cell>
          <cell r="B460" t="str">
            <v>Определение высших спиртов  в коньяках и коньячных спиртах</v>
          </cell>
          <cell r="C460">
            <v>4.5</v>
          </cell>
        </row>
        <row r="461">
          <cell r="A461">
            <v>60000405</v>
          </cell>
          <cell r="B461" t="str">
            <v xml:space="preserve">Определение содержания гидроксиметилфурфураля (оксиметилфурфурола) в мёде </v>
          </cell>
          <cell r="C461">
            <v>3</v>
          </cell>
        </row>
        <row r="462">
          <cell r="A462">
            <v>60000605</v>
          </cell>
          <cell r="B462" t="str">
            <v>Определение содержания нитратов в продуктах переработки плодов и овощей</v>
          </cell>
          <cell r="C462">
            <v>4.67</v>
          </cell>
        </row>
        <row r="463">
          <cell r="A463">
            <v>60001005</v>
          </cell>
          <cell r="B463" t="str">
            <v>Определение содержания витамина В1 в продовольственном сырье, пищевых продуктах</v>
          </cell>
          <cell r="C463">
            <v>5</v>
          </cell>
        </row>
        <row r="464">
          <cell r="A464">
            <v>60001006</v>
          </cell>
          <cell r="B464" t="str">
            <v>Определение содержания витамина В2  в продовольственном сырье, пищевых продуктах</v>
          </cell>
          <cell r="C464">
            <v>5</v>
          </cell>
        </row>
        <row r="465">
          <cell r="A465">
            <v>60001007</v>
          </cell>
          <cell r="B465" t="str">
            <v>Определение оксиметилфурфурола в продуктах переработки плодов и овощей.</v>
          </cell>
          <cell r="C465">
            <v>4.63</v>
          </cell>
        </row>
        <row r="466">
          <cell r="A466">
            <v>60000750</v>
          </cell>
          <cell r="B466" t="str">
            <v>Определение влажности в муке</v>
          </cell>
          <cell r="C466">
            <v>1.33</v>
          </cell>
        </row>
        <row r="467">
          <cell r="A467">
            <v>60000751</v>
          </cell>
          <cell r="B467" t="str">
            <v>Определение зольности в муке</v>
          </cell>
          <cell r="C467">
            <v>5.33</v>
          </cell>
        </row>
        <row r="468">
          <cell r="A468">
            <v>60000752</v>
          </cell>
          <cell r="B468" t="str">
            <v>Определение минеральной примеси в муке</v>
          </cell>
          <cell r="C468">
            <v>0.5</v>
          </cell>
        </row>
        <row r="469">
          <cell r="A469">
            <v>60000753</v>
          </cell>
          <cell r="B469" t="str">
            <v>Определение количества и качества клейковины в муке</v>
          </cell>
          <cell r="C469">
            <v>2</v>
          </cell>
        </row>
        <row r="470">
          <cell r="A470">
            <v>60000754</v>
          </cell>
          <cell r="B470" t="str">
            <v>Определение крупности помола в муке, степени помола в натуральном кофе</v>
          </cell>
          <cell r="C470">
            <v>1.5</v>
          </cell>
        </row>
        <row r="471">
          <cell r="A471">
            <v>60000755</v>
          </cell>
          <cell r="B471" t="str">
            <v>Определение зараженности и загрязненности вредителями в муке, крупах</v>
          </cell>
          <cell r="C471">
            <v>0.5</v>
          </cell>
        </row>
        <row r="472">
          <cell r="A472">
            <v>60000756</v>
          </cell>
          <cell r="B472" t="str">
            <v>Определение белизны в муке</v>
          </cell>
          <cell r="C472">
            <v>2</v>
          </cell>
        </row>
        <row r="473">
          <cell r="A473">
            <v>60000757</v>
          </cell>
          <cell r="B473" t="str">
            <v>Определение числа падений муке</v>
          </cell>
          <cell r="C473">
            <v>2</v>
          </cell>
        </row>
        <row r="474">
          <cell r="A474">
            <v>60000758</v>
          </cell>
          <cell r="B474" t="str">
            <v>Определение органолептических показателей в муке</v>
          </cell>
          <cell r="C474">
            <v>1</v>
          </cell>
        </row>
        <row r="475">
          <cell r="A475">
            <v>60000759</v>
          </cell>
          <cell r="B475" t="str">
            <v>Пробная выпечка с определением зараженности возбудителем "картофельной болезни" хлеба</v>
          </cell>
          <cell r="C475">
            <v>3</v>
          </cell>
        </row>
        <row r="476">
          <cell r="A476">
            <v>60000762</v>
          </cell>
          <cell r="B476" t="str">
            <v>Определение органолептических показателей в хлебобулочных изделиях</v>
          </cell>
          <cell r="C476">
            <v>0.5</v>
          </cell>
        </row>
        <row r="477">
          <cell r="A477">
            <v>60000763</v>
          </cell>
          <cell r="B477" t="str">
            <v>Определение влажности в хлебобулочных изделиях</v>
          </cell>
          <cell r="C477">
            <v>1.5</v>
          </cell>
        </row>
        <row r="478">
          <cell r="A478">
            <v>60000764</v>
          </cell>
          <cell r="B478" t="str">
            <v>Определение кислотности в хлебобулочных изделиях</v>
          </cell>
          <cell r="C478">
            <v>1.92</v>
          </cell>
        </row>
        <row r="479">
          <cell r="A479">
            <v>60000766</v>
          </cell>
          <cell r="B479" t="str">
            <v>Определение пористости в хлебобулочных изделиях</v>
          </cell>
          <cell r="C479">
            <v>1.33</v>
          </cell>
        </row>
        <row r="480">
          <cell r="A480">
            <v>60001303</v>
          </cell>
          <cell r="B480" t="str">
            <v>Определение меламина в молоке, молочных продуктах, БАДах, продукции детского питания.</v>
          </cell>
          <cell r="C480">
            <v>2.7</v>
          </cell>
        </row>
        <row r="481">
          <cell r="A481">
            <v>60001304</v>
          </cell>
          <cell r="B481" t="str">
            <v>Определение кислотного числа жира в муке и зерне</v>
          </cell>
          <cell r="C481">
            <v>3.75</v>
          </cell>
        </row>
        <row r="482">
          <cell r="A482">
            <v>60001305</v>
          </cell>
          <cell r="B482" t="str">
            <v>Определение доброкачественности ядра в крупах</v>
          </cell>
          <cell r="C482">
            <v>2</v>
          </cell>
        </row>
        <row r="483">
          <cell r="A483">
            <v>60001306</v>
          </cell>
          <cell r="B483" t="str">
            <v>Определение сорной примеси в крупах и пищевых продуктах</v>
          </cell>
          <cell r="C483">
            <v>1</v>
          </cell>
        </row>
        <row r="484">
          <cell r="A484">
            <v>60001307</v>
          </cell>
          <cell r="B484" t="str">
            <v>Определение примесей растительного происхождения, органических примесейв продовольственном сырье и пищевых продуктах</v>
          </cell>
          <cell r="C484">
            <v>0.5</v>
          </cell>
        </row>
        <row r="485">
          <cell r="A485">
            <v>60001308</v>
          </cell>
          <cell r="B485" t="str">
            <v>Определение нешелушенных ядер в крупах</v>
          </cell>
          <cell r="C485">
            <v>0.7</v>
          </cell>
        </row>
        <row r="486">
          <cell r="A486">
            <v>60001309</v>
          </cell>
          <cell r="B486" t="str">
            <v>Определение влаги при размораживании мяса кур.</v>
          </cell>
          <cell r="C486">
            <v>1.5</v>
          </cell>
        </row>
        <row r="487">
          <cell r="A487">
            <v>60001310</v>
          </cell>
          <cell r="B487" t="str">
            <v>Определение витамина РР в муке, хлебе и х/булочных изделиях пшеничных витаминизированных</v>
          </cell>
          <cell r="C487">
            <v>6</v>
          </cell>
        </row>
        <row r="488">
          <cell r="A488">
            <v>60001311</v>
          </cell>
          <cell r="B488" t="str">
            <v>Определение витамина А в продуктах питания</v>
          </cell>
          <cell r="C488">
            <v>8</v>
          </cell>
        </row>
        <row r="489">
          <cell r="A489">
            <v>60000768</v>
          </cell>
          <cell r="B489" t="str">
            <v>Определение органолептических показателей в макаронных изделиях</v>
          </cell>
          <cell r="C489">
            <v>0.5</v>
          </cell>
        </row>
        <row r="490">
          <cell r="A490">
            <v>60000769</v>
          </cell>
          <cell r="B490" t="str">
            <v>Определение влажности в макаронных изделиях</v>
          </cell>
          <cell r="C490">
            <v>1.5</v>
          </cell>
        </row>
        <row r="491">
          <cell r="A491">
            <v>60000770</v>
          </cell>
          <cell r="B491" t="str">
            <v>Определение кислотности в макаронных изделиях</v>
          </cell>
          <cell r="C491">
            <v>1.9</v>
          </cell>
        </row>
        <row r="492">
          <cell r="A492">
            <v>60000771</v>
          </cell>
          <cell r="B492" t="str">
            <v>Определение металло магнитных примесей в макаронных изделиях</v>
          </cell>
          <cell r="C492">
            <v>1</v>
          </cell>
        </row>
        <row r="493">
          <cell r="A493">
            <v>60000772</v>
          </cell>
          <cell r="B493" t="str">
            <v>Определение Т-2 токсина в муке и хлебобулочных изделиях</v>
          </cell>
          <cell r="C493">
            <v>6</v>
          </cell>
        </row>
        <row r="494">
          <cell r="A494">
            <v>60000773</v>
          </cell>
          <cell r="B494" t="str">
            <v>Определение сохранности формы сваренных макаронных изделий</v>
          </cell>
          <cell r="C494">
            <v>0.67</v>
          </cell>
        </row>
        <row r="495">
          <cell r="A495">
            <v>60000774</v>
          </cell>
          <cell r="B495" t="str">
            <v>Определение сухого вещества, перешедшего в варочную воду( макаронные изделия)</v>
          </cell>
          <cell r="C495">
            <v>3</v>
          </cell>
        </row>
        <row r="496">
          <cell r="A496">
            <v>60000775</v>
          </cell>
          <cell r="B496" t="str">
            <v>Определение наличия лома и крошки в макаронных и хлебобулочных изделиях</v>
          </cell>
          <cell r="C496">
            <v>0.5</v>
          </cell>
        </row>
        <row r="497">
          <cell r="A497">
            <v>60000776</v>
          </cell>
          <cell r="B497" t="str">
            <v>Определение намокаемости и набухаемости в кондитерских и хлебобулочных изделиях</v>
          </cell>
          <cell r="C497">
            <v>0.67</v>
          </cell>
        </row>
        <row r="498">
          <cell r="A498">
            <v>60000777</v>
          </cell>
          <cell r="B498" t="str">
            <v>Определение автолитичной активности муки</v>
          </cell>
          <cell r="C498">
            <v>2.17</v>
          </cell>
        </row>
        <row r="499">
          <cell r="A499">
            <v>60000003</v>
          </cell>
          <cell r="B499" t="str">
            <v>Определение анизидивного числа в растительных маслах</v>
          </cell>
          <cell r="C499">
            <v>1.5</v>
          </cell>
        </row>
        <row r="500">
          <cell r="A500">
            <v>60001313</v>
          </cell>
          <cell r="B500" t="str">
            <v>Определение цветного числа в маслах растительных</v>
          </cell>
          <cell r="C500">
            <v>0.5</v>
          </cell>
        </row>
        <row r="501">
          <cell r="A501">
            <v>60001314</v>
          </cell>
          <cell r="B501" t="str">
            <v>Определение мыла  в маслах растительных (качественная реакция)</v>
          </cell>
          <cell r="C501">
            <v>0.5</v>
          </cell>
        </row>
        <row r="502">
          <cell r="A502">
            <v>60001315</v>
          </cell>
          <cell r="B502" t="str">
            <v>Определение содержания магния в пищевых продуктах методом атомно абсорбционной спектрометрии</v>
          </cell>
          <cell r="C502">
            <v>4.5999999999999996</v>
          </cell>
        </row>
        <row r="503">
          <cell r="A503">
            <v>60001316</v>
          </cell>
          <cell r="B503" t="str">
            <v>Определение содержания кальция в пищевых продуктах методом атомно абсорбционной спектрометрии</v>
          </cell>
          <cell r="C503">
            <v>4.5999999999999996</v>
          </cell>
        </row>
        <row r="504">
          <cell r="A504">
            <v>60001317</v>
          </cell>
          <cell r="B504" t="str">
            <v>Определение содержания калия в пищевых продуктах методом атомно абсорбционной спектрометрии</v>
          </cell>
          <cell r="C504">
            <v>4.5999999999999996</v>
          </cell>
        </row>
        <row r="505">
          <cell r="A505">
            <v>60001318</v>
          </cell>
          <cell r="B505" t="str">
            <v>Определение содержания натрия в пищевых продуктах методом атомно абсорбционной спектрометрии</v>
          </cell>
          <cell r="C505">
            <v>4.5999999999999996</v>
          </cell>
        </row>
        <row r="506">
          <cell r="A506">
            <v>60011108</v>
          </cell>
          <cell r="B506" t="str">
            <v>Определение массовой доли клетчатки в мясокостной муке</v>
          </cell>
          <cell r="C506">
            <v>1</v>
          </cell>
        </row>
        <row r="507">
          <cell r="A507">
            <v>60000683</v>
          </cell>
          <cell r="B507" t="str">
            <v>Изделия кондитерские. Методика определения массовой доли общей сернистой кислоты</v>
          </cell>
          <cell r="C507">
            <v>5</v>
          </cell>
        </row>
        <row r="508">
          <cell r="A508">
            <v>60000684</v>
          </cell>
          <cell r="B508" t="str">
            <v>Кофепродукты. Методика выполнения измерений массовой доли кофеина</v>
          </cell>
          <cell r="C508">
            <v>3.5</v>
          </cell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при 20 град.</v>
          </cell>
          <cell r="C510">
            <v>0.17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0.25</v>
          </cell>
        </row>
        <row r="512">
          <cell r="A512">
            <v>60000335</v>
          </cell>
          <cell r="B512" t="str">
            <v>Определение цветности питьевой воды</v>
          </cell>
          <cell r="C512">
            <v>0.42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0.25</v>
          </cell>
        </row>
        <row r="514">
          <cell r="A514">
            <v>60000337</v>
          </cell>
          <cell r="B514" t="str">
            <v>Определение мутности питьевой воды</v>
          </cell>
          <cell r="C514">
            <v>0.75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</v>
          </cell>
          <cell r="C516">
            <v>0.33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1.25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1.17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1.42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2.17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2.92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1.25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1.83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1.83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</v>
          </cell>
        </row>
        <row r="533">
          <cell r="A533">
            <v>60000398</v>
          </cell>
          <cell r="B533" t="str">
            <v>Определение селена в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</v>
          </cell>
          <cell r="C535">
            <v>1.33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питьевой воде</v>
          </cell>
          <cell r="C537">
            <v>2.25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1.58</v>
          </cell>
        </row>
        <row r="539">
          <cell r="A539">
            <v>60000368</v>
          </cell>
          <cell r="B539" t="str">
            <v>Определение меди, цинка, свинца, кадмия в питьевой воде атомно-абсорбционным методом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0.75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</v>
          </cell>
        </row>
        <row r="544">
          <cell r="A544">
            <v>60000421</v>
          </cell>
          <cell r="B544" t="str">
            <v>Определение бария в питьевой воде</v>
          </cell>
          <cell r="C544">
            <v>5</v>
          </cell>
        </row>
        <row r="545">
          <cell r="A545">
            <v>60000662</v>
          </cell>
          <cell r="B545" t="str">
            <v>Определение кремния (силикатов) в питьевой воде</v>
          </cell>
          <cell r="C545">
            <v>0.5</v>
          </cell>
        </row>
        <row r="546">
          <cell r="A546">
            <v>60000669</v>
          </cell>
          <cell r="B546" t="str">
            <v>Определение содержания летучих галогенорганических соединений, суммы трепаламеталлов в питьевой воде и воде бассейнов</v>
          </cell>
          <cell r="C546">
            <v>5</v>
          </cell>
        </row>
        <row r="547">
          <cell r="A547">
            <v>60001017</v>
          </cell>
          <cell r="B547" t="str">
            <v>Определение остаточного количества флокулянта ВПК 402 в питьевой воде</v>
          </cell>
          <cell r="C547">
            <v>1.17</v>
          </cell>
        </row>
        <row r="548">
          <cell r="A548">
            <v>60000383</v>
          </cell>
          <cell r="B548" t="str">
            <v>Определение щелочности питьевой воды</v>
          </cell>
          <cell r="C548">
            <v>0.75</v>
          </cell>
        </row>
        <row r="549">
          <cell r="A549">
            <v>60000393</v>
          </cell>
          <cell r="B549" t="str">
            <v>Определение цианидов в питьевой воде</v>
          </cell>
          <cell r="C549">
            <v>2</v>
          </cell>
        </row>
        <row r="550">
          <cell r="A550">
            <v>60000406</v>
          </cell>
          <cell r="B550" t="str">
            <v>Определение БПК-5 в питьевой воде</v>
          </cell>
          <cell r="C550">
            <v>1.75</v>
          </cell>
        </row>
        <row r="551">
          <cell r="A551">
            <v>60000407</v>
          </cell>
          <cell r="B551" t="str">
            <v>Определение растворённого кислорода в питьевой воде</v>
          </cell>
          <cell r="C551">
            <v>0.75</v>
          </cell>
        </row>
        <row r="552">
          <cell r="A552">
            <v>60000409</v>
          </cell>
          <cell r="B552" t="str">
            <v>Определение полифосфатов в питьевой воде</v>
          </cell>
          <cell r="C552">
            <v>1.17</v>
          </cell>
        </row>
        <row r="553">
          <cell r="A553">
            <v>60000410</v>
          </cell>
          <cell r="B553" t="str">
            <v>Определение остаточного свободного активного хлора в питьевой воде и воде бассейнов</v>
          </cell>
          <cell r="C553">
            <v>0.92</v>
          </cell>
        </row>
        <row r="554">
          <cell r="A554">
            <v>60000411</v>
          </cell>
          <cell r="B554" t="str">
            <v>Определение хрома Ш в питьевой воде</v>
          </cell>
          <cell r="C554">
            <v>1.58</v>
          </cell>
        </row>
        <row r="555">
          <cell r="A555">
            <v>60000412</v>
          </cell>
          <cell r="B555" t="str">
            <v>Определение  кальция в питьевой воде</v>
          </cell>
          <cell r="C555">
            <v>0.67</v>
          </cell>
        </row>
        <row r="556">
          <cell r="A556">
            <v>60000413</v>
          </cell>
          <cell r="B556" t="str">
            <v>Определение магния в питьевой воде</v>
          </cell>
          <cell r="C556">
            <v>0.33</v>
          </cell>
        </row>
        <row r="557">
          <cell r="A557">
            <v>60000414</v>
          </cell>
          <cell r="B557" t="str">
            <v>Определение суммы калия и натрия в питьевой воде</v>
          </cell>
          <cell r="C557">
            <v>1.5</v>
          </cell>
        </row>
        <row r="558">
          <cell r="A558">
            <v>60000415</v>
          </cell>
          <cell r="B558" t="str">
            <v>Определение суммы солевого остатка в питьевой воде</v>
          </cell>
          <cell r="C558">
            <v>0.33</v>
          </cell>
        </row>
        <row r="559">
          <cell r="A559">
            <v>60000417</v>
          </cell>
          <cell r="B559" t="str">
            <v>Определение электропроводности в дистиллированной воде</v>
          </cell>
          <cell r="C559">
            <v>1</v>
          </cell>
        </row>
        <row r="560">
          <cell r="A560">
            <v>60000418</v>
          </cell>
          <cell r="B560" t="str">
            <v>Определение йода в питьевой воде</v>
          </cell>
          <cell r="C560">
            <v>1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кальций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1.4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2.1800000000000002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72">
            <v>2.25</v>
          </cell>
        </row>
        <row r="573">
          <cell r="A573">
            <v>60000014</v>
          </cell>
          <cell r="B573" t="str">
            <v>Определение магния в питьевой воде (при условии, что заказаны показатели жесткость и кальций)</v>
          </cell>
          <cell r="C573">
            <v>2.33</v>
          </cell>
        </row>
        <row r="574">
          <cell r="A574">
            <v>60000015</v>
          </cell>
          <cell r="B574" t="str">
            <v>Определение суммы солевого остатка в питьевой воде (при условии, что не заказаны показатели солевого состава)</v>
          </cell>
          <cell r="C574">
            <v>6.42</v>
          </cell>
        </row>
        <row r="575">
          <cell r="A575">
            <v>60000017</v>
          </cell>
          <cell r="B575" t="str">
            <v>Определение суммы калия и натрия в питьевой воде (при условии, что не заказан солевой состав)</v>
          </cell>
          <cell r="C575">
            <v>6.08</v>
          </cell>
        </row>
        <row r="576">
          <cell r="A576">
            <v>60000228</v>
          </cell>
          <cell r="B576" t="str">
            <v>Исследование дез. средства на основе перекиси водорода</v>
          </cell>
          <cell r="C576">
            <v>0.95</v>
          </cell>
        </row>
        <row r="577">
          <cell r="A577">
            <v>60000419</v>
          </cell>
          <cell r="B577" t="str">
            <v xml:space="preserve">Исследование дезсредств на содержание АДВ </v>
          </cell>
          <cell r="C577">
            <v>1.08</v>
          </cell>
        </row>
        <row r="578">
          <cell r="A578">
            <v>60000420</v>
          </cell>
          <cell r="B578" t="str">
            <v>Исследование дез.средства N,N-бис (3-аминопропил) додециламина</v>
          </cell>
          <cell r="C578">
            <v>0.95</v>
          </cell>
        </row>
        <row r="579">
          <cell r="A579">
            <v>60000230</v>
          </cell>
          <cell r="B579" t="str">
            <v>Исследование дез. средства на основе ЧАС (алкил диметил бензинаммония хлорида)</v>
          </cell>
          <cell r="C579">
            <v>0.95</v>
          </cell>
        </row>
        <row r="580">
          <cell r="A580">
            <v>60000422</v>
          </cell>
          <cell r="B580" t="str">
            <v>Исследование дезинфицирующих средств на щелочные компоненты</v>
          </cell>
          <cell r="C580">
            <v>0.95</v>
          </cell>
        </row>
        <row r="581">
          <cell r="A581">
            <v>60001018</v>
          </cell>
          <cell r="B581" t="str">
            <v>Определение прозрачности, цвета, запаха, вкуса в минеральной воде</v>
          </cell>
          <cell r="C581">
            <v>1</v>
          </cell>
        </row>
        <row r="582">
          <cell r="A582">
            <v>60001019</v>
          </cell>
          <cell r="B582" t="str">
            <v>Определение гидрокарбонат-ион (щелочность) в минеральной и питьевой воде</v>
          </cell>
          <cell r="C582">
            <v>0.75</v>
          </cell>
        </row>
        <row r="583">
          <cell r="A583">
            <v>60000433</v>
          </cell>
          <cell r="B583" t="str">
            <v>Определение РН  в минеральной воде</v>
          </cell>
          <cell r="C583">
            <v>0.33</v>
          </cell>
        </row>
        <row r="584">
          <cell r="A584">
            <v>60000434</v>
          </cell>
          <cell r="B584" t="str">
            <v>Определение окисляемости в минеральной воде</v>
          </cell>
          <cell r="C584">
            <v>1</v>
          </cell>
        </row>
        <row r="585">
          <cell r="A585">
            <v>60000449</v>
          </cell>
          <cell r="B585" t="str">
            <v>Определение кальция в минеральной воде</v>
          </cell>
          <cell r="C585">
            <v>0.67</v>
          </cell>
        </row>
        <row r="586">
          <cell r="A586">
            <v>60000450</v>
          </cell>
          <cell r="B586" t="str">
            <v>Определение магния в минеральной воде</v>
          </cell>
          <cell r="C586">
            <v>0.67</v>
          </cell>
        </row>
        <row r="587">
          <cell r="A587">
            <v>60000437</v>
          </cell>
          <cell r="B587" t="str">
            <v>Определение фтора в минеральной воде</v>
          </cell>
          <cell r="C587">
            <v>2.25</v>
          </cell>
        </row>
        <row r="588">
          <cell r="A588">
            <v>60000438</v>
          </cell>
          <cell r="B588" t="str">
            <v>Определение железа в минеральной воде</v>
          </cell>
          <cell r="C588">
            <v>1</v>
          </cell>
        </row>
        <row r="589">
          <cell r="A589">
            <v>60000439</v>
          </cell>
          <cell r="B589" t="str">
            <v>Определение аммиака в минеральной воде</v>
          </cell>
          <cell r="C589">
            <v>0.75</v>
          </cell>
        </row>
        <row r="590">
          <cell r="A590">
            <v>60000440</v>
          </cell>
          <cell r="B590" t="str">
            <v>Определение нитритов в минеральной воде</v>
          </cell>
          <cell r="C590">
            <v>1</v>
          </cell>
        </row>
        <row r="591">
          <cell r="A591">
            <v>60000441</v>
          </cell>
          <cell r="B591" t="str">
            <v>Определение нитратов в минеральной воде</v>
          </cell>
          <cell r="C591">
            <v>1.83</v>
          </cell>
        </row>
        <row r="592">
          <cell r="A592">
            <v>60000442</v>
          </cell>
          <cell r="B592" t="str">
            <v>Определение хлоридов в минеральной воде</v>
          </cell>
          <cell r="C592">
            <v>1.33</v>
          </cell>
        </row>
        <row r="593">
          <cell r="A593">
            <v>60000451</v>
          </cell>
          <cell r="B593" t="str">
            <v>Определение суммы калия и натрия в минеральной  воде</v>
          </cell>
          <cell r="C593">
            <v>1.5</v>
          </cell>
        </row>
        <row r="594">
          <cell r="A594">
            <v>60000453</v>
          </cell>
          <cell r="B594" t="str">
            <v>Исследование минеральной  и питьевой воды, расфасованной в емкости, на углекислый газ</v>
          </cell>
          <cell r="C594">
            <v>2</v>
          </cell>
        </row>
        <row r="595">
          <cell r="A595">
            <v>60000454</v>
          </cell>
          <cell r="B595" t="str">
            <v>Исследование минеральной и питьевой воды на серебро</v>
          </cell>
          <cell r="C595">
            <v>5</v>
          </cell>
        </row>
        <row r="596">
          <cell r="A596">
            <v>60000455</v>
          </cell>
          <cell r="B596" t="str">
            <v>Исследование минеральной и питьевой воды на бромиды</v>
          </cell>
          <cell r="C596">
            <v>1.5</v>
          </cell>
        </row>
        <row r="597">
          <cell r="A597">
            <v>60000457</v>
          </cell>
          <cell r="B597" t="str">
            <v xml:space="preserve">Определение общей минерализации </v>
          </cell>
          <cell r="C597">
            <v>6.58</v>
          </cell>
        </row>
        <row r="598">
          <cell r="A598">
            <v>60000443</v>
          </cell>
          <cell r="B598" t="str">
            <v>Определение сульфатов в минеральной воде</v>
          </cell>
          <cell r="C598">
            <v>1.5</v>
          </cell>
        </row>
        <row r="599">
          <cell r="A599">
            <v>60000445</v>
          </cell>
          <cell r="B599" t="str">
            <v>Определение мышьяка в минеральной воде</v>
          </cell>
          <cell r="C599">
            <v>1.83</v>
          </cell>
        </row>
        <row r="600">
          <cell r="A600">
            <v>60000446</v>
          </cell>
          <cell r="B600" t="str">
            <v>Определение меди, цинка, свинца, кадмия  в минеральной воде атомно-абсорбционным методом</v>
          </cell>
          <cell r="C600">
            <v>4</v>
          </cell>
        </row>
        <row r="601">
          <cell r="A601">
            <v>60000447</v>
          </cell>
          <cell r="B601" t="str">
            <v>Определение никеля в минеральной воде атомно-абсорбционным методом</v>
          </cell>
          <cell r="C601">
            <v>1</v>
          </cell>
        </row>
        <row r="602">
          <cell r="A602">
            <v>60000448</v>
          </cell>
          <cell r="B602" t="str">
            <v>Определение кобальта в минеральной воде атомно-абсорбционным методом</v>
          </cell>
          <cell r="C602">
            <v>1</v>
          </cell>
        </row>
        <row r="603">
          <cell r="A603">
            <v>60000444</v>
          </cell>
          <cell r="B603" t="str">
            <v>Определение ртути в минеральной воде</v>
          </cell>
          <cell r="C603">
            <v>2</v>
          </cell>
        </row>
        <row r="604">
          <cell r="A604">
            <v>60000663</v>
          </cell>
          <cell r="B604" t="str">
            <v>Определение в горячей воде систем централизованного горячего водоснабжения температуры</v>
          </cell>
          <cell r="C604">
            <v>0.45</v>
          </cell>
        </row>
        <row r="605">
          <cell r="A605">
            <v>60001008</v>
          </cell>
          <cell r="B605" t="str">
            <v>Измерение массовой концентрации формальдегида в флуориметрическим методом на анализаторе жидкости "Флюорат - 02"</v>
          </cell>
          <cell r="C605">
            <v>3.3</v>
          </cell>
        </row>
        <row r="606">
          <cell r="A606">
            <v>60000338</v>
          </cell>
          <cell r="B606" t="str">
            <v>Определение РН сточной воды.</v>
          </cell>
          <cell r="C606">
            <v>0.41</v>
          </cell>
        </row>
        <row r="607">
          <cell r="A607">
            <v>60000339</v>
          </cell>
          <cell r="B607" t="str">
            <v>Определение сухого остатка сточной воды.</v>
          </cell>
          <cell r="C607">
            <v>2.25</v>
          </cell>
        </row>
        <row r="608">
          <cell r="A608">
            <v>60000340</v>
          </cell>
          <cell r="B608" t="str">
            <v>Определение железа общего в сточной воде.</v>
          </cell>
          <cell r="C608">
            <v>2.5</v>
          </cell>
        </row>
        <row r="609">
          <cell r="A609">
            <v>60000341</v>
          </cell>
          <cell r="B609" t="str">
            <v>Определение аммиака в сточной воде.</v>
          </cell>
          <cell r="C609">
            <v>3.58</v>
          </cell>
        </row>
        <row r="610">
          <cell r="A610">
            <v>60000342</v>
          </cell>
          <cell r="B610" t="str">
            <v>Определение нитритов в сточной воде.</v>
          </cell>
          <cell r="C610">
            <v>1.5</v>
          </cell>
        </row>
        <row r="611">
          <cell r="A611">
            <v>60000343</v>
          </cell>
          <cell r="B611" t="str">
            <v>Определение нитратов в сточной воде.</v>
          </cell>
          <cell r="C611">
            <v>2.33</v>
          </cell>
        </row>
        <row r="612">
          <cell r="A612">
            <v>60000344</v>
          </cell>
          <cell r="B612" t="str">
            <v>Определение хлоридов в сточной воде.</v>
          </cell>
          <cell r="C612">
            <v>5.16</v>
          </cell>
        </row>
        <row r="613">
          <cell r="A613">
            <v>60000345</v>
          </cell>
          <cell r="B613" t="str">
            <v>Определение сульфатов в сточной воде.</v>
          </cell>
          <cell r="C613">
            <v>4.66</v>
          </cell>
        </row>
        <row r="614">
          <cell r="A614">
            <v>60000346</v>
          </cell>
          <cell r="B614" t="str">
            <v>Определение нефтепродуктов в сточной воде</v>
          </cell>
          <cell r="C614">
            <v>3</v>
          </cell>
        </row>
        <row r="615">
          <cell r="A615">
            <v>60000347</v>
          </cell>
          <cell r="B615" t="str">
            <v xml:space="preserve">Определение фенолов в сточной воде </v>
          </cell>
          <cell r="C615">
            <v>3.75</v>
          </cell>
        </row>
        <row r="616">
          <cell r="A616">
            <v>60000348</v>
          </cell>
          <cell r="B616" t="str">
            <v>Определение цианидов в сточной воде</v>
          </cell>
          <cell r="C616">
            <v>4.5</v>
          </cell>
        </row>
        <row r="617">
          <cell r="A617">
            <v>60000349</v>
          </cell>
          <cell r="B617" t="str">
            <v>Определение хрома (+3) в сточной воде</v>
          </cell>
          <cell r="C617">
            <v>1.91</v>
          </cell>
        </row>
        <row r="618">
          <cell r="A618">
            <v>60000350</v>
          </cell>
          <cell r="B618" t="str">
            <v xml:space="preserve">Определение хрома (+6) в сточной воде </v>
          </cell>
          <cell r="C618">
            <v>1.91</v>
          </cell>
        </row>
        <row r="619">
          <cell r="A619">
            <v>60000351</v>
          </cell>
          <cell r="B619" t="str">
            <v>Определение меди цинка, свинца, кадмия  в сточной воде</v>
          </cell>
          <cell r="C619">
            <v>4</v>
          </cell>
        </row>
        <row r="620">
          <cell r="A620">
            <v>60000352</v>
          </cell>
          <cell r="B620" t="str">
            <v xml:space="preserve">Определение никеля в сточной воде </v>
          </cell>
          <cell r="C620">
            <v>3</v>
          </cell>
        </row>
        <row r="621">
          <cell r="A621">
            <v>60000353</v>
          </cell>
          <cell r="B621" t="str">
            <v>Определение кобальта в сточной воде</v>
          </cell>
          <cell r="C621">
            <v>3</v>
          </cell>
        </row>
        <row r="622">
          <cell r="A622">
            <v>60000354</v>
          </cell>
          <cell r="B622" t="str">
            <v>Определение АПАВ в сточной воде</v>
          </cell>
          <cell r="C622">
            <v>2.25</v>
          </cell>
        </row>
        <row r="623">
          <cell r="A623">
            <v>60000355</v>
          </cell>
          <cell r="B623" t="str">
            <v xml:space="preserve">Определение ХПК в сточной воде </v>
          </cell>
          <cell r="C623">
            <v>2.83</v>
          </cell>
        </row>
        <row r="624">
          <cell r="A624">
            <v>60000357</v>
          </cell>
          <cell r="B624" t="str">
            <v xml:space="preserve">Определение БПК - 5 в сточной воде </v>
          </cell>
          <cell r="C624">
            <v>2.25</v>
          </cell>
        </row>
        <row r="625">
          <cell r="A625">
            <v>60000358</v>
          </cell>
          <cell r="B625" t="str">
            <v xml:space="preserve">Определение взвешенных веществ в сточной воде </v>
          </cell>
          <cell r="C625">
            <v>2.84</v>
          </cell>
        </row>
        <row r="626">
          <cell r="A626">
            <v>60000359</v>
          </cell>
          <cell r="B626" t="str">
            <v xml:space="preserve">Определение жира в сточной воде </v>
          </cell>
          <cell r="C626">
            <v>4.75</v>
          </cell>
        </row>
        <row r="627">
          <cell r="A627">
            <v>60000360</v>
          </cell>
          <cell r="B627" t="str">
            <v>Определение ртути в сточной воде</v>
          </cell>
          <cell r="C627">
            <v>3</v>
          </cell>
        </row>
        <row r="628">
          <cell r="A628">
            <v>60000361</v>
          </cell>
          <cell r="B628" t="str">
            <v>Определение фосфатов, полифосфатов в сточной воде</v>
          </cell>
          <cell r="C628">
            <v>2</v>
          </cell>
        </row>
        <row r="629">
          <cell r="A629">
            <v>60000362</v>
          </cell>
          <cell r="B629" t="str">
            <v>Определение марганца в сточной воде</v>
          </cell>
          <cell r="C629">
            <v>4</v>
          </cell>
        </row>
        <row r="630">
          <cell r="A630">
            <v>60000363</v>
          </cell>
          <cell r="B630" t="str">
            <v>Определение стронция в сточной воде</v>
          </cell>
          <cell r="C630">
            <v>3.42</v>
          </cell>
        </row>
        <row r="631">
          <cell r="A631">
            <v>60000660</v>
          </cell>
          <cell r="B631" t="str">
            <v>Определение алюминия в сточной воде</v>
          </cell>
          <cell r="C631">
            <v>4.78</v>
          </cell>
        </row>
        <row r="632">
          <cell r="A632">
            <v>60000458</v>
          </cell>
          <cell r="B632" t="str">
            <v>Определение запаха  природной, сточной воды при 60 град.</v>
          </cell>
          <cell r="C632">
            <v>0.25</v>
          </cell>
        </row>
        <row r="633">
          <cell r="A633">
            <v>60000459</v>
          </cell>
          <cell r="B633" t="str">
            <v>Определение запаха природной, сточной воды при 20 град.</v>
          </cell>
          <cell r="C633">
            <v>0.17</v>
          </cell>
        </row>
        <row r="634">
          <cell r="A634">
            <v>60000460</v>
          </cell>
          <cell r="B634" t="str">
            <v>Определение  окраски природной, сточной воды</v>
          </cell>
          <cell r="C634">
            <v>0.2</v>
          </cell>
        </row>
        <row r="635">
          <cell r="A635">
            <v>60000461</v>
          </cell>
          <cell r="B635" t="str">
            <v>Определение РН природной, сточной воды</v>
          </cell>
          <cell r="C635">
            <v>0.33</v>
          </cell>
        </row>
        <row r="636">
          <cell r="A636">
            <v>60000462</v>
          </cell>
          <cell r="B636" t="str">
            <v>Определение окисляемости природной, сточной воды</v>
          </cell>
          <cell r="C636">
            <v>1.25</v>
          </cell>
        </row>
        <row r="637">
          <cell r="A637">
            <v>60000463</v>
          </cell>
          <cell r="B637" t="str">
            <v>Определение сухого остатка природной, сточной воды</v>
          </cell>
          <cell r="C637">
            <v>1.75</v>
          </cell>
        </row>
        <row r="638">
          <cell r="A638">
            <v>60000464</v>
          </cell>
          <cell r="B638" t="str">
            <v>Определение железа в природной, сточной воде</v>
          </cell>
          <cell r="C638">
            <v>1.17</v>
          </cell>
        </row>
        <row r="639">
          <cell r="A639">
            <v>60000465</v>
          </cell>
          <cell r="B639" t="str">
            <v>Определение аммиака в природной, сточной воде</v>
          </cell>
          <cell r="C639">
            <v>0.75</v>
          </cell>
        </row>
        <row r="640">
          <cell r="A640">
            <v>60000466</v>
          </cell>
          <cell r="B640" t="str">
            <v>Определение нитритов в природной, сточной воде</v>
          </cell>
          <cell r="C640">
            <v>1</v>
          </cell>
        </row>
        <row r="641">
          <cell r="A641">
            <v>60000467</v>
          </cell>
          <cell r="B641" t="str">
            <v>Определение нитратов в природной, сточной воде</v>
          </cell>
          <cell r="C641">
            <v>1.83</v>
          </cell>
        </row>
        <row r="642">
          <cell r="A642">
            <v>60000468</v>
          </cell>
          <cell r="B642" t="str">
            <v>Определение хлоридов в Природной, сточной воде</v>
          </cell>
          <cell r="C642">
            <v>1.33</v>
          </cell>
        </row>
        <row r="643">
          <cell r="A643">
            <v>60000469</v>
          </cell>
          <cell r="B643" t="str">
            <v>Определение сульфатов в природной, сточной воде</v>
          </cell>
          <cell r="C643">
            <v>1.33</v>
          </cell>
        </row>
        <row r="644">
          <cell r="A644">
            <v>60000470</v>
          </cell>
          <cell r="B644" t="str">
            <v>Определение нефтепродуктов в природной, сточной воде</v>
          </cell>
          <cell r="C644">
            <v>2.17</v>
          </cell>
        </row>
        <row r="645">
          <cell r="A645">
            <v>60000471</v>
          </cell>
          <cell r="B645" t="str">
            <v>Определение фенолов в природной, сточной воде</v>
          </cell>
          <cell r="C645">
            <v>2.92</v>
          </cell>
        </row>
        <row r="646">
          <cell r="A646">
            <v>60000472</v>
          </cell>
          <cell r="B646" t="str">
            <v>Определение цианидов в природной, сточной воде</v>
          </cell>
          <cell r="C646">
            <v>2</v>
          </cell>
        </row>
        <row r="647">
          <cell r="A647">
            <v>60000473</v>
          </cell>
          <cell r="B647" t="str">
            <v>Определение хрома в природной, сточной воде</v>
          </cell>
          <cell r="C647">
            <v>1.58</v>
          </cell>
        </row>
        <row r="648">
          <cell r="A648">
            <v>60000474</v>
          </cell>
          <cell r="B648" t="str">
            <v>Определение меди цинка, свинца, кадмия  в природной, сточной воде атомно-абсорбционным методом</v>
          </cell>
          <cell r="C648">
            <v>4</v>
          </cell>
        </row>
        <row r="649">
          <cell r="A649">
            <v>60000475</v>
          </cell>
          <cell r="B649" t="str">
            <v>Определение никеля в природной, сточной воде атомно-абсорбционным методом</v>
          </cell>
          <cell r="C649">
            <v>1</v>
          </cell>
        </row>
        <row r="650">
          <cell r="A650">
            <v>60000476</v>
          </cell>
          <cell r="B650" t="str">
            <v>Определение кобальта в природной, сточной воде атомно-абсорбционным методом</v>
          </cell>
          <cell r="C650">
            <v>1</v>
          </cell>
        </row>
        <row r="651">
          <cell r="A651">
            <v>60000477</v>
          </cell>
          <cell r="B651" t="str">
            <v>Определение СПАВ в природной, сточной воде</v>
          </cell>
          <cell r="C651">
            <v>1.75</v>
          </cell>
        </row>
        <row r="652">
          <cell r="A652">
            <v>60000478</v>
          </cell>
          <cell r="B652" t="str">
            <v>Определение ХПК в природной, сточной воде</v>
          </cell>
          <cell r="C652">
            <v>2.5</v>
          </cell>
        </row>
        <row r="653">
          <cell r="A653">
            <v>60000479</v>
          </cell>
          <cell r="B653" t="str">
            <v>Определение БПК -5 в природной, сточной воде</v>
          </cell>
          <cell r="C653">
            <v>1.75</v>
          </cell>
        </row>
        <row r="654">
          <cell r="A654">
            <v>60000480</v>
          </cell>
          <cell r="B654" t="str">
            <v>Определение остаточного хлора в природной, сточной воде</v>
          </cell>
          <cell r="C654">
            <v>1.4</v>
          </cell>
        </row>
        <row r="655">
          <cell r="A655">
            <v>60000481</v>
          </cell>
          <cell r="B655" t="str">
            <v>Определение взвешенных веществ в природной, сточной воде</v>
          </cell>
          <cell r="C655">
            <v>1.42</v>
          </cell>
        </row>
        <row r="656">
          <cell r="A656">
            <v>60000482</v>
          </cell>
          <cell r="B656" t="str">
            <v>Определение жира в природной, сточной воде</v>
          </cell>
          <cell r="C656">
            <v>1.75</v>
          </cell>
        </row>
        <row r="657">
          <cell r="A657">
            <v>60000484</v>
          </cell>
          <cell r="B657" t="str">
            <v>Определение прозрачности и температуры в природной, сточной воде</v>
          </cell>
          <cell r="C657">
            <v>0.25</v>
          </cell>
        </row>
        <row r="658">
          <cell r="A658">
            <v>60000485</v>
          </cell>
          <cell r="B658" t="str">
            <v>Определение щелочности в природной, сточной воде</v>
          </cell>
          <cell r="C658">
            <v>0.75</v>
          </cell>
        </row>
        <row r="659">
          <cell r="A659">
            <v>60000486</v>
          </cell>
          <cell r="B659" t="str">
            <v>Определение общей жёсткости в природной, сточной воде</v>
          </cell>
          <cell r="C659">
            <v>1.17</v>
          </cell>
        </row>
        <row r="660">
          <cell r="A660">
            <v>60000487</v>
          </cell>
          <cell r="B660" t="str">
            <v xml:space="preserve">Определение кальция в природной, сточной воде </v>
          </cell>
          <cell r="C660">
            <v>0.67</v>
          </cell>
        </row>
        <row r="661">
          <cell r="A661">
            <v>60000488</v>
          </cell>
          <cell r="B661" t="str">
            <v>Определение мышьяка в природной, сточной воде</v>
          </cell>
          <cell r="C661">
            <v>3.08</v>
          </cell>
        </row>
        <row r="662">
          <cell r="A662">
            <v>60000489</v>
          </cell>
          <cell r="B662" t="str">
            <v>Определение молибдена в природной, сточной воде</v>
          </cell>
          <cell r="C662">
            <v>1.25</v>
          </cell>
        </row>
        <row r="663">
          <cell r="A663">
            <v>60000494</v>
          </cell>
          <cell r="B663" t="str">
            <v>Определение марганца в природной, сточной воде</v>
          </cell>
          <cell r="C663">
            <v>3.42</v>
          </cell>
        </row>
        <row r="664">
          <cell r="A664">
            <v>60000495</v>
          </cell>
          <cell r="B664" t="str">
            <v>Определение растворённого кислорода в природной, сточной воде</v>
          </cell>
          <cell r="C664">
            <v>0.75</v>
          </cell>
        </row>
        <row r="665">
          <cell r="A665">
            <v>60000496</v>
          </cell>
          <cell r="B665" t="str">
            <v>Определение хрома Ш в природной, сточной воде</v>
          </cell>
          <cell r="C665">
            <v>1.58</v>
          </cell>
        </row>
        <row r="666">
          <cell r="A666">
            <v>60000497</v>
          </cell>
          <cell r="B666" t="str">
            <v xml:space="preserve">Определение ртути в природной, сточной воде </v>
          </cell>
          <cell r="C666">
            <v>2</v>
          </cell>
        </row>
        <row r="667">
          <cell r="A667">
            <v>60000498</v>
          </cell>
          <cell r="B667" t="str">
            <v xml:space="preserve">Определение мути, осадка в природной, сточной воде </v>
          </cell>
          <cell r="C667">
            <v>0.17</v>
          </cell>
        </row>
        <row r="668">
          <cell r="A668">
            <v>60000499</v>
          </cell>
          <cell r="B668" t="str">
            <v>Определение алюминия остаточного в природной, сточной воде</v>
          </cell>
          <cell r="C668">
            <v>1.75</v>
          </cell>
        </row>
        <row r="669">
          <cell r="A669">
            <v>60000500</v>
          </cell>
          <cell r="B669" t="str">
            <v>Определение полифосфатов, фосфатов в природной, сточной воде</v>
          </cell>
          <cell r="C669">
            <v>1.17</v>
          </cell>
        </row>
        <row r="670">
          <cell r="A670">
            <v>60000501</v>
          </cell>
          <cell r="B670" t="str">
            <v xml:space="preserve">Определение бора в природной, сточной воде </v>
          </cell>
          <cell r="C670">
            <v>2.42</v>
          </cell>
        </row>
        <row r="671">
          <cell r="A671">
            <v>60000502</v>
          </cell>
          <cell r="B671" t="str">
            <v>Определение стронция в природной, сточной воде</v>
          </cell>
          <cell r="C671">
            <v>1.42</v>
          </cell>
        </row>
        <row r="672">
          <cell r="A672">
            <v>60000483</v>
          </cell>
          <cell r="B672" t="str">
            <v>Определение цветности в природной, сточной воды</v>
          </cell>
          <cell r="C672">
            <v>1</v>
          </cell>
        </row>
        <row r="673">
          <cell r="A673">
            <v>60000661</v>
          </cell>
          <cell r="B673" t="str">
            <v>Определение рН в дистиллированной воде</v>
          </cell>
          <cell r="C673">
            <v>1.2</v>
          </cell>
        </row>
        <row r="674">
          <cell r="A674">
            <v>60000991</v>
          </cell>
          <cell r="B674" t="str">
            <v>Определение сухого остатка после выпаривания в дистиллированной воде</v>
          </cell>
          <cell r="C674">
            <v>3</v>
          </cell>
        </row>
        <row r="675">
          <cell r="A675">
            <v>60000992</v>
          </cell>
          <cell r="B675" t="str">
            <v>Определение аммиака и солей аммония в дистиллированной воде</v>
          </cell>
          <cell r="C675">
            <v>0.5</v>
          </cell>
        </row>
        <row r="676">
          <cell r="A676">
            <v>60000993</v>
          </cell>
          <cell r="B676" t="str">
            <v>Определение нитратов в дистиллированной воде</v>
          </cell>
          <cell r="C676">
            <v>0.67</v>
          </cell>
        </row>
        <row r="677">
          <cell r="A677">
            <v>60000994</v>
          </cell>
          <cell r="B677" t="str">
            <v>Определение сульфатов в дистиллированной воде</v>
          </cell>
          <cell r="C677">
            <v>0.67</v>
          </cell>
        </row>
        <row r="678">
          <cell r="A678">
            <v>60000995</v>
          </cell>
          <cell r="B678" t="str">
            <v>Определение хлоридов в дистиллированной воде</v>
          </cell>
          <cell r="C678">
            <v>0.67</v>
          </cell>
        </row>
        <row r="679">
          <cell r="A679">
            <v>60000996</v>
          </cell>
          <cell r="B679" t="str">
            <v>Определение алюминия в дистиллированной воде</v>
          </cell>
          <cell r="C679">
            <v>0.67</v>
          </cell>
        </row>
        <row r="680">
          <cell r="A680">
            <v>60000997</v>
          </cell>
          <cell r="B680" t="str">
            <v>Определение железа в дистиллированной воде</v>
          </cell>
          <cell r="C680">
            <v>0.5</v>
          </cell>
        </row>
        <row r="681">
          <cell r="A681">
            <v>60000998</v>
          </cell>
          <cell r="B681" t="str">
            <v>Определение кальция в дистиллированной воде</v>
          </cell>
          <cell r="C681">
            <v>0.5</v>
          </cell>
        </row>
        <row r="682">
          <cell r="A682">
            <v>60000999</v>
          </cell>
          <cell r="B682" t="str">
            <v>Определение меди в дистиллированной воде</v>
          </cell>
          <cell r="C682">
            <v>0.5</v>
          </cell>
        </row>
        <row r="683">
          <cell r="A683">
            <v>60001000</v>
          </cell>
          <cell r="B683" t="str">
            <v>Определение свинца в дистиллированной воде</v>
          </cell>
          <cell r="C683">
            <v>0.5</v>
          </cell>
        </row>
        <row r="684">
          <cell r="A684">
            <v>60001001</v>
          </cell>
          <cell r="B684" t="str">
            <v>Определение цинка в дистиллированной воде</v>
          </cell>
          <cell r="C684">
            <v>0.5</v>
          </cell>
        </row>
        <row r="685">
          <cell r="A685">
            <v>60001002</v>
          </cell>
          <cell r="B685" t="str">
            <v>Определение веществ, восстанавливающих перманганат калия в дистиллированной воде</v>
          </cell>
          <cell r="C685">
            <v>0.5</v>
          </cell>
        </row>
        <row r="686">
          <cell r="A686">
            <v>60000503</v>
          </cell>
          <cell r="B686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86">
            <v>5</v>
          </cell>
        </row>
        <row r="687">
          <cell r="A687">
            <v>60000504</v>
          </cell>
          <cell r="B687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7">
            <v>5</v>
          </cell>
        </row>
        <row r="688">
          <cell r="A688">
            <v>60000505</v>
          </cell>
          <cell r="B688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8">
            <v>6</v>
          </cell>
        </row>
        <row r="689">
          <cell r="A689">
            <v>60000506</v>
          </cell>
          <cell r="B689" t="str">
            <v>Определение остаточного количества одного пестицида в объектах, требующих очистки (корма) методом тонкослойной хроматографии</v>
          </cell>
          <cell r="C689">
            <v>6</v>
          </cell>
        </row>
        <row r="690">
          <cell r="A690">
            <v>60000507</v>
          </cell>
          <cell r="B690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90">
            <v>6</v>
          </cell>
        </row>
        <row r="691">
          <cell r="A691">
            <v>60000508</v>
          </cell>
          <cell r="B691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91">
            <v>7.2</v>
          </cell>
        </row>
        <row r="692">
          <cell r="A692">
            <v>60000509</v>
          </cell>
          <cell r="B69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92">
            <v>6</v>
          </cell>
        </row>
        <row r="693">
          <cell r="A693">
            <v>60000510</v>
          </cell>
          <cell r="B69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93">
            <v>6</v>
          </cell>
        </row>
        <row r="694">
          <cell r="A694">
            <v>60000511</v>
          </cell>
          <cell r="B694" t="str">
            <v>Определение остаточного количества одного пестицида в объектах, требующих очистки (корма)  методом газожидкостной  хроматографии</v>
          </cell>
          <cell r="C694">
            <v>7.2</v>
          </cell>
        </row>
        <row r="695">
          <cell r="A695">
            <v>60000512</v>
          </cell>
          <cell r="B695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95">
            <v>7.2</v>
          </cell>
        </row>
        <row r="696">
          <cell r="A696">
            <v>60000515</v>
          </cell>
          <cell r="B696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96">
            <v>6</v>
          </cell>
        </row>
        <row r="697">
          <cell r="A697">
            <v>60000517</v>
          </cell>
          <cell r="B697" t="str">
            <v>Определение действующего вещества (циперметрин) в дезинфекционных  средствах (концентрированные эмульсии)</v>
          </cell>
          <cell r="C697">
            <v>3</v>
          </cell>
        </row>
        <row r="698">
          <cell r="A698">
            <v>60000665</v>
          </cell>
          <cell r="B698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98">
            <v>7.2</v>
          </cell>
        </row>
        <row r="699">
          <cell r="A699">
            <v>60000666</v>
          </cell>
          <cell r="B699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9">
            <v>7.2</v>
          </cell>
        </row>
        <row r="700">
          <cell r="A700">
            <v>60000667</v>
          </cell>
          <cell r="B700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0">
            <v>6</v>
          </cell>
        </row>
        <row r="701">
          <cell r="A701">
            <v>60000668</v>
          </cell>
          <cell r="B701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1">
            <v>6</v>
          </cell>
        </row>
        <row r="702">
          <cell r="A702">
            <v>60000518</v>
          </cell>
          <cell r="B702" t="str">
            <v>Исследование почвы атомно-абсорционным методом на содержание меди</v>
          </cell>
          <cell r="C702">
            <v>5</v>
          </cell>
        </row>
        <row r="703">
          <cell r="A703">
            <v>60000519</v>
          </cell>
          <cell r="B703" t="str">
            <v>Исследование почвы атомно-абсорционным методом на содержание свинца</v>
          </cell>
          <cell r="C703">
            <v>5</v>
          </cell>
        </row>
        <row r="704">
          <cell r="A704">
            <v>60000520</v>
          </cell>
          <cell r="B704" t="str">
            <v>Исследование почвы атомно-абсорционным методом на содержание никеля</v>
          </cell>
          <cell r="C704">
            <v>5</v>
          </cell>
        </row>
        <row r="705">
          <cell r="A705">
            <v>60000521</v>
          </cell>
          <cell r="B705" t="str">
            <v>Исследование почвы атомно-абсорционным методом на содержание кадмия</v>
          </cell>
          <cell r="C705">
            <v>5</v>
          </cell>
        </row>
        <row r="706">
          <cell r="A706">
            <v>60000522</v>
          </cell>
          <cell r="B706" t="str">
            <v>Исследование почвы атомно-абсорционным методом на содержание цинка</v>
          </cell>
          <cell r="C706">
            <v>5</v>
          </cell>
        </row>
        <row r="707">
          <cell r="A707">
            <v>60000523</v>
          </cell>
          <cell r="B707" t="str">
            <v>Исследование почвы атомно-абсорционным методом на содержание хрома</v>
          </cell>
          <cell r="C707">
            <v>5</v>
          </cell>
        </row>
        <row r="708">
          <cell r="A708">
            <v>60000524</v>
          </cell>
          <cell r="B708" t="str">
            <v>Исследование почвы атомно-абсорционным методом на содержание кобальта</v>
          </cell>
          <cell r="C708">
            <v>2.2999999999999998</v>
          </cell>
        </row>
        <row r="709">
          <cell r="A709">
            <v>60000525</v>
          </cell>
          <cell r="B709" t="str">
            <v>Исследование почвы флюриметрическим методом на содержание нефтепродуктов</v>
          </cell>
          <cell r="C709">
            <v>5</v>
          </cell>
        </row>
        <row r="710">
          <cell r="A710">
            <v>60000526</v>
          </cell>
          <cell r="B710" t="str">
            <v>Методика измерения массовой концентрации несимметричного диметилгидрозина в почве (гептила) фотометрическим методом</v>
          </cell>
          <cell r="C710">
            <v>4.42</v>
          </cell>
        </row>
        <row r="711">
          <cell r="A711">
            <v>60000527</v>
          </cell>
          <cell r="B711" t="str">
            <v>Определение массовой концентрации ртути в почве</v>
          </cell>
          <cell r="C711">
            <v>5</v>
          </cell>
        </row>
        <row r="712">
          <cell r="A712">
            <v>60000664</v>
          </cell>
          <cell r="B712" t="str">
            <v>Исследование в почве рН</v>
          </cell>
          <cell r="C712">
            <v>0.8</v>
          </cell>
        </row>
        <row r="713">
          <cell r="A713">
            <v>60000116</v>
          </cell>
          <cell r="B713" t="str">
            <v>Определение марганца в почве</v>
          </cell>
          <cell r="C713">
            <v>5</v>
          </cell>
        </row>
        <row r="714">
          <cell r="A714">
            <v>60000117</v>
          </cell>
          <cell r="B714" t="str">
            <v>Определение сурьмы в почве</v>
          </cell>
          <cell r="C714">
            <v>5</v>
          </cell>
        </row>
        <row r="715">
          <cell r="A715">
            <v>60000118</v>
          </cell>
          <cell r="B715" t="str">
            <v>Определение олова в почве</v>
          </cell>
          <cell r="C715">
            <v>5</v>
          </cell>
        </row>
        <row r="716">
          <cell r="A716">
            <v>60000119</v>
          </cell>
          <cell r="B716" t="str">
            <v>Определение железа в почве</v>
          </cell>
          <cell r="C716">
            <v>5</v>
          </cell>
        </row>
        <row r="717">
          <cell r="A717">
            <v>60000120</v>
          </cell>
          <cell r="B717" t="str">
            <v>Определение селена в почве</v>
          </cell>
          <cell r="C717">
            <v>5</v>
          </cell>
        </row>
        <row r="718">
          <cell r="A718">
            <v>60000121</v>
          </cell>
          <cell r="B718" t="str">
            <v>Определение мышьяка в почве</v>
          </cell>
          <cell r="C718">
            <v>5</v>
          </cell>
        </row>
        <row r="719">
          <cell r="A719">
            <v>60000001</v>
          </cell>
          <cell r="B71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19">
            <v>1.83</v>
          </cell>
        </row>
        <row r="720">
          <cell r="A720">
            <v>60000002</v>
          </cell>
          <cell r="B72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0">
            <v>1.83</v>
          </cell>
        </row>
        <row r="721">
          <cell r="A721">
            <v>60000004</v>
          </cell>
          <cell r="B721" t="str">
            <v>Определение массовой концентрации суммы предельных углеводородов С12-С19 в атмосферном воздухе</v>
          </cell>
          <cell r="C721">
            <v>3.5</v>
          </cell>
        </row>
        <row r="722">
          <cell r="A722">
            <v>60000528</v>
          </cell>
          <cell r="B72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2">
            <v>2.5</v>
          </cell>
        </row>
        <row r="723">
          <cell r="A723">
            <v>60000529</v>
          </cell>
          <cell r="B723" t="str">
            <v>Определение концентрации  диоксида  азота в атмосферном воздухе и воздухе непроизводственных помещений *</v>
          </cell>
          <cell r="C723">
            <v>1.2</v>
          </cell>
        </row>
        <row r="724">
          <cell r="A724">
            <v>60000530</v>
          </cell>
          <cell r="B724" t="str">
            <v>Определение концентрации  фенола в атмосферном воздухе и воздухе непроизводственных помещений*</v>
          </cell>
          <cell r="C724">
            <v>1.1000000000000001</v>
          </cell>
        </row>
        <row r="725">
          <cell r="A725">
            <v>60000531</v>
          </cell>
          <cell r="B725" t="str">
            <v>Определение концентрации  формальдегида в атмосферном воздухе и воздухе непроизводственных помещений*</v>
          </cell>
          <cell r="C725">
            <v>1</v>
          </cell>
        </row>
        <row r="726">
          <cell r="A726">
            <v>60000532</v>
          </cell>
          <cell r="B726" t="str">
            <v>Определение концентрации  серной кислоты в атмосферном воздухе и воздухе непроизводственных помещений*</v>
          </cell>
          <cell r="C726">
            <v>1</v>
          </cell>
        </row>
        <row r="727">
          <cell r="A727">
            <v>60000533</v>
          </cell>
          <cell r="B727" t="str">
            <v>Определение концентрации  сероводорода в атмосферном воздухе и воздухе непроизводственных помещений*</v>
          </cell>
          <cell r="C727">
            <v>1.2</v>
          </cell>
        </row>
        <row r="728">
          <cell r="A728">
            <v>60000534</v>
          </cell>
          <cell r="B728" t="str">
            <v>Определение концентрации  двуокиси марганца в атмосферном воздухе и воздухе производственных помещений*</v>
          </cell>
          <cell r="C728">
            <v>3</v>
          </cell>
        </row>
        <row r="729">
          <cell r="A729">
            <v>60000535</v>
          </cell>
          <cell r="B729" t="str">
            <v>Определение концентрации  ванадия в атмосферном воздухе*</v>
          </cell>
          <cell r="C729">
            <v>3</v>
          </cell>
        </row>
        <row r="730">
          <cell r="A730">
            <v>60000536</v>
          </cell>
          <cell r="B730" t="str">
            <v>Определение концентрации  сажи в атмосферном воздухе*</v>
          </cell>
          <cell r="C730">
            <v>0.5</v>
          </cell>
        </row>
        <row r="731">
          <cell r="A731">
            <v>60000537</v>
          </cell>
          <cell r="B73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1">
            <v>1</v>
          </cell>
        </row>
        <row r="732">
          <cell r="A732">
            <v>60000538</v>
          </cell>
          <cell r="B732" t="str">
            <v>Определение концентрации  хлора в атмосферном воздухе и воздухе непроизводственных помещений*</v>
          </cell>
          <cell r="C732">
            <v>1.1000000000000001</v>
          </cell>
        </row>
        <row r="733">
          <cell r="A733">
            <v>60000539</v>
          </cell>
          <cell r="B733" t="str">
            <v>Определение концентрации окиси углерода в атмосферном воздухе и воздухе непроизводственных помещений*</v>
          </cell>
          <cell r="C733">
            <v>1.2</v>
          </cell>
        </row>
        <row r="734">
          <cell r="A734">
            <v>60000540</v>
          </cell>
          <cell r="B734" t="str">
            <v>Определение концентрации  свинца в атмосферном воздухе и в воздухе закрытых непроизводственных помещений*</v>
          </cell>
          <cell r="C734">
            <v>3</v>
          </cell>
        </row>
        <row r="735">
          <cell r="A735">
            <v>60000541</v>
          </cell>
          <cell r="B73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35">
            <v>1.8</v>
          </cell>
        </row>
        <row r="736">
          <cell r="A736">
            <v>60000542</v>
          </cell>
          <cell r="B736" t="str">
            <v>Определение концентрации  аммиака в атмосферном воздухе и воздухе непроизводственных помещений*</v>
          </cell>
          <cell r="C736">
            <v>1.2</v>
          </cell>
        </row>
        <row r="737">
          <cell r="A737">
            <v>60000543</v>
          </cell>
          <cell r="B737" t="str">
            <v>Определение концентрации  ртути в атмосферном воздухе*</v>
          </cell>
          <cell r="C737">
            <v>0.5</v>
          </cell>
        </row>
        <row r="738">
          <cell r="A738">
            <v>60000544</v>
          </cell>
          <cell r="B738" t="str">
            <v>Хромато-масс-спектрометрическое определение полициклических ароматических углеводородов в воздухе</v>
          </cell>
          <cell r="C738">
            <v>7</v>
          </cell>
        </row>
        <row r="739">
          <cell r="A739">
            <v>60000545</v>
          </cell>
          <cell r="B739" t="str">
            <v>Определение оксида азота в атмосферном воздухе и воздухе непроизводственных помещений*</v>
          </cell>
          <cell r="C739">
            <v>1.33</v>
          </cell>
        </row>
        <row r="740">
          <cell r="A740">
            <v>60000546</v>
          </cell>
          <cell r="B740" t="str">
            <v>Выезд на отбор атмосферного воздуха</v>
          </cell>
          <cell r="C740">
            <v>2</v>
          </cell>
        </row>
        <row r="741">
          <cell r="A741">
            <v>60001003</v>
          </cell>
          <cell r="B741" t="str">
            <v>Определение концентрации фенола в воздухе непроизводственных помещений*</v>
          </cell>
          <cell r="C741">
            <v>2</v>
          </cell>
        </row>
        <row r="742">
          <cell r="A742">
            <v>60001004</v>
          </cell>
          <cell r="B742" t="str">
            <v>Определение концентрации хрома ( VI ) оксида в атмосферном воздухе и воздухе непроизводственных помещений*</v>
          </cell>
          <cell r="C742">
            <v>1.33</v>
          </cell>
        </row>
        <row r="743">
          <cell r="A743">
            <v>60000670</v>
          </cell>
          <cell r="B743" t="str">
            <v>Определение концентрации акролеина в атмосферном воздухе и воздухе замкнутых непроизводственных помещений</v>
          </cell>
          <cell r="C743">
            <v>1.75</v>
          </cell>
        </row>
        <row r="744">
          <cell r="A744">
            <v>60000671</v>
          </cell>
          <cell r="B744" t="str">
            <v>Определение концентрации цинка в атмосферном воздухе и воздухе замкнутых непроизводственных помещений</v>
          </cell>
          <cell r="C744">
            <v>3.42</v>
          </cell>
        </row>
        <row r="745">
          <cell r="A745">
            <v>60000672</v>
          </cell>
          <cell r="B745" t="str">
            <v>Определение концентрации кадмия в атмосферном воздухе и воздухе замкнутых непроизводственных помещений</v>
          </cell>
          <cell r="C745">
            <v>3.42</v>
          </cell>
        </row>
        <row r="746">
          <cell r="A746">
            <v>60000673</v>
          </cell>
          <cell r="B746" t="str">
            <v>Определение концентрации меди в атмосферном воздухе и воздухе замкнутых непроизводственных помещений</v>
          </cell>
          <cell r="C746">
            <v>3.42</v>
          </cell>
        </row>
        <row r="747">
          <cell r="A747">
            <v>60000674</v>
          </cell>
          <cell r="B747" t="str">
            <v>Определение концентрации никеля в атмосферном воздухе и воздухе замкнутых непроизводственных помещений</v>
          </cell>
          <cell r="C747">
            <v>3.42</v>
          </cell>
        </row>
        <row r="748">
          <cell r="A748">
            <v>60000691</v>
          </cell>
          <cell r="B74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48">
            <v>1.5</v>
          </cell>
        </row>
        <row r="749">
          <cell r="A749">
            <v>60000693</v>
          </cell>
          <cell r="B749" t="str">
            <v>Определение железа в атмосферном воздухе и воздухе непроизводственных помещений</v>
          </cell>
          <cell r="C749">
            <v>3.42</v>
          </cell>
        </row>
        <row r="750">
          <cell r="A750">
            <v>60000694</v>
          </cell>
          <cell r="B750" t="str">
            <v>Определение никотина в атмосферном воздухе и воздухе непроизводственных помещений</v>
          </cell>
          <cell r="C750">
            <v>5</v>
          </cell>
        </row>
        <row r="751">
          <cell r="A751">
            <v>60000695</v>
          </cell>
          <cell r="B751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 (1 вещество)</v>
          </cell>
          <cell r="C751">
            <v>2.5</v>
          </cell>
        </row>
        <row r="752">
          <cell r="A752">
            <v>60000610</v>
          </cell>
          <cell r="B752" t="str">
            <v>Определение концентрации окислов азота экспресс методом в воздухе рабочей зоны</v>
          </cell>
          <cell r="C752">
            <v>3</v>
          </cell>
        </row>
        <row r="753">
          <cell r="A753">
            <v>60000611</v>
          </cell>
          <cell r="B753" t="str">
            <v>Определение концентрации  аммиака экспресс методом в воздухе рабочей зоны</v>
          </cell>
          <cell r="C753">
            <v>3</v>
          </cell>
        </row>
        <row r="754">
          <cell r="A754">
            <v>60000612</v>
          </cell>
          <cell r="B754" t="str">
            <v>Определение концентрации  акролеина экспресс методом в воздухе рабочей зоны</v>
          </cell>
          <cell r="C754">
            <v>3</v>
          </cell>
        </row>
        <row r="755">
          <cell r="A755">
            <v>60000613</v>
          </cell>
          <cell r="B755" t="str">
            <v>Определение концентрации ацетона экспресс методом в воздухе рабочей зоны</v>
          </cell>
          <cell r="C755">
            <v>3</v>
          </cell>
        </row>
        <row r="756">
          <cell r="A756">
            <v>60000614</v>
          </cell>
          <cell r="B756" t="str">
            <v>Определение концентрациибензола экспресс методом в воздухе рабочей зоны</v>
          </cell>
          <cell r="C756">
            <v>3</v>
          </cell>
        </row>
        <row r="757">
          <cell r="A757">
            <v>60000615</v>
          </cell>
          <cell r="B757" t="str">
            <v>Определение концентрации бензина экспресс методом в воздухе рабочей зоны</v>
          </cell>
          <cell r="C757">
            <v>3</v>
          </cell>
        </row>
        <row r="758">
          <cell r="A758">
            <v>60000616</v>
          </cell>
          <cell r="B758" t="str">
            <v>Определение концентрации гексана экспресс методом в воздухе рабочей зоны</v>
          </cell>
          <cell r="C758">
            <v>3</v>
          </cell>
        </row>
        <row r="759">
          <cell r="A759">
            <v>60000617</v>
          </cell>
          <cell r="B759" t="str">
            <v>Определение концентрации спирта (изо)пропилового экспресс методом в воздухе рабочей зоны</v>
          </cell>
          <cell r="C759">
            <v>3</v>
          </cell>
        </row>
        <row r="760">
          <cell r="A760">
            <v>60000618</v>
          </cell>
          <cell r="B760" t="str">
            <v>Определение концентрации ксилолаэкспресс методом в воздухе рабочей зоны</v>
          </cell>
          <cell r="C760">
            <v>3</v>
          </cell>
        </row>
        <row r="761">
          <cell r="A761">
            <v>60000619</v>
          </cell>
          <cell r="B761" t="str">
            <v>Определение концентрации озона экспресс методом в воздухе рабочей зоны</v>
          </cell>
          <cell r="C761">
            <v>3</v>
          </cell>
        </row>
        <row r="762">
          <cell r="A762">
            <v>60000620</v>
          </cell>
          <cell r="B762" t="str">
            <v>Определение концентрации толуола экспресс методом в воздухе рабочей зоны</v>
          </cell>
          <cell r="C762">
            <v>3</v>
          </cell>
        </row>
        <row r="763">
          <cell r="A763">
            <v>60000621</v>
          </cell>
          <cell r="B763" t="str">
            <v>Определение концентрации уайт-спирта экспресс методом в воздухе рабочей зоны</v>
          </cell>
          <cell r="C763">
            <v>3</v>
          </cell>
        </row>
        <row r="764">
          <cell r="A764">
            <v>60000622</v>
          </cell>
          <cell r="B764" t="str">
            <v>Определение концентрации оксида углерода (угарного газа) экспресс методом в воздухе рабочей зоны</v>
          </cell>
          <cell r="C764">
            <v>3</v>
          </cell>
        </row>
        <row r="765">
          <cell r="A765">
            <v>60000623</v>
          </cell>
          <cell r="B765" t="str">
            <v>Определение концентрации диоксида углерода экспресс методом в воздухе рабочей зоны</v>
          </cell>
          <cell r="C765">
            <v>3</v>
          </cell>
        </row>
        <row r="766">
          <cell r="A766">
            <v>60000624</v>
          </cell>
          <cell r="B766" t="str">
            <v>Определение концентрации углерода четыреххлористого экспресс методом в воздухе рабочей зоны</v>
          </cell>
          <cell r="C766">
            <v>3</v>
          </cell>
        </row>
        <row r="767">
          <cell r="A767">
            <v>60000625</v>
          </cell>
          <cell r="B767" t="str">
            <v>Определение концентрации уксусной кислоты  экспресс методом в воздухе рабочей зоны</v>
          </cell>
          <cell r="C767">
            <v>3</v>
          </cell>
        </row>
        <row r="768">
          <cell r="A768">
            <v>60000626</v>
          </cell>
          <cell r="B768" t="str">
            <v>Определение концентрации углеводородов нефти экспресс методом в воздухе рабочей зоны</v>
          </cell>
          <cell r="C768">
            <v>3</v>
          </cell>
        </row>
        <row r="769">
          <cell r="A769">
            <v>60000627</v>
          </cell>
          <cell r="B769" t="str">
            <v>Определение концентрации формальдегида экспресс методом в воздухе рабочей зоны</v>
          </cell>
          <cell r="C769">
            <v>3</v>
          </cell>
        </row>
        <row r="770">
          <cell r="A770">
            <v>60000628</v>
          </cell>
          <cell r="B770" t="str">
            <v>Определение концентрации хлора экспресс методом в воздухе рабочей зоны</v>
          </cell>
          <cell r="C770">
            <v>3</v>
          </cell>
        </row>
        <row r="771">
          <cell r="A771">
            <v>60000629</v>
          </cell>
          <cell r="B771" t="str">
            <v>Определение концентрации соляной кислоты (хлороводорода) экспресс методом в воздухе рабочей зоны</v>
          </cell>
          <cell r="C771">
            <v>3</v>
          </cell>
        </row>
        <row r="772">
          <cell r="A772">
            <v>60000630</v>
          </cell>
          <cell r="B772" t="str">
            <v>Определение концентрации этанола экспресс методом в воздухе рабочей зоны</v>
          </cell>
          <cell r="C772">
            <v>3</v>
          </cell>
        </row>
        <row r="773">
          <cell r="A773">
            <v>60000631</v>
          </cell>
          <cell r="B773" t="str">
            <v>Определение концентрации диэтилового эфира экспресс методом в воздухе рабочей зоны</v>
          </cell>
          <cell r="C773">
            <v>3</v>
          </cell>
        </row>
        <row r="774">
          <cell r="A774">
            <v>60000632</v>
          </cell>
          <cell r="B774" t="str">
            <v>Определение концентрации хлороформа экспресс методом в воздухе рабочей зоны</v>
          </cell>
          <cell r="C774">
            <v>3</v>
          </cell>
        </row>
        <row r="775">
          <cell r="A775">
            <v>60000633</v>
          </cell>
          <cell r="B775" t="str">
            <v>Определение концентрации сернистого ангидрида ( диоксида серы) экспресс методом в воздухе рабочей зоны</v>
          </cell>
          <cell r="C775">
            <v>3</v>
          </cell>
        </row>
        <row r="776">
          <cell r="A776">
            <v>60000634</v>
          </cell>
          <cell r="B776" t="str">
            <v>Определение концентрации винилхлорида экспресс методом в воздухе рабочей зоны</v>
          </cell>
          <cell r="C776">
            <v>3</v>
          </cell>
        </row>
        <row r="777">
          <cell r="A777">
            <v>60000635</v>
          </cell>
          <cell r="B777" t="str">
            <v>Определение концентрации керосина экспресс методом в воздухе рабочей зоны</v>
          </cell>
          <cell r="C777">
            <v>3</v>
          </cell>
        </row>
        <row r="778">
          <cell r="A778">
            <v>60000638</v>
          </cell>
          <cell r="B778" t="str">
            <v>Определение концентрации стирола экспресс методом в воздухе рабочей зоны</v>
          </cell>
          <cell r="C778">
            <v>3</v>
          </cell>
        </row>
        <row r="779">
          <cell r="A779">
            <v>60000639</v>
          </cell>
          <cell r="B779" t="str">
            <v>Определение концентрации азотной кислоты (диоксида азота) экспресс методом в воздухе рабочей зоны</v>
          </cell>
          <cell r="C779">
            <v>3</v>
          </cell>
        </row>
        <row r="780">
          <cell r="A780">
            <v>60000640</v>
          </cell>
          <cell r="B780" t="str">
            <v>Определение концентрации формалина экспресс-методом в воздухе рабочей зоны</v>
          </cell>
          <cell r="C780">
            <v>3</v>
          </cell>
        </row>
        <row r="781">
          <cell r="A781">
            <v>60000641</v>
          </cell>
          <cell r="B781" t="str">
            <v>Определение концентрации фтористого водорода экспресс методом в воздухе рабочей зоны</v>
          </cell>
          <cell r="C781">
            <v>3</v>
          </cell>
        </row>
        <row r="782">
          <cell r="A782">
            <v>60000643</v>
          </cell>
          <cell r="B782" t="str">
            <v>Определение концентрации трихлорэтилена экспресс методом в воздухе рабочей зоны</v>
          </cell>
          <cell r="C782">
            <v>3</v>
          </cell>
        </row>
        <row r="783">
          <cell r="A783">
            <v>60000644</v>
          </cell>
          <cell r="B783" t="str">
            <v>Определение концентрации сероводорода экспресс методом в воздухе рабочей зоны</v>
          </cell>
          <cell r="C783">
            <v>3</v>
          </cell>
        </row>
        <row r="784">
          <cell r="A784">
            <v>60001320</v>
          </cell>
          <cell r="B784" t="str">
            <v>Определение концентрации фенола экспресс методом в воздухе рабочей зоны</v>
          </cell>
          <cell r="C784">
            <v>1</v>
          </cell>
        </row>
        <row r="785">
          <cell r="A785">
            <v>60001321</v>
          </cell>
          <cell r="B785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4.1.004-12</v>
          </cell>
          <cell r="C785">
            <v>78</v>
          </cell>
        </row>
        <row r="786">
          <cell r="A786">
            <v>60001322</v>
          </cell>
          <cell r="B786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4.1.005-12</v>
          </cell>
          <cell r="C786">
            <v>78</v>
          </cell>
        </row>
        <row r="787">
          <cell r="A787">
            <v>60000547</v>
          </cell>
          <cell r="B787" t="str">
            <v>Определение концентрации азота диоксида (азотная кислота) в воздухе рабочей зоны</v>
          </cell>
          <cell r="C787">
            <v>3.33</v>
          </cell>
        </row>
        <row r="788">
          <cell r="A788">
            <v>60000548</v>
          </cell>
          <cell r="B788" t="str">
            <v>Определение концентрации железа оксида в воздухе рабочей зоны</v>
          </cell>
          <cell r="C788">
            <v>3.67</v>
          </cell>
        </row>
        <row r="789">
          <cell r="A789">
            <v>60000549</v>
          </cell>
          <cell r="B789" t="str">
            <v>Определение концентрации хлористого водорода  (соляная кислота) в воздухе рабочей зоны</v>
          </cell>
          <cell r="C789">
            <v>2.83</v>
          </cell>
        </row>
        <row r="790">
          <cell r="A790">
            <v>60000550</v>
          </cell>
          <cell r="B790" t="str">
            <v>Определение концентрации серной кислоты в воздухе рабочей зоны</v>
          </cell>
          <cell r="C790">
            <v>3</v>
          </cell>
        </row>
        <row r="791">
          <cell r="A791">
            <v>60000551</v>
          </cell>
          <cell r="B791" t="str">
            <v>Определение концентрации уксусной кислоты в воздухе рабочей зоны</v>
          </cell>
          <cell r="C791">
            <v>2.33</v>
          </cell>
        </row>
        <row r="792">
          <cell r="A792">
            <v>60000552</v>
          </cell>
          <cell r="B792" t="str">
            <v>Определение концентрации кремния в воздухе рабочей зоны</v>
          </cell>
          <cell r="C792">
            <v>7.67</v>
          </cell>
        </row>
        <row r="793">
          <cell r="A793">
            <v>60000553</v>
          </cell>
          <cell r="B793" t="str">
            <v>Определение концентрации марганца в воздухе рабочей зоны</v>
          </cell>
          <cell r="C793">
            <v>4</v>
          </cell>
        </row>
        <row r="794">
          <cell r="A794">
            <v>60000554</v>
          </cell>
          <cell r="B794" t="str">
            <v>Определение концентрации масла минерального в воздухе рабочей зоны</v>
          </cell>
          <cell r="C794">
            <v>2.33</v>
          </cell>
        </row>
        <row r="795">
          <cell r="A795">
            <v>60000555</v>
          </cell>
          <cell r="B795" t="str">
            <v>Определение концентрации меди атомно-абсорбционным методом в воздухе рабочей зоны</v>
          </cell>
          <cell r="C795">
            <v>4</v>
          </cell>
        </row>
        <row r="796">
          <cell r="A796">
            <v>60000556</v>
          </cell>
          <cell r="B796" t="str">
            <v>Определение концентрации никеля атомно-абсорбционным методом в воздухе рабочей зоны</v>
          </cell>
          <cell r="C796">
            <v>4.08</v>
          </cell>
        </row>
        <row r="797">
          <cell r="A797">
            <v>60000557</v>
          </cell>
          <cell r="B797" t="str">
            <v>Определение концентрации пыли в воздухе рабочей зоны</v>
          </cell>
          <cell r="C797">
            <v>1.33</v>
          </cell>
        </row>
        <row r="798">
          <cell r="A798">
            <v>60000558</v>
          </cell>
          <cell r="B798" t="str">
            <v>Определение концентрации свинца в воздухе рабочей зоны</v>
          </cell>
          <cell r="C798">
            <v>4.17</v>
          </cell>
        </row>
        <row r="799">
          <cell r="A799">
            <v>60000559</v>
          </cell>
          <cell r="B799" t="str">
            <v>Определение концентрации фенола в воздухе рабочей зоны</v>
          </cell>
          <cell r="C799">
            <v>3</v>
          </cell>
        </row>
        <row r="800">
          <cell r="A800">
            <v>60000560</v>
          </cell>
          <cell r="B800" t="str">
            <v>Определение концентрации формальдегида в воздухе рабочей зоны</v>
          </cell>
          <cell r="C800">
            <v>3</v>
          </cell>
        </row>
        <row r="801">
          <cell r="A801">
            <v>60000561</v>
          </cell>
          <cell r="B801" t="str">
            <v>Определение концентрации щелочи в воздухе рабочей зоны</v>
          </cell>
          <cell r="C801">
            <v>3</v>
          </cell>
        </row>
        <row r="802">
          <cell r="A802">
            <v>60000562</v>
          </cell>
          <cell r="B802" t="str">
            <v>Определение концентрации фосфорного ангидрида в воздухе рабочей зоны</v>
          </cell>
          <cell r="C802">
            <v>4</v>
          </cell>
        </row>
        <row r="803">
          <cell r="A803">
            <v>60000563</v>
          </cell>
          <cell r="B803" t="str">
            <v>Определение концентрации тетраэтилсвинца в воздухе рабочей зоны</v>
          </cell>
          <cell r="C803">
            <v>4.33</v>
          </cell>
        </row>
        <row r="804">
          <cell r="A804">
            <v>60000564</v>
          </cell>
          <cell r="B804" t="str">
            <v>Определение концентрации скипидара в воздухе рабочей зоны</v>
          </cell>
          <cell r="C804">
            <v>2.5</v>
          </cell>
        </row>
        <row r="805">
          <cell r="A805">
            <v>60000565</v>
          </cell>
          <cell r="B805" t="str">
            <v>Определение концентрации ртути в воздухе рабочей зоны</v>
          </cell>
          <cell r="C805">
            <v>1.17</v>
          </cell>
        </row>
        <row r="806">
          <cell r="A806">
            <v>60000566</v>
          </cell>
          <cell r="B806" t="str">
            <v>Определение концентрации аминосоединений (ароматические) в воздухе рабочей зоны</v>
          </cell>
          <cell r="C806">
            <v>1.83</v>
          </cell>
        </row>
        <row r="807">
          <cell r="A807">
            <v>60000567</v>
          </cell>
          <cell r="B807" t="str">
            <v>Определение концентрации свинца в смывах</v>
          </cell>
          <cell r="C807">
            <v>3</v>
          </cell>
        </row>
        <row r="808">
          <cell r="A808">
            <v>60000569</v>
          </cell>
          <cell r="B808" t="str">
            <v>Определение концентрации хрома, хромового ангидрида в воздухе рабочей зоны</v>
          </cell>
          <cell r="C808">
            <v>2.83</v>
          </cell>
        </row>
        <row r="809">
          <cell r="A809">
            <v>60000570</v>
          </cell>
          <cell r="B809" t="str">
            <v>Определение концентрации стирола в воздухе рабочей зоны</v>
          </cell>
          <cell r="C809">
            <v>2.33</v>
          </cell>
        </row>
        <row r="810">
          <cell r="A810">
            <v>60000572</v>
          </cell>
          <cell r="B810" t="str">
            <v>Определение концентрации мышьяковистого ангидрида в воздухе рабочей зоны</v>
          </cell>
          <cell r="C810">
            <v>4</v>
          </cell>
        </row>
        <row r="811">
          <cell r="A811">
            <v>60000573</v>
          </cell>
          <cell r="B811" t="str">
            <v>Определение концентрации канифоли в воздухе рабочей зоны</v>
          </cell>
          <cell r="C811">
            <v>4.68</v>
          </cell>
        </row>
        <row r="812">
          <cell r="A812">
            <v>60000576</v>
          </cell>
          <cell r="B812" t="str">
            <v>Определение концентрации озона в воздухе рабочей зоны</v>
          </cell>
          <cell r="C812">
            <v>3</v>
          </cell>
        </row>
        <row r="813">
          <cell r="A813">
            <v>60000577</v>
          </cell>
          <cell r="B813" t="str">
            <v>Определение концентрации хлороформа в воздухе рабочей зоны</v>
          </cell>
          <cell r="C813">
            <v>1.7</v>
          </cell>
        </row>
        <row r="814">
          <cell r="A814">
            <v>60000578</v>
          </cell>
          <cell r="B814" t="str">
            <v>Определение концентрации сварочного аэрозоля в воздухе рабочей зоны</v>
          </cell>
          <cell r="C814">
            <v>3</v>
          </cell>
        </row>
        <row r="815">
          <cell r="A815">
            <v>60000579</v>
          </cell>
          <cell r="B815" t="str">
            <v>Определение концентрации оксида хрома 3 в воздухе рабочей зоны</v>
          </cell>
          <cell r="C815">
            <v>3</v>
          </cell>
        </row>
        <row r="816">
          <cell r="A816">
            <v>60000582</v>
          </cell>
          <cell r="B816" t="str">
            <v>Определение концентрации капролактама газохроматографическим методом  в воздухе рабочей зоны</v>
          </cell>
          <cell r="C816">
            <v>5.5</v>
          </cell>
        </row>
        <row r="817">
          <cell r="A817">
            <v>60000583</v>
          </cell>
          <cell r="B817" t="str">
            <v>Определение концентрации углерода-4 хлористого газохроматографическим методом  в воздухе рабочей зоны</v>
          </cell>
          <cell r="C817">
            <v>1.5</v>
          </cell>
        </row>
        <row r="818">
          <cell r="A818">
            <v>60000584</v>
          </cell>
          <cell r="B818" t="str">
            <v>Определение концентрации спиртов (С1по С8) газохроматографическим методом в воздухе рабочей зоны</v>
          </cell>
          <cell r="C818">
            <v>4.58</v>
          </cell>
        </row>
        <row r="819">
          <cell r="A819">
            <v>60000585</v>
          </cell>
          <cell r="B819" t="str">
            <v>Определение концентрации бензина газохроматографическим методом  в воздухе рабочей зоны</v>
          </cell>
          <cell r="C819">
            <v>1.5</v>
          </cell>
        </row>
        <row r="820">
          <cell r="A820">
            <v>60000586</v>
          </cell>
          <cell r="B820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0">
            <v>5.43</v>
          </cell>
        </row>
        <row r="821">
          <cell r="A821">
            <v>60000587</v>
          </cell>
          <cell r="B821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1">
            <v>2</v>
          </cell>
        </row>
        <row r="822">
          <cell r="A822">
            <v>60000588</v>
          </cell>
          <cell r="B822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2">
            <v>5</v>
          </cell>
        </row>
        <row r="823">
          <cell r="A823">
            <v>60000589</v>
          </cell>
          <cell r="B823" t="str">
            <v>Определение концентрации этилацетата, бутилацетата газохроматографическим методом  в воздухе рабочей зоны</v>
          </cell>
          <cell r="C823">
            <v>2</v>
          </cell>
        </row>
        <row r="824">
          <cell r="A824">
            <v>60000590</v>
          </cell>
          <cell r="B824" t="str">
            <v>Определение загазованности  воздуха рабочей зоны экспресс-методом индикаторными трубками в воздухе рабочей зоны</v>
          </cell>
          <cell r="C824">
            <v>2</v>
          </cell>
        </row>
        <row r="825">
          <cell r="A825">
            <v>60000591</v>
          </cell>
          <cell r="B825" t="str">
            <v>Определение концентрации аммиака  в воздухе рабочей зоны</v>
          </cell>
          <cell r="C825">
            <v>2.5</v>
          </cell>
        </row>
        <row r="826">
          <cell r="A826">
            <v>60000592</v>
          </cell>
          <cell r="B826" t="str">
            <v>Определение концентрации водорода фтористого  в воздухе рабочей зоны</v>
          </cell>
          <cell r="C826">
            <v>4</v>
          </cell>
        </row>
        <row r="827">
          <cell r="A827">
            <v>60000593</v>
          </cell>
          <cell r="B827" t="str">
            <v>Определение концентрации алюминия   в воздухе рабочей зоны</v>
          </cell>
          <cell r="C827">
            <v>4.33</v>
          </cell>
        </row>
        <row r="828">
          <cell r="A828">
            <v>60000596</v>
          </cell>
          <cell r="B828" t="str">
            <v>Определение концентрации цинка атомно-абсорбционным методом в воздухе рабочей зоны</v>
          </cell>
          <cell r="C828">
            <v>4.08</v>
          </cell>
        </row>
        <row r="829">
          <cell r="A829">
            <v>60000597</v>
          </cell>
          <cell r="B829" t="str">
            <v>Определение концентрации  дихлорэтана газохроматографическим методом в воздухе рабочей зоны</v>
          </cell>
          <cell r="C829">
            <v>2</v>
          </cell>
        </row>
        <row r="830">
          <cell r="A830">
            <v>60001025</v>
          </cell>
          <cell r="B830" t="str">
            <v>Определение концентрации пыли бериллиевого концентрата в воздухе рабочей зоны</v>
          </cell>
          <cell r="C830">
            <v>3</v>
          </cell>
        </row>
        <row r="831">
          <cell r="A831">
            <v>60001301</v>
          </cell>
          <cell r="B831" t="str">
            <v>Выполнение работ по аттестации промышленной лаборатории с выходом на объект</v>
          </cell>
          <cell r="C831">
            <v>25</v>
          </cell>
        </row>
        <row r="832">
          <cell r="A832">
            <v>60001302</v>
          </cell>
          <cell r="B832" t="str">
            <v>Выполнение работ по аттестации промышленной лаборатории без выхода на объект</v>
          </cell>
          <cell r="C832">
            <v>17</v>
          </cell>
        </row>
        <row r="833">
          <cell r="A833">
            <v>60000007</v>
          </cell>
          <cell r="B833" t="str">
            <v>Исследование массовой доли кальций-ион в соли</v>
          </cell>
          <cell r="C833">
            <v>1.5</v>
          </cell>
        </row>
        <row r="834">
          <cell r="A834">
            <v>60000675</v>
          </cell>
          <cell r="B834" t="str">
            <v>Определение лития в водах</v>
          </cell>
          <cell r="C834">
            <v>2.5</v>
          </cell>
        </row>
        <row r="835">
          <cell r="A835">
            <v>60000676</v>
          </cell>
          <cell r="B835" t="str">
            <v>Исследования воды питьевой на содержание суммы NO2 и NO3</v>
          </cell>
          <cell r="C835">
            <v>4.333333333333333</v>
          </cell>
        </row>
        <row r="836">
          <cell r="A836">
            <v>60000677</v>
          </cell>
          <cell r="B836" t="str">
            <v>Исследования воды питьевой на содержание гидрокарбонатов</v>
          </cell>
          <cell r="C836">
            <v>2.25</v>
          </cell>
        </row>
        <row r="837">
          <cell r="A837">
            <v>60000678</v>
          </cell>
          <cell r="B837" t="str">
            <v>Исследования воды питьевой на содержание карбонатов</v>
          </cell>
          <cell r="C837">
            <v>2.25</v>
          </cell>
        </row>
        <row r="838">
          <cell r="A838">
            <v>60000679</v>
          </cell>
          <cell r="B838" t="str">
            <v>Исследования воды природной на содержание гидрокарбонатов</v>
          </cell>
          <cell r="C838">
            <v>2.4166666666666665</v>
          </cell>
        </row>
        <row r="839">
          <cell r="A839">
            <v>60000680</v>
          </cell>
          <cell r="B839" t="str">
            <v>Исследования воды природной на содержание карбонатов</v>
          </cell>
          <cell r="C839">
            <v>2.4166666666666665</v>
          </cell>
        </row>
        <row r="840">
          <cell r="A840">
            <v>60000681</v>
          </cell>
          <cell r="B840" t="str">
            <v>Исследования воды природной на содержание плавающих примесей</v>
          </cell>
          <cell r="C840">
            <v>0.2</v>
          </cell>
        </row>
        <row r="841">
          <cell r="A841">
            <v>60000682</v>
          </cell>
          <cell r="B841" t="str">
            <v>Исследования воды питьевой на содержание озона</v>
          </cell>
          <cell r="C841">
            <v>2.25</v>
          </cell>
        </row>
        <row r="842">
          <cell r="A842">
            <v>60001319</v>
          </cell>
          <cell r="B842" t="str">
            <v>Методические указания по определению массовой доли четвертичных аммониевых соединений в дезинфицирующих средствах (сухих препаратах,концентратах,рабочих растворах) титриметрическим методом МУ 4.1.001-10</v>
          </cell>
          <cell r="C842">
            <v>10.63</v>
          </cell>
        </row>
        <row r="843">
          <cell r="A843">
            <v>60001323</v>
          </cell>
          <cell r="B843" t="str">
            <v>Определение фталатов в воде</v>
          </cell>
          <cell r="C843">
            <v>4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60000571</v>
          </cell>
          <cell r="B845" t="str">
            <v>Определение эпихлоргидридна в воздухе рабочей зоны</v>
          </cell>
          <cell r="C845">
            <v>4</v>
          </cell>
        </row>
        <row r="846">
          <cell r="A846" t="str">
            <v>Радиологическая лаборатория</v>
          </cell>
        </row>
        <row r="847">
          <cell r="A847">
            <v>70000120</v>
          </cell>
          <cell r="B847" t="str">
            <v>Обучение дозиметристов организаций радиационному контролю металлолома (по программе 10,5ч)</v>
          </cell>
          <cell r="C847">
            <v>10.5</v>
          </cell>
        </row>
        <row r="848">
          <cell r="A848">
            <v>70000121</v>
          </cell>
          <cell r="B848" t="str">
            <v>Обучение банковских работников радиоактивному контролю денежных знаков (по программе 2,5ч)</v>
          </cell>
          <cell r="C848">
            <v>2.5</v>
          </cell>
        </row>
        <row r="849">
          <cell r="A849">
            <v>70000122</v>
          </cell>
          <cell r="B849" t="str">
            <v>Гигиеническая оценка условий труда, рабочих мест, трудовых процессов (1 рабочее место)</v>
          </cell>
          <cell r="C849">
            <v>3.5</v>
          </cell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2.2999999999999998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3.4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2.1</v>
          </cell>
        </row>
        <row r="853">
          <cell r="A853">
            <v>70000744</v>
          </cell>
          <cell r="B853" t="str">
            <v>Спектрометрическое исследование стройматериалов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2.2000000000000002</v>
          </cell>
        </row>
        <row r="855">
          <cell r="A855">
            <v>70000238</v>
          </cell>
          <cell r="B855" t="str">
            <v>Экспертиза документации по радиационному контролю объектов</v>
          </cell>
          <cell r="C855">
            <v>2.5</v>
          </cell>
        </row>
        <row r="856">
          <cell r="A856">
            <v>70000746</v>
          </cell>
          <cell r="B856" t="str">
            <v>Поверка дозиметров, радиометров гамма-излучения</v>
          </cell>
          <cell r="C856">
            <v>8.3000000000000007</v>
          </cell>
        </row>
        <row r="857">
          <cell r="A857">
            <v>70000747</v>
          </cell>
          <cell r="B857" t="str">
            <v>Поверка радиометров, радон – мониторов</v>
          </cell>
          <cell r="C857">
            <v>16.5</v>
          </cell>
        </row>
        <row r="858">
          <cell r="A858">
            <v>70000749</v>
          </cell>
          <cell r="B858" t="str">
            <v>Индивидуальный дозиметрический контроль персонала 1 дозиметр в течение года</v>
          </cell>
          <cell r="C858">
            <v>3</v>
          </cell>
        </row>
        <row r="859">
          <cell r="A859">
            <v>70000777</v>
          </cell>
          <cell r="B859" t="str">
            <v>Индивидуальный дозиметрический контроль персонала 1 дозиметр в течение квартала</v>
          </cell>
          <cell r="C859">
            <v>0.75</v>
          </cell>
        </row>
        <row r="860">
          <cell r="A860">
            <v>70000750</v>
          </cell>
          <cell r="B860" t="str">
            <v>Измерение мощности дозы гамма – излучения  на местности, в зданиях</v>
          </cell>
          <cell r="C860">
            <v>0.5</v>
          </cell>
        </row>
        <row r="861">
          <cell r="A861">
            <v>70000751</v>
          </cell>
          <cell r="B861" t="str">
            <v>Измерение мощности дозы гамма-излучения и рентгеновского излучения на радиологическом объекте</v>
          </cell>
          <cell r="C861">
            <v>0.5</v>
          </cell>
        </row>
        <row r="862">
          <cell r="A862">
            <v>70000752</v>
          </cell>
          <cell r="B862" t="str">
            <v>Измерение потока альфа-частиц и бета-частиц</v>
          </cell>
          <cell r="C862">
            <v>0.5</v>
          </cell>
        </row>
        <row r="863">
          <cell r="A863">
            <v>70000753</v>
          </cell>
          <cell r="B863" t="str">
            <v>Измерение радиоактивного загрязнения поверхностей методом мазка</v>
          </cell>
          <cell r="C863">
            <v>1.7</v>
          </cell>
        </row>
        <row r="864">
          <cell r="A864">
            <v>70000754</v>
          </cell>
          <cell r="B864" t="str">
            <v>Определение общей альфа- и бета- активности в пробе питьевой воды, воды поверхностных водоемов</v>
          </cell>
          <cell r="C864">
            <v>10</v>
          </cell>
        </row>
        <row r="865">
          <cell r="A865">
            <v>70000748</v>
          </cell>
          <cell r="B865" t="str">
            <v>Индивидуальный дозиметрический контроль персона ЛПУ в течение года ( 4 считывания)</v>
          </cell>
          <cell r="C865">
            <v>2.4</v>
          </cell>
        </row>
        <row r="866">
          <cell r="A866">
            <v>70000776</v>
          </cell>
          <cell r="B866" t="str">
            <v>Возмещение за утраченный дозиметр</v>
          </cell>
          <cell r="C866">
            <v>1.5</v>
          </cell>
        </row>
        <row r="867">
          <cell r="A867">
            <v>70000755</v>
          </cell>
          <cell r="B867" t="str">
            <v>Анализ золы растений на стронций-90</v>
          </cell>
          <cell r="C867">
            <v>10</v>
          </cell>
        </row>
        <row r="868">
          <cell r="A868">
            <v>70000756</v>
          </cell>
          <cell r="B868" t="str">
            <v>Анализ золы растений на цезий-137</v>
          </cell>
          <cell r="C868">
            <v>10</v>
          </cell>
        </row>
        <row r="869">
          <cell r="A869">
            <v>70000739</v>
          </cell>
          <cell r="B869" t="str">
            <v>Анализ золы пищевых продуктов на сторнций-90</v>
          </cell>
          <cell r="C869">
            <v>10</v>
          </cell>
        </row>
        <row r="870">
          <cell r="A870">
            <v>70000740</v>
          </cell>
          <cell r="B870" t="str">
            <v>Анализ золы пищевых продуктов на цезий-137</v>
          </cell>
          <cell r="C870">
            <v>10</v>
          </cell>
        </row>
        <row r="871">
          <cell r="A871">
            <v>70000757</v>
          </cell>
          <cell r="B871" t="str">
            <v>Подготовка и сжигание проб внешней среды массой до 1 кг</v>
          </cell>
          <cell r="C871">
            <v>1</v>
          </cell>
        </row>
        <row r="872">
          <cell r="A872">
            <v>70000758</v>
          </cell>
          <cell r="B872" t="str">
            <v>Подготовка и сжигание проб внешней среды массой до 6 кг</v>
          </cell>
          <cell r="C872">
            <v>6</v>
          </cell>
        </row>
        <row r="873">
          <cell r="A873">
            <v>70000759</v>
          </cell>
          <cell r="B873" t="str">
            <v>Подготовка и сжигание мазков на тампонах</v>
          </cell>
          <cell r="C873">
            <v>2</v>
          </cell>
        </row>
        <row r="874">
          <cell r="A874">
            <v>70000760</v>
          </cell>
          <cell r="B874" t="str">
            <v>Измерение активности изотопов радона в воздухе помещений</v>
          </cell>
          <cell r="C874">
            <v>1.2</v>
          </cell>
        </row>
        <row r="875">
          <cell r="A875">
            <v>70000761</v>
          </cell>
          <cell r="B875" t="str">
            <v>Измерение активности радона в пробе воды</v>
          </cell>
          <cell r="C875">
            <v>2.5</v>
          </cell>
        </row>
        <row r="876">
          <cell r="A876">
            <v>70000762</v>
          </cell>
          <cell r="B876" t="str">
            <v>Измерение плотности потока радона с поверхности грунта</v>
          </cell>
          <cell r="C876">
            <v>3</v>
          </cell>
        </row>
        <row r="877">
          <cell r="A877">
            <v>70000763</v>
          </cell>
          <cell r="B877" t="str">
            <v>Радиационный контроль черного металла, находящегося в трехтонном контейнере</v>
          </cell>
          <cell r="C877">
            <v>1.5</v>
          </cell>
        </row>
        <row r="878">
          <cell r="A878">
            <v>70000764</v>
          </cell>
          <cell r="B878" t="str">
            <v>Радиационный контроль черного металла, находящегося в пятитонном контейнере</v>
          </cell>
          <cell r="C878">
            <v>1.9</v>
          </cell>
        </row>
        <row r="879">
          <cell r="A879">
            <v>70000765</v>
          </cell>
          <cell r="B879" t="str">
            <v>Радиационный контроль черного металла, находящегося в двадцатитонном контейнере</v>
          </cell>
          <cell r="C879">
            <v>3.5</v>
          </cell>
        </row>
        <row r="880">
          <cell r="A880">
            <v>70000766</v>
          </cell>
          <cell r="B880" t="str">
            <v>Радиационный контроль черного металла, находящегося в железнодорожном вагоне</v>
          </cell>
          <cell r="C880">
            <v>5</v>
          </cell>
        </row>
        <row r="881">
          <cell r="A881">
            <v>70000767</v>
          </cell>
          <cell r="B881" t="str">
            <v>Радиационный контроль цветного металлолома, находящегося в трехтонном контейнере</v>
          </cell>
          <cell r="C881">
            <v>2.6</v>
          </cell>
        </row>
        <row r="882">
          <cell r="A882">
            <v>70000768</v>
          </cell>
          <cell r="B882" t="str">
            <v>Радиационный контроль цветного металлолома, находящегося в пятитонном контейнере</v>
          </cell>
          <cell r="C882">
            <v>4</v>
          </cell>
        </row>
        <row r="883">
          <cell r="A883">
            <v>70000769</v>
          </cell>
          <cell r="B883" t="str">
            <v>Радиационный контроль цветного металлолома, находящегося в двадцатитонном контейнере</v>
          </cell>
          <cell r="C883">
            <v>4.5</v>
          </cell>
        </row>
        <row r="884">
          <cell r="A884">
            <v>70000770</v>
          </cell>
          <cell r="B884" t="str">
            <v>Радиационный контроль цветного металлолома, находящегося в железнодорожном вагоне</v>
          </cell>
          <cell r="C884">
            <v>11</v>
          </cell>
        </row>
        <row r="885">
          <cell r="A885">
            <v>70000771</v>
          </cell>
          <cell r="B885" t="str">
            <v>Радиационный контроль черного и цветного металлолома, находящегося в автомобиле длиной до 3,5 м</v>
          </cell>
          <cell r="C885">
            <v>2.5</v>
          </cell>
        </row>
        <row r="886">
          <cell r="A886">
            <v>70000772</v>
          </cell>
          <cell r="B886" t="str">
            <v>Радиационный контроль черного и цветного металлолома, находящегося в автомобиле длиной от 4,5м.</v>
          </cell>
          <cell r="C886">
            <v>2.5</v>
          </cell>
        </row>
        <row r="887">
          <cell r="A887">
            <v>70000773</v>
          </cell>
          <cell r="B887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87">
            <v>4</v>
          </cell>
        </row>
        <row r="888">
          <cell r="A888">
            <v>70000774</v>
          </cell>
          <cell r="B888" t="str">
            <v>Радиационный контроль черного и цветного металлолома, находящегося в автопоезде, определяется в каждом прицепе и кузове.</v>
          </cell>
          <cell r="C888">
            <v>1</v>
          </cell>
        </row>
        <row r="889">
          <cell r="A889">
            <v>70000775</v>
          </cell>
          <cell r="B889" t="str">
            <v>Спектрометрическое исследование минерального сырья</v>
          </cell>
          <cell r="C889">
            <v>10</v>
          </cell>
        </row>
        <row r="890">
          <cell r="A890">
            <v>70000778</v>
          </cell>
          <cell r="B890" t="str">
            <v>Возмещение за утраченный дозиметр типа ДТЛ-02</v>
          </cell>
          <cell r="C890">
            <v>1.5</v>
          </cell>
        </row>
        <row r="891">
          <cell r="A891">
            <v>70000780</v>
          </cell>
          <cell r="B891" t="str">
            <v>Радиационный контроль золы, находящейся в железнодорожном вагоне</v>
          </cell>
          <cell r="C891">
            <v>5</v>
          </cell>
        </row>
        <row r="892">
          <cell r="A892">
            <v>70000781</v>
          </cell>
          <cell r="B892" t="str">
            <v xml:space="preserve">Отбор одной пробы  почв </v>
          </cell>
          <cell r="C892">
            <v>1</v>
          </cell>
        </row>
        <row r="893">
          <cell r="A893">
            <v>70000782</v>
          </cell>
          <cell r="B893" t="str">
            <v>Аттестация термостатов</v>
          </cell>
          <cell r="C893">
            <v>4.5</v>
          </cell>
        </row>
        <row r="894">
          <cell r="A894">
            <v>70000784</v>
          </cell>
          <cell r="B894" t="str">
            <v>Отбор одной пробы  воды</v>
          </cell>
          <cell r="C894">
            <v>1</v>
          </cell>
        </row>
        <row r="895">
          <cell r="A895">
            <v>70000785</v>
          </cell>
          <cell r="B895" t="str">
            <v>Спектрометрическое исследование удельной эффективной активности каменного угля и шлака</v>
          </cell>
          <cell r="C895">
            <v>4</v>
          </cell>
        </row>
        <row r="896">
          <cell r="A896">
            <v>70000786</v>
          </cell>
          <cell r="B896" t="str">
            <v>Спектрометрическое исследование древесного угля на цезий - 137 и стронций - 90</v>
          </cell>
          <cell r="C896">
            <v>3.4</v>
          </cell>
        </row>
        <row r="897">
          <cell r="A897">
            <v>70000787</v>
          </cell>
          <cell r="B897" t="str">
            <v>Спектрометрическое исследование мебельной продукции</v>
          </cell>
          <cell r="C897">
            <v>4</v>
          </cell>
        </row>
        <row r="898">
          <cell r="A898">
            <v>70000788</v>
          </cell>
          <cell r="B898" t="str">
            <v>Возмещение за порчу индивидуального дозиметра</v>
          </cell>
          <cell r="C898">
            <v>1.5</v>
          </cell>
        </row>
        <row r="899">
          <cell r="A899">
            <v>70000789</v>
          </cell>
          <cell r="B899" t="str">
            <v>Измерение плотности потока радона с поверхности грунта с оформлением картограммы земельного участка</v>
          </cell>
          <cell r="C899">
            <v>2.5</v>
          </cell>
        </row>
        <row r="900">
          <cell r="A900" t="str">
            <v>Лаборатория профилактической токсикологии</v>
          </cell>
        </row>
        <row r="901">
          <cell r="A901">
            <v>80000647</v>
          </cell>
          <cell r="B901" t="str">
            <v>Приготовление вытяжек из одежды, обуви, тканей</v>
          </cell>
          <cell r="C901">
            <v>1.5</v>
          </cell>
        </row>
        <row r="902">
          <cell r="A902">
            <v>80000742</v>
          </cell>
          <cell r="B902" t="str">
            <v>Определение органолептических показателей тканей и изделий.</v>
          </cell>
          <cell r="C902">
            <v>1</v>
          </cell>
        </row>
        <row r="903">
          <cell r="A903">
            <v>80000667</v>
          </cell>
          <cell r="B903" t="str">
            <v>Исследование одежды и тканей на содержание  формальдегида</v>
          </cell>
          <cell r="C903">
            <v>3.08</v>
          </cell>
        </row>
        <row r="904">
          <cell r="A904">
            <v>80000669</v>
          </cell>
          <cell r="B904" t="str">
            <v>Определение  устойчивости окраски тканей и одежды к поту.</v>
          </cell>
          <cell r="C904">
            <v>1.7</v>
          </cell>
        </row>
        <row r="905">
          <cell r="A905">
            <v>80000670</v>
          </cell>
          <cell r="B905" t="str">
            <v>Определение  устойчивости окраски тканей и одежды к стирке</v>
          </cell>
          <cell r="C905">
            <v>1.7</v>
          </cell>
        </row>
        <row r="906">
          <cell r="A906">
            <v>80000671</v>
          </cell>
          <cell r="B906" t="str">
            <v>Определение  устойчивости окраски тканей и изделий  к морской воде</v>
          </cell>
          <cell r="C906">
            <v>1.7</v>
          </cell>
        </row>
        <row r="907">
          <cell r="A907">
            <v>80000674</v>
          </cell>
          <cell r="B907" t="str">
            <v>Определение  устойчивости окраски тканей и изделий  к органическим растворителям</v>
          </cell>
          <cell r="C907">
            <v>1.7</v>
          </cell>
        </row>
        <row r="908">
          <cell r="A908">
            <v>80001026</v>
          </cell>
          <cell r="B908" t="str">
            <v>Определение  устойчивости окраски тканей и одежды  к дистиллированной воде</v>
          </cell>
          <cell r="C908">
            <v>1.7</v>
          </cell>
        </row>
        <row r="909">
          <cell r="A909">
            <v>80000673</v>
          </cell>
          <cell r="B909" t="str">
            <v>Определение  устойчивости окраски тканей и изделий  к сухому трению</v>
          </cell>
          <cell r="C909">
            <v>0.8</v>
          </cell>
        </row>
        <row r="910">
          <cell r="A910">
            <v>80000675</v>
          </cell>
          <cell r="B910" t="str">
            <v>Определение массовой доли химических волокон в изделиях и ткани</v>
          </cell>
          <cell r="C910">
            <v>5.25</v>
          </cell>
        </row>
        <row r="911">
          <cell r="A911">
            <v>80000665</v>
          </cell>
          <cell r="B911" t="str">
            <v>Определение нормируемых органических веществ в воздухе</v>
          </cell>
          <cell r="C911">
            <v>8</v>
          </cell>
        </row>
        <row r="912">
          <cell r="A912">
            <v>80000666</v>
          </cell>
          <cell r="B912" t="str">
            <v>Исследование одежды и тканей на гигроскопичность</v>
          </cell>
          <cell r="C912">
            <v>3</v>
          </cell>
        </row>
        <row r="913">
          <cell r="A913">
            <v>80000750</v>
          </cell>
          <cell r="B913" t="str">
            <v>Определение смываемости с посуды</v>
          </cell>
          <cell r="C913">
            <v>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</v>
          </cell>
          <cell r="C914">
            <v>8.36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</v>
          </cell>
          <cell r="C915">
            <v>6.2</v>
          </cell>
        </row>
        <row r="916">
          <cell r="A916">
            <v>80000697</v>
          </cell>
          <cell r="B916" t="str">
            <v>Определение фенола, выделяющегося из образца в воздух</v>
          </cell>
          <cell r="C916">
            <v>6.03</v>
          </cell>
        </row>
        <row r="917">
          <cell r="A917">
            <v>80000703</v>
          </cell>
          <cell r="B917" t="str">
            <v>Определение винилацетата, выделяющегося из образца в воздух</v>
          </cell>
          <cell r="C917">
            <v>6.37</v>
          </cell>
        </row>
        <row r="918">
          <cell r="A918">
            <v>80000702</v>
          </cell>
          <cell r="B918" t="str">
            <v>Определение бензола, толуола, ксилола, выделяющегося из образца в воздух</v>
          </cell>
          <cell r="C918">
            <v>8.8699999999999992</v>
          </cell>
        </row>
        <row r="919">
          <cell r="A919">
            <v>80000701</v>
          </cell>
          <cell r="B919" t="str">
            <v>Определение метилового спирта, выделяющегося из образца в воздух</v>
          </cell>
          <cell r="C919">
            <v>6.37</v>
          </cell>
        </row>
        <row r="920">
          <cell r="A920">
            <v>80000744</v>
          </cell>
          <cell r="B920" t="str">
            <v>Определение ацетона, выделяющегося из образца в воздух</v>
          </cell>
          <cell r="C920">
            <v>7.87</v>
          </cell>
        </row>
        <row r="921">
          <cell r="A921">
            <v>80000644</v>
          </cell>
          <cell r="B921" t="str">
            <v>Приготовление модельных  вытяжек из керамической, стеклянной, металлической  посуды</v>
          </cell>
          <cell r="C921">
            <v>2</v>
          </cell>
        </row>
        <row r="922">
          <cell r="A922">
            <v>80000645</v>
          </cell>
          <cell r="B922" t="str">
            <v>Приготовление модельных вытяжек из жестяной тары</v>
          </cell>
          <cell r="C922">
            <v>2</v>
          </cell>
        </row>
        <row r="923">
          <cell r="A923">
            <v>80000648</v>
          </cell>
          <cell r="B923" t="str">
            <v>Приготовление вытяжек из посуды из полимерных материалов и изделий,  контактирующих с пищевыми продуктами</v>
          </cell>
          <cell r="C923">
            <v>1</v>
          </cell>
        </row>
        <row r="924">
          <cell r="A924">
            <v>80000679</v>
          </cell>
          <cell r="B924" t="str">
            <v>Определение органолептики полимерных материалов, бумаги, пергамента изделий из них,  контактирующих с пищевыми продуктами</v>
          </cell>
          <cell r="C924">
            <v>0.75</v>
          </cell>
        </row>
        <row r="925">
          <cell r="A925">
            <v>80000705</v>
          </cell>
          <cell r="B925" t="str">
            <v>Определение органолептики модельных растворов посуды металлической, эмалированной, стеклянной, фарфоровой</v>
          </cell>
          <cell r="C925">
            <v>1</v>
          </cell>
        </row>
        <row r="926">
          <cell r="A926">
            <v>80000649</v>
          </cell>
          <cell r="B926" t="str">
            <v>Определение  индекса токсичности образца</v>
          </cell>
          <cell r="C926">
            <v>5</v>
          </cell>
        </row>
        <row r="927">
          <cell r="A927">
            <v>80000681</v>
          </cell>
          <cell r="B927" t="str">
            <v>Определение формальдегида в модельной вытяжке  из образца</v>
          </cell>
          <cell r="C927">
            <v>1.75</v>
          </cell>
        </row>
        <row r="928">
          <cell r="A928">
            <v>80000691</v>
          </cell>
          <cell r="B928" t="str">
            <v>Определение диметилтерефталата в модельной вытяжке из образца</v>
          </cell>
          <cell r="C928">
            <v>3.16</v>
          </cell>
        </row>
        <row r="929">
          <cell r="A929">
            <v>80000680</v>
          </cell>
          <cell r="B929" t="str">
            <v>Определение нормируемых органических веществ в водных вытяжках из материалов различного состава</v>
          </cell>
          <cell r="C929">
            <v>8</v>
          </cell>
        </row>
        <row r="930">
          <cell r="A930">
            <v>80000682</v>
          </cell>
          <cell r="B930" t="str">
            <v>Определение диоктилфталата в модельных вытяжках из образца</v>
          </cell>
          <cell r="C930">
            <v>1.33</v>
          </cell>
        </row>
        <row r="931">
          <cell r="A931">
            <v>80000692</v>
          </cell>
          <cell r="B931" t="str">
            <v>Определение  тиурама в модельных вытяжках из образца</v>
          </cell>
          <cell r="C931">
            <v>1.58</v>
          </cell>
        </row>
        <row r="932">
          <cell r="A932">
            <v>80000693</v>
          </cell>
          <cell r="B932" t="str">
            <v>Определение  альтакса в модельных вытяжках из образца</v>
          </cell>
          <cell r="C932">
            <v>1.58</v>
          </cell>
        </row>
        <row r="933">
          <cell r="A933">
            <v>80000688</v>
          </cell>
          <cell r="B933" t="str">
            <v>Определение свинца, меди, цинка, кадмия в модельных вытяжках из образца</v>
          </cell>
          <cell r="C933">
            <v>5.5</v>
          </cell>
        </row>
        <row r="934">
          <cell r="A934">
            <v>80000716</v>
          </cell>
          <cell r="B934" t="str">
            <v>Определение хрома в модельных вытяжках из образца</v>
          </cell>
          <cell r="C934">
            <v>2.75</v>
          </cell>
        </row>
        <row r="935">
          <cell r="A935">
            <v>80000711</v>
          </cell>
          <cell r="B935" t="str">
            <v>Определение кобальта в модельных вытяжках из образца</v>
          </cell>
          <cell r="C935">
            <v>2.17</v>
          </cell>
        </row>
        <row r="936">
          <cell r="A936">
            <v>80000710</v>
          </cell>
          <cell r="B936" t="str">
            <v>Определение никеля в модельных вытяжках из образца</v>
          </cell>
          <cell r="C936">
            <v>2.17</v>
          </cell>
        </row>
        <row r="937">
          <cell r="A937">
            <v>80000718</v>
          </cell>
          <cell r="B937" t="str">
            <v>Определение железа в модельных вытяжках из образца</v>
          </cell>
          <cell r="C937">
            <v>1.25</v>
          </cell>
        </row>
        <row r="938">
          <cell r="A938">
            <v>80000690</v>
          </cell>
          <cell r="B938" t="str">
            <v>Определение марганца в модельных вытяжках из образца</v>
          </cell>
          <cell r="C938">
            <v>2.42</v>
          </cell>
        </row>
        <row r="939">
          <cell r="A939">
            <v>80000709</v>
          </cell>
          <cell r="B939" t="str">
            <v>Определение фтора в модельных вытяжках из образца</v>
          </cell>
          <cell r="C939">
            <v>1.33</v>
          </cell>
        </row>
        <row r="940">
          <cell r="A940">
            <v>80000712</v>
          </cell>
          <cell r="B940" t="str">
            <v>Определение мышьяка в модельных вытяжках из образца</v>
          </cell>
          <cell r="C940">
            <v>3.83</v>
          </cell>
        </row>
        <row r="941">
          <cell r="A941">
            <v>80000708</v>
          </cell>
          <cell r="B941" t="str">
            <v>Определение бора в модельных вытяжках из образца</v>
          </cell>
          <cell r="C941">
            <v>1.75</v>
          </cell>
        </row>
        <row r="942">
          <cell r="A942">
            <v>80000747</v>
          </cell>
          <cell r="B942" t="str">
            <v>Определение ртути в модельных вытяжках из образца</v>
          </cell>
          <cell r="C942">
            <v>3.83</v>
          </cell>
        </row>
        <row r="943">
          <cell r="A943">
            <v>80000713</v>
          </cell>
          <cell r="B943" t="str">
            <v>Определение алюминия в модельных вытяжках из образца</v>
          </cell>
          <cell r="C943">
            <v>2.17</v>
          </cell>
        </row>
        <row r="944">
          <cell r="A944">
            <v>80001035</v>
          </cell>
          <cell r="B944" t="str">
            <v>Определение стойкости лакового покрытия металлических крышек при кипячении (в 4-х растворах)</v>
          </cell>
          <cell r="C944">
            <v>5</v>
          </cell>
        </row>
        <row r="945">
          <cell r="A945">
            <v>80001036</v>
          </cell>
          <cell r="B945" t="str">
            <v>Определение фенола в модельной вытяжке из образца</v>
          </cell>
          <cell r="C945">
            <v>2.92</v>
          </cell>
        </row>
        <row r="946">
          <cell r="A946">
            <v>80000650</v>
          </cell>
          <cell r="B946" t="str">
            <v>Исследование игрушек на запах</v>
          </cell>
          <cell r="C946">
            <v>1</v>
          </cell>
        </row>
        <row r="947">
          <cell r="A947">
            <v>80000646</v>
          </cell>
          <cell r="B947" t="str">
            <v>Приготовление вытяжек из игрушек</v>
          </cell>
          <cell r="C947">
            <v>1.5</v>
          </cell>
        </row>
        <row r="948">
          <cell r="A948">
            <v>80001037</v>
          </cell>
          <cell r="B948" t="str">
            <v>Определение стойкости защитно-декаративного покрытия игрушки к влажной обработке</v>
          </cell>
          <cell r="C948">
            <v>0.5</v>
          </cell>
        </row>
        <row r="949">
          <cell r="A949">
            <v>80001301</v>
          </cell>
          <cell r="B949" t="str">
            <v>Определение стирола, выделяющегося из образца в воздух</v>
          </cell>
          <cell r="C949">
            <v>9.25</v>
          </cell>
        </row>
        <row r="950">
          <cell r="A950">
            <v>80001302</v>
          </cell>
          <cell r="B950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</v>
          </cell>
          <cell r="C950">
            <v>6</v>
          </cell>
        </row>
        <row r="951">
          <cell r="A951">
            <v>80001303</v>
          </cell>
          <cell r="B951" t="str">
            <v>Определение 1 элемента атомно-абсорбционным методом в модельных вытяжках из образца</v>
          </cell>
          <cell r="C951">
            <v>1.6</v>
          </cell>
        </row>
        <row r="952">
          <cell r="A952">
            <v>80001304</v>
          </cell>
          <cell r="B952" t="str">
            <v>Определение кислостойкости (химической стойкости)</v>
          </cell>
          <cell r="C952">
            <v>1.2</v>
          </cell>
        </row>
        <row r="953">
          <cell r="A953">
            <v>80001305</v>
          </cell>
          <cell r="B953" t="str">
            <v>Стойкость к горячей обработке металлических крышек</v>
          </cell>
          <cell r="C953">
            <v>0.9</v>
          </cell>
        </row>
        <row r="954">
          <cell r="A954">
            <v>80001306</v>
          </cell>
          <cell r="B954" t="str">
            <v>Стойкость упаковки к горячей воде</v>
          </cell>
          <cell r="C954">
            <v>0.9</v>
          </cell>
        </row>
        <row r="955">
          <cell r="A955">
            <v>80001307</v>
          </cell>
          <cell r="B955" t="str">
            <v>Стойкость рисунка флексографической печати к липкой ленте</v>
          </cell>
          <cell r="C955">
            <v>0.9</v>
          </cell>
        </row>
        <row r="956">
          <cell r="A956">
            <v>80001308</v>
          </cell>
          <cell r="B956" t="str">
            <v>Стойкость к миграции красителя</v>
          </cell>
          <cell r="C956">
            <v>0.6</v>
          </cell>
        </row>
        <row r="957">
          <cell r="A957">
            <v>80001309</v>
          </cell>
          <cell r="B957" t="str">
            <v>Герметичность сварного шва</v>
          </cell>
          <cell r="C957">
            <v>1</v>
          </cell>
        </row>
        <row r="958">
          <cell r="A958">
            <v>80001310</v>
          </cell>
          <cell r="B958" t="str">
            <v>Стойкость к раствору кислоты и мыльно-щелочным растворам</v>
          </cell>
          <cell r="C958">
            <v>1.45</v>
          </cell>
        </row>
        <row r="959">
          <cell r="A959">
            <v>80001311</v>
          </cell>
          <cell r="B959" t="str">
            <v>Водостойкость (водонепроницаемость) упаковки</v>
          </cell>
          <cell r="C959">
            <v>0.9</v>
          </cell>
        </row>
        <row r="960">
          <cell r="A960">
            <v>80001312</v>
          </cell>
          <cell r="B960" t="str">
            <v>Изменение рН водной вытяжки</v>
          </cell>
          <cell r="C960">
            <v>1.45</v>
          </cell>
        </row>
        <row r="961">
          <cell r="A961">
            <v>80000660</v>
          </cell>
          <cell r="B961" t="str">
            <v>Определение формальдегида в игрушке</v>
          </cell>
          <cell r="C961">
            <v>3.08</v>
          </cell>
        </row>
        <row r="962">
          <cell r="A962">
            <v>80000654</v>
          </cell>
          <cell r="B962" t="str">
            <v>Определение сурьмы в игрушке</v>
          </cell>
          <cell r="C962">
            <v>3.5</v>
          </cell>
        </row>
        <row r="963">
          <cell r="A963">
            <v>80000655</v>
          </cell>
          <cell r="B963" t="str">
            <v>Определение  мышьяка в игрушке</v>
          </cell>
          <cell r="C963">
            <v>3.5</v>
          </cell>
        </row>
        <row r="964">
          <cell r="A964">
            <v>80000656</v>
          </cell>
          <cell r="B964" t="str">
            <v>Определение кадмия, свинца, в игрушке</v>
          </cell>
          <cell r="C964">
            <v>2.83</v>
          </cell>
        </row>
        <row r="965">
          <cell r="A965">
            <v>80000658</v>
          </cell>
          <cell r="B965" t="str">
            <v>Определение ртути в игрушке</v>
          </cell>
          <cell r="C965">
            <v>3.5</v>
          </cell>
        </row>
        <row r="966">
          <cell r="A966">
            <v>80000659</v>
          </cell>
          <cell r="B966" t="str">
            <v>Определение селена в игрушке</v>
          </cell>
          <cell r="C966">
            <v>3.5</v>
          </cell>
        </row>
        <row r="967">
          <cell r="A967">
            <v>80000721</v>
          </cell>
          <cell r="B967" t="str">
            <v>Определение водородного показателя (РН) в парфюмерно-косметических изделиях</v>
          </cell>
          <cell r="C967">
            <v>1</v>
          </cell>
        </row>
        <row r="968">
          <cell r="A968">
            <v>80000723</v>
          </cell>
          <cell r="B968" t="str">
            <v>Исследование синтетических моющих средств, товаров бытовой химии на острую токсичность внутрижелудочно на белых крысах</v>
          </cell>
          <cell r="C968">
            <v>80</v>
          </cell>
        </row>
        <row r="969">
          <cell r="A969">
            <v>80000727</v>
          </cell>
          <cell r="B969" t="str">
            <v>Исследование синтетических моющих средств, товаров бытовой химии  на местное кожно-раздражающее действие на кроликах</v>
          </cell>
          <cell r="C969">
            <v>80</v>
          </cell>
        </row>
        <row r="970">
          <cell r="A970">
            <v>80000728</v>
          </cell>
          <cell r="B970" t="str">
            <v>Исследование синтетических моющих средств, товаров бытовой химии  на местное кожно-раздражающее действие на морских свинка</v>
          </cell>
          <cell r="C970">
            <v>77</v>
          </cell>
        </row>
        <row r="971">
          <cell r="A971">
            <v>80000729</v>
          </cell>
          <cell r="B971" t="str">
            <v>Исследование дезинфицирующих средств на местное кожно-раздражающее действие  на кроликах</v>
          </cell>
          <cell r="C971">
            <v>77</v>
          </cell>
        </row>
        <row r="972">
          <cell r="A972">
            <v>80000734</v>
          </cell>
          <cell r="B972" t="str">
            <v>Исследование дезинфицирующих средств на острую токсичность внутрижелудочно  на белых крысах</v>
          </cell>
          <cell r="C972">
            <v>77</v>
          </cell>
        </row>
        <row r="973">
          <cell r="A973">
            <v>80000736</v>
          </cell>
          <cell r="B973" t="str">
            <v>Исследование синтетических моющих средств и товаров бытовой химии на обще-резорбтивное действие на белых крысах</v>
          </cell>
          <cell r="C973">
            <v>96.5</v>
          </cell>
        </row>
        <row r="974">
          <cell r="A974">
            <v>80000739</v>
          </cell>
          <cell r="B974" t="str">
            <v>Испытание (1) лекарственных средств на пирогенность (в случае положительного результата)</v>
          </cell>
          <cell r="C974">
            <v>16</v>
          </cell>
        </row>
        <row r="975">
          <cell r="A975">
            <v>80000740</v>
          </cell>
          <cell r="B975" t="str">
            <v>Испытание (2) лекарственных средств на пирогенность (в случае отрицательного результата)</v>
          </cell>
          <cell r="C975">
            <v>16</v>
          </cell>
        </row>
        <row r="976">
          <cell r="A976">
            <v>80000731</v>
          </cell>
          <cell r="B976" t="str">
            <v>Исследование синтетических моющих средств, товаров бытовой химии на местное раздражающее  действие на слизистые оболочки глаза на кроликах</v>
          </cell>
          <cell r="C976">
            <v>21</v>
          </cell>
        </row>
        <row r="977">
          <cell r="A977">
            <v>80000732</v>
          </cell>
          <cell r="B977" t="str">
            <v>Исследование синтетических моющих средств, товаров бытовой химии на местное раздражающее  действие на слизистые оболочки глаза на  морских свинках</v>
          </cell>
          <cell r="C977">
            <v>21</v>
          </cell>
        </row>
        <row r="978">
          <cell r="A978">
            <v>80000733</v>
          </cell>
          <cell r="B978" t="str">
            <v>Исследование дезинфицирующих средств на местное раздражающее действие на глаза (на морских свинках)</v>
          </cell>
          <cell r="C978">
            <v>21</v>
          </cell>
        </row>
        <row r="979">
          <cell r="A979">
            <v>80000737</v>
          </cell>
          <cell r="B979" t="str">
            <v>Исследование дезинфицирующих средств на кожно-резорбтивное действие (на белых крысах)</v>
          </cell>
          <cell r="C979">
            <v>96.5</v>
          </cell>
        </row>
        <row r="980">
          <cell r="A980">
            <v>80000752</v>
          </cell>
          <cell r="B980" t="str">
            <v>Определение органолептических показателей парфюмерно-косметических изделий</v>
          </cell>
          <cell r="C980">
            <v>1</v>
          </cell>
        </row>
        <row r="981">
          <cell r="A981">
            <v>80000753</v>
          </cell>
          <cell r="B981" t="str">
            <v>Определение пенообразующей способности синтетических моющих средств и шампуней</v>
          </cell>
          <cell r="C981">
            <v>1.5</v>
          </cell>
        </row>
        <row r="982">
          <cell r="A982">
            <v>80000754</v>
          </cell>
          <cell r="B982" t="str">
            <v>Определение термостабильности косметических изделий</v>
          </cell>
          <cell r="C982">
            <v>1</v>
          </cell>
        </row>
        <row r="983">
          <cell r="A983">
            <v>80000755</v>
          </cell>
          <cell r="B983" t="str">
            <v>Определение коллоидной стабильности косметических изделий</v>
          </cell>
          <cell r="C983">
            <v>1</v>
          </cell>
        </row>
        <row r="984">
          <cell r="A984">
            <v>80001022</v>
          </cell>
          <cell r="B984" t="str">
            <v>Определение ртути в парфюмерно - косметических товарах</v>
          </cell>
          <cell r="C984">
            <v>6</v>
          </cell>
        </row>
        <row r="985">
          <cell r="A985">
            <v>80001023</v>
          </cell>
          <cell r="B985" t="str">
            <v>Определение мышьяка в парфюмерно - косметических товарах</v>
          </cell>
          <cell r="C985">
            <v>6</v>
          </cell>
        </row>
        <row r="986">
          <cell r="A986">
            <v>80001024</v>
          </cell>
          <cell r="B986" t="str">
            <v>Определение свинца в парфюмерно - косметических товарах</v>
          </cell>
          <cell r="C986">
            <v>6</v>
          </cell>
        </row>
        <row r="987">
          <cell r="A987">
            <v>80000704</v>
          </cell>
          <cell r="B987" t="str">
            <v>Определение воздухопроницаемости</v>
          </cell>
          <cell r="C987">
            <v>1</v>
          </cell>
        </row>
        <row r="988">
          <cell r="A988">
            <v>80000758</v>
          </cell>
          <cell r="B988" t="str">
            <v>Определение хрома в игрушках</v>
          </cell>
          <cell r="C988">
            <v>3</v>
          </cell>
        </row>
        <row r="989">
          <cell r="A989">
            <v>80000759</v>
          </cell>
          <cell r="B989" t="str">
            <v>Определение бария в игрушках</v>
          </cell>
          <cell r="C989">
            <v>3</v>
          </cell>
        </row>
        <row r="990">
          <cell r="A990">
            <v>80000760</v>
          </cell>
          <cell r="B990" t="str">
            <v>Определение дибутилфталата в модельных вытяжках</v>
          </cell>
          <cell r="C990">
            <v>3</v>
          </cell>
        </row>
        <row r="991">
          <cell r="A991">
            <v>80000761</v>
          </cell>
          <cell r="B991" t="str">
            <v>Определение этиленгликоля в модельных вытяжках</v>
          </cell>
          <cell r="C991">
            <v>2</v>
          </cell>
        </row>
        <row r="992">
          <cell r="A992">
            <v>80000695</v>
          </cell>
          <cell r="B992" t="str">
            <v>Исследование обуви на запах</v>
          </cell>
          <cell r="C992">
            <v>0.5</v>
          </cell>
        </row>
        <row r="993">
          <cell r="A993">
            <v>80000762</v>
          </cell>
          <cell r="B993" t="str">
            <v>Определение массовой доли свободной едкой щелочи в мыле</v>
          </cell>
          <cell r="C993">
            <v>1</v>
          </cell>
        </row>
        <row r="994">
          <cell r="A994">
            <v>80000763</v>
          </cell>
          <cell r="B994" t="str">
            <v>Определение массовой доли свободного углекислого натрия в мыле</v>
          </cell>
          <cell r="C994">
            <v>1</v>
          </cell>
        </row>
        <row r="995">
          <cell r="A995">
            <v>80000764</v>
          </cell>
          <cell r="B995" t="str">
            <v>Определение капролактама в водной вытяжке</v>
          </cell>
          <cell r="C995">
            <v>2</v>
          </cell>
        </row>
        <row r="996">
          <cell r="A996" t="str">
            <v>Лаборатория неионизирующих излучений</v>
          </cell>
        </row>
        <row r="997">
          <cell r="A997">
            <v>90000602</v>
          </cell>
          <cell r="B997" t="str">
            <v>Измерение интенсивности теплового облучения</v>
          </cell>
          <cell r="C997">
            <v>1.5</v>
          </cell>
        </row>
        <row r="998">
          <cell r="A998">
            <v>90000603</v>
          </cell>
          <cell r="B998" t="str">
            <v>Измерение эквивалентного уровня  шума (непостоянный)</v>
          </cell>
          <cell r="C998">
            <v>3</v>
          </cell>
        </row>
        <row r="999">
          <cell r="A999">
            <v>90000604</v>
          </cell>
          <cell r="B999" t="str">
            <v>Спектральный анализ состава общей вибрации</v>
          </cell>
          <cell r="C999">
            <v>3</v>
          </cell>
        </row>
        <row r="1000">
          <cell r="A1000">
            <v>90000605</v>
          </cell>
          <cell r="B1000" t="str">
            <v>Замеры ВЧ-полей и УВЧ полей в  производственных  помещениях    и на селитебной территории</v>
          </cell>
          <cell r="C1000">
            <v>2</v>
          </cell>
        </row>
        <row r="1001">
          <cell r="A1001">
            <v>90000606</v>
          </cell>
          <cell r="B1001" t="str">
            <v>Измерение лазерного излучения</v>
          </cell>
          <cell r="C1001">
            <v>3.5</v>
          </cell>
        </row>
        <row r="1002">
          <cell r="A1002">
            <v>90000607</v>
          </cell>
          <cell r="B1002" t="str">
            <v>Измерение воздушного ультразвука</v>
          </cell>
          <cell r="C1002">
            <v>3</v>
          </cell>
        </row>
        <row r="1003">
          <cell r="A1003">
            <v>90000609</v>
          </cell>
          <cell r="B1003" t="str">
            <v>Измерение освещенности рабочих мест</v>
          </cell>
          <cell r="C1003">
            <v>1.5</v>
          </cell>
        </row>
        <row r="1004">
          <cell r="A1004">
            <v>90000611</v>
          </cell>
          <cell r="B1004" t="str">
            <v>Измерение яркости</v>
          </cell>
          <cell r="C1004">
            <v>0.75</v>
          </cell>
        </row>
        <row r="1005">
          <cell r="A1005">
            <v>90000612</v>
          </cell>
          <cell r="B1005" t="str">
            <v>Измерение пульсации</v>
          </cell>
          <cell r="C1005">
            <v>0.75</v>
          </cell>
        </row>
        <row r="1006">
          <cell r="A1006">
            <v>90000613</v>
          </cell>
          <cell r="B1006" t="str">
            <v>Измерение максимального уровня звукового давления</v>
          </cell>
          <cell r="C1006">
            <v>3</v>
          </cell>
        </row>
        <row r="1007">
          <cell r="A1007">
            <v>90000614</v>
          </cell>
          <cell r="B1007" t="str">
            <v>Измерение уровня шума по среднегеометрическим частотам (спектральный-постоянный)</v>
          </cell>
          <cell r="C1007">
            <v>3</v>
          </cell>
        </row>
        <row r="1008">
          <cell r="A1008">
            <v>90000615</v>
          </cell>
          <cell r="B1008" t="str">
            <v>Измерения спектрального состава локальной вибрации</v>
          </cell>
          <cell r="C1008">
            <v>3</v>
          </cell>
        </row>
        <row r="1009">
          <cell r="A1009">
            <v>90000617</v>
          </cell>
          <cell r="B1009" t="str">
            <v>Измерение уровней искусственной освещенности (за пределами регламентированного рабочего дня)</v>
          </cell>
          <cell r="C1009">
            <v>1.5</v>
          </cell>
        </row>
        <row r="1010">
          <cell r="A1010">
            <v>90000645</v>
          </cell>
          <cell r="B1010" t="str">
            <v>Измерение микроклиматических параметров производственной среды</v>
          </cell>
          <cell r="C1010">
            <v>3</v>
          </cell>
        </row>
        <row r="1011">
          <cell r="A1011">
            <v>90000647</v>
          </cell>
          <cell r="B1011" t="str">
            <v>Измерение инфразвука</v>
          </cell>
          <cell r="C1011">
            <v>3</v>
          </cell>
        </row>
        <row r="1012">
          <cell r="A1012">
            <v>90000619</v>
          </cell>
          <cell r="B1012" t="str">
            <v>Измерение индекса тепловой нагрузки среды (ТНС)</v>
          </cell>
          <cell r="C1012">
            <v>1.5</v>
          </cell>
        </row>
        <row r="1013">
          <cell r="A1013">
            <v>90000620</v>
          </cell>
          <cell r="B1013" t="str">
            <v>Измерение электромагнитного поля от  ЛЭП  промышленной  частоты 50Гц</v>
          </cell>
          <cell r="C1013">
            <v>2</v>
          </cell>
        </row>
        <row r="1014">
          <cell r="A1014">
            <v>90000621</v>
          </cell>
          <cell r="B1014" t="str">
            <v>Измерение электростатического поля</v>
          </cell>
          <cell r="C1014">
            <v>2</v>
          </cell>
        </row>
        <row r="1015">
          <cell r="A1015">
            <v>90000623</v>
          </cell>
          <cell r="B1015" t="str">
            <v>Измерение напряженности электромагнитного поля по магнитной составляющей 1 и 2 диапазоны</v>
          </cell>
          <cell r="C1015">
            <v>2</v>
          </cell>
        </row>
        <row r="1016">
          <cell r="A1016">
            <v>90000624</v>
          </cell>
          <cell r="B1016" t="str">
            <v>Измерение напряженности электромагнитного поля по электрической составляющей 1 и 2 диапазоны</v>
          </cell>
          <cell r="C1016">
            <v>2</v>
          </cell>
        </row>
        <row r="1017">
          <cell r="A1017">
            <v>90000626</v>
          </cell>
          <cell r="B1017" t="str">
            <v>Измерение магнитного поля промышленной частоты 50 Гц в производственных помещениях</v>
          </cell>
          <cell r="C1017">
            <v>2</v>
          </cell>
        </row>
        <row r="1018">
          <cell r="A1018">
            <v>90000629</v>
          </cell>
          <cell r="B1018" t="str">
            <v>Измерение электрического поля промышленной частоты 50 Гц в производственных помещениях</v>
          </cell>
          <cell r="C1018">
            <v>2</v>
          </cell>
        </row>
        <row r="1019">
          <cell r="A1019">
            <v>90000631</v>
          </cell>
          <cell r="B1019" t="str">
            <v>Измерение уровней ионных состояний воздуха помещений</v>
          </cell>
          <cell r="C1019">
            <v>2</v>
          </cell>
        </row>
        <row r="1020">
          <cell r="A1020">
            <v>90000636</v>
          </cell>
          <cell r="B1020" t="str">
            <v>Измерение плотности потока мощности ЭМП в производственных помещениях и на селитебной территории от ЗССС (1 точка)</v>
          </cell>
          <cell r="C1020">
            <v>5</v>
          </cell>
        </row>
        <row r="1021">
          <cell r="A1021">
            <v>90000637</v>
          </cell>
          <cell r="B1021" t="str">
            <v>Измерение напряженности электромагнитного поля от передающего радиотехнического объекта в диапазоне от 30 кГц до 300 МГц в производственных помещениях (1 точка)</v>
          </cell>
          <cell r="C1021">
            <v>5</v>
          </cell>
        </row>
        <row r="1022">
          <cell r="A1022">
            <v>90000638</v>
          </cell>
          <cell r="B1022" t="str">
            <v>Измерение напряженности электромагнитного поля от передающего радиотехнического объекта в диапазоне от 30 кГц до 300 МГц на селитебной территории (1 точка)</v>
          </cell>
          <cell r="C1022">
            <v>5</v>
          </cell>
        </row>
        <row r="1023">
          <cell r="A1023">
            <v>90000639</v>
          </cell>
          <cell r="B1023" t="str">
            <v>Измерение плотности потока энергии от передающего радиотехнического объекта в диапазоне от      300 МГц до 700 ГГц  в производственных помещениях (1 точка)</v>
          </cell>
          <cell r="C1023">
            <v>5</v>
          </cell>
        </row>
        <row r="1024">
          <cell r="A1024">
            <v>90000640</v>
          </cell>
          <cell r="B1024" t="str">
            <v>Измерение плотности потока энергии от передающего радиотехнического объекта в диапазоне от      300 МГц до 700 ГГц  на селитебной территории (1 точка)</v>
          </cell>
          <cell r="C1024">
            <v>5</v>
          </cell>
        </row>
        <row r="1025">
          <cell r="A1025">
            <v>90000641</v>
          </cell>
          <cell r="B1025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25">
            <v>5</v>
          </cell>
        </row>
        <row r="1026">
          <cell r="A1026">
            <v>90000642</v>
          </cell>
          <cell r="B1026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26">
            <v>5</v>
          </cell>
        </row>
        <row r="1027">
          <cell r="A1027">
            <v>90000644</v>
          </cell>
          <cell r="B1027" t="str">
            <v>Измерение плотности потока мощности ЭМП  от микроволновой печи (диапазон частот от 300 МГц до 700 ГГц) (1 точка)</v>
          </cell>
          <cell r="C1027">
            <v>2</v>
          </cell>
        </row>
        <row r="1028">
          <cell r="A1028">
            <v>90001301</v>
          </cell>
          <cell r="B1028" t="str">
            <v>Выполнение работ по аттестации, аккредитации промышленной лаборатории с выходом на объект</v>
          </cell>
          <cell r="C1028">
            <v>7</v>
          </cell>
        </row>
        <row r="1029">
          <cell r="A1029">
            <v>90001302</v>
          </cell>
          <cell r="B1029" t="str">
            <v>Выполнение работ по аттестации, аккредитации промышленной лаборатории без выхода на объект</v>
          </cell>
          <cell r="C1029">
            <v>6</v>
          </cell>
        </row>
        <row r="1030">
          <cell r="A1030">
            <v>90001303</v>
          </cell>
          <cell r="B1030" t="str">
            <v>Подготовка одной контрольной задачи</v>
          </cell>
          <cell r="C1030">
            <v>20</v>
          </cell>
        </row>
        <row r="1031">
          <cell r="A1031">
            <v>90000095</v>
          </cell>
          <cell r="B1031" t="str">
            <v>Рассмотрение материалов на размещение ПРТО.</v>
          </cell>
          <cell r="C1031">
            <v>5</v>
          </cell>
        </row>
        <row r="1032">
          <cell r="A1032">
            <v>90000643</v>
          </cell>
          <cell r="B1032" t="str">
            <v>Измерение электромагнитного поля от ЛЭП промышленной частоты (50Гц) селитебной территории</v>
          </cell>
          <cell r="C1032">
            <v>5</v>
          </cell>
        </row>
        <row r="1033">
          <cell r="A1033">
            <v>90000096</v>
          </cell>
          <cell r="B1033" t="str">
            <v xml:space="preserve">Определение электризуемости материалов </v>
          </cell>
          <cell r="C1033">
            <v>1</v>
          </cell>
        </row>
        <row r="1034">
          <cell r="A1034">
            <v>90000648</v>
          </cell>
          <cell r="B1034" t="str">
            <v>Измерение плотности потока энергии ЭМП от передающего радиотехнического объекта в диапазоне от 300МГц до 700ГГц (1 объект)</v>
          </cell>
          <cell r="C1034">
            <v>50</v>
          </cell>
        </row>
        <row r="1035">
          <cell r="A1035">
            <v>90000097</v>
          </cell>
          <cell r="B1035" t="str">
            <v>Рассмотрение материалов на использование ПРТО.</v>
          </cell>
          <cell r="C1035">
            <v>5</v>
          </cell>
        </row>
        <row r="1036">
          <cell r="A1036" t="str">
            <v>Санитарно - гигиенический отдел</v>
          </cell>
        </row>
        <row r="1037">
          <cell r="A1037">
            <v>22000003</v>
          </cell>
          <cell r="B1037" t="str">
            <v>Экспертиза проектов на пользование недрами</v>
          </cell>
          <cell r="C1037">
            <v>95</v>
          </cell>
        </row>
        <row r="1038">
          <cell r="A1038">
            <v>22000006</v>
          </cell>
          <cell r="B1038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8">
            <v>8</v>
          </cell>
        </row>
        <row r="1039">
          <cell r="A1039">
            <v>22000007</v>
          </cell>
          <cell r="B1039" t="str">
            <v>Экспертиза проектов зон санитарной охраны.</v>
          </cell>
          <cell r="C1039">
            <v>66</v>
          </cell>
        </row>
        <row r="1040">
          <cell r="A1040">
            <v>22000112</v>
          </cell>
          <cell r="B104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0">
            <v>142</v>
          </cell>
        </row>
        <row r="1041">
          <cell r="A1041">
            <v>22000113</v>
          </cell>
          <cell r="B104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1">
            <v>95</v>
          </cell>
        </row>
        <row r="1042">
          <cell r="A1042">
            <v>22000114</v>
          </cell>
          <cell r="B104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2">
            <v>66</v>
          </cell>
        </row>
        <row r="1043">
          <cell r="A1043">
            <v>22000115</v>
          </cell>
          <cell r="B1043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3">
            <v>53</v>
          </cell>
        </row>
        <row r="1044">
          <cell r="A1044">
            <v>22000116</v>
          </cell>
          <cell r="B1044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44">
            <v>18</v>
          </cell>
        </row>
        <row r="1045">
          <cell r="A1045">
            <v>22000017</v>
          </cell>
          <cell r="B1045" t="str">
            <v xml:space="preserve">Экспертиза проектной документации на размещение объектов в СЗЗ </v>
          </cell>
          <cell r="C1045">
            <v>66</v>
          </cell>
        </row>
        <row r="1046">
          <cell r="A1046">
            <v>22000018</v>
          </cell>
          <cell r="B1046" t="str">
            <v>Экспертиза проектной документации по обоснованию размеров СЗЗ для вновь строящихся предприятий.</v>
          </cell>
          <cell r="C1046">
            <v>95</v>
          </cell>
        </row>
        <row r="1047">
          <cell r="A1047">
            <v>22000019</v>
          </cell>
          <cell r="B1047" t="str">
            <v>Экспертиза проекта СЗЗ, в том числе с программой натуральных исследований</v>
          </cell>
          <cell r="C1047">
            <v>66</v>
          </cell>
        </row>
        <row r="1048">
          <cell r="A1048">
            <v>22000029</v>
          </cell>
          <cell r="B1048" t="str">
            <v>Экспертиза проекта СЗЗ с данными лабораторных исследований и измерений.</v>
          </cell>
          <cell r="C1048">
            <v>33</v>
          </cell>
        </row>
        <row r="1049">
          <cell r="A1049">
            <v>22000036</v>
          </cell>
          <cell r="B1049" t="str">
            <v>Экспертиза продукции (товаров) для выдачи свидетельства о государственной регистрации.</v>
          </cell>
          <cell r="C1049">
            <v>40</v>
          </cell>
        </row>
        <row r="1050">
          <cell r="A1050">
            <v>22000038</v>
          </cell>
          <cell r="B1050" t="str">
            <v>Экспертиза использования водного объекта в рекреационных целях</v>
          </cell>
          <cell r="C1050">
            <v>16</v>
          </cell>
        </row>
        <row r="1051">
          <cell r="A1051">
            <v>22100000</v>
          </cell>
          <cell r="B1051" t="str">
            <v>Работа санитарного врача, врача - эпидемиолога  (1 час)</v>
          </cell>
          <cell r="C1051">
            <v>1</v>
          </cell>
        </row>
        <row r="1052">
          <cell r="A1052">
            <v>22000039</v>
          </cell>
          <cell r="B1052" t="str">
            <v>Работа специалиста (подготовка к отбору проб, отбор проб, сдача отбор. проб-  (1 час)</v>
          </cell>
          <cell r="C1052">
            <v>1</v>
          </cell>
        </row>
        <row r="1053">
          <cell r="A1053">
            <v>22000040</v>
          </cell>
          <cell r="B1053" t="str">
            <v>Подготовка заключения к протоколу лабораторных испытаний</v>
          </cell>
          <cell r="C1053">
            <v>1.2</v>
          </cell>
        </row>
        <row r="1054">
          <cell r="A1054">
            <v>22000041</v>
          </cell>
          <cell r="B1054" t="str">
            <v>Проведение и подготовка консультации по действующему санитарному законодательству с выходом на объект</v>
          </cell>
          <cell r="C1054">
            <v>10</v>
          </cell>
        </row>
        <row r="1055">
          <cell r="A1055">
            <v>22000042</v>
          </cell>
          <cell r="B1055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55">
            <v>7</v>
          </cell>
        </row>
        <row r="1056">
          <cell r="A1056">
            <v>22000043</v>
          </cell>
          <cell r="B1056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56">
            <v>10</v>
          </cell>
        </row>
        <row r="1057">
          <cell r="A1057">
            <v>22000044</v>
          </cell>
          <cell r="B1057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57">
            <v>6</v>
          </cell>
        </row>
        <row r="1058">
          <cell r="A1058">
            <v>22000045</v>
          </cell>
          <cell r="B1058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58">
            <v>2.2000000000000002</v>
          </cell>
        </row>
        <row r="1059">
          <cell r="A1059">
            <v>22000046</v>
          </cell>
          <cell r="B1059" t="str">
            <v>Оформление и распечатка программ производственного контроля</v>
          </cell>
          <cell r="C1059">
            <v>1.75</v>
          </cell>
        </row>
        <row r="1060">
          <cell r="A1060">
            <v>22000047</v>
          </cell>
          <cell r="B1060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60">
            <v>0.4</v>
          </cell>
        </row>
        <row r="1061">
          <cell r="A1061">
            <v>30000000</v>
          </cell>
          <cell r="B1061" t="str">
            <v>Экспертиза протокола радиационного исследования при отводе земельных участков под строительство и сдачу жилых и общественных зданий в эксплуатацию вып ак лаб.</v>
          </cell>
          <cell r="C1061">
            <v>2.5</v>
          </cell>
        </row>
        <row r="1062">
          <cell r="A1062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63">
          <cell r="A1063">
            <v>12000025</v>
          </cell>
          <cell r="B1063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3">
            <v>2.5</v>
          </cell>
        </row>
        <row r="1064">
          <cell r="A1064">
            <v>12000026</v>
          </cell>
          <cell r="B1064" t="str">
            <v>Проведение профессиональной гигиенической подготовки и аттестации работников туристических фирм (агентов) и других организаций, организующих выезд российских граждан в зарубежные страны по 6-и часовой программе.</v>
          </cell>
          <cell r="C1064">
            <v>6</v>
          </cell>
        </row>
        <row r="1065">
          <cell r="A1065">
            <v>12000027</v>
          </cell>
          <cell r="B1065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5">
            <v>4</v>
          </cell>
        </row>
        <row r="1066">
          <cell r="A1066">
            <v>12000029</v>
          </cell>
          <cell r="B1066" t="str">
            <v>Обучение по проведению производственного радиационного контроля металлолома по 10,5 часовой программе.</v>
          </cell>
          <cell r="C1066">
            <v>10.5</v>
          </cell>
        </row>
        <row r="1067">
          <cell r="A1067">
            <v>12000033</v>
          </cell>
          <cell r="B1067" t="str">
            <v xml:space="preserve">Бланк удостоверения </v>
          </cell>
          <cell r="C1067">
            <v>0.05</v>
          </cell>
        </row>
        <row r="1068">
          <cell r="A1068">
            <v>12000034</v>
          </cell>
          <cell r="B1068" t="str">
            <v xml:space="preserve">Бланк личной медицинской книжки </v>
          </cell>
          <cell r="C1068">
            <v>0.05</v>
          </cell>
        </row>
        <row r="1069">
          <cell r="A1069">
            <v>12000035</v>
          </cell>
          <cell r="B1069" t="str">
            <v>Защита информации на личной медицинской книжки, удостоверении (внесение 1 голограммы)</v>
          </cell>
          <cell r="C1069">
            <v>0.05</v>
          </cell>
        </row>
        <row r="1070">
          <cell r="A1070">
            <v>12000051</v>
          </cell>
          <cell r="B1070" t="str">
            <v>Практическая помощь по разделу защиты прав потребителей (за 1 час)</v>
          </cell>
          <cell r="C1070">
            <v>1</v>
          </cell>
        </row>
        <row r="1071">
          <cell r="A1071">
            <v>12000030</v>
          </cell>
          <cell r="B1071" t="str">
            <v>Обучение работе на стерилизаторах медицинских паровых (автоклавах) по 75 часовой программе.</v>
          </cell>
          <cell r="C1071">
            <v>75</v>
          </cell>
        </row>
        <row r="1072">
          <cell r="A1072">
            <v>12000031</v>
          </cell>
          <cell r="B1072" t="str">
            <v>Обучение дезинфекторов по 75 часовой программе</v>
          </cell>
          <cell r="C1072">
            <v>75</v>
          </cell>
        </row>
        <row r="1073">
          <cell r="A1073">
            <v>12000036</v>
          </cell>
          <cell r="B1073" t="str">
            <v xml:space="preserve">Оформление  и регистрация бланка личной медицинской книжки, удостоверения. </v>
          </cell>
          <cell r="C1073">
            <v>0.17</v>
          </cell>
        </row>
        <row r="1074">
          <cell r="A1074">
            <v>12000043</v>
          </cell>
          <cell r="B1074" t="str">
            <v>Оттиск одного листа методической литературы формата А-4 ( с двух сторон).</v>
          </cell>
          <cell r="C1074">
            <v>2.5000000000000001E-2</v>
          </cell>
        </row>
        <row r="1075">
          <cell r="A1075" t="str">
            <v>ОТДЕЛ ЭПИДЕМИОЛОГИИ</v>
          </cell>
        </row>
        <row r="1076">
          <cell r="A1076">
            <v>21000007</v>
          </cell>
          <cell r="B1076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. (1 га)</v>
          </cell>
          <cell r="C1076">
            <v>1</v>
          </cell>
        </row>
        <row r="1077">
          <cell r="A1077">
            <v>21000008</v>
          </cell>
          <cell r="B1077" t="str">
            <v>Энтомологическое исследование почвы на наличие L, K мух с оформлением необходимых документов (1проба)</v>
          </cell>
          <cell r="C1077">
            <v>1.3</v>
          </cell>
        </row>
        <row r="1078">
          <cell r="A1078">
            <v>21000013</v>
          </cell>
          <cell r="B1078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8">
            <v>2</v>
          </cell>
        </row>
        <row r="1079">
          <cell r="A1079">
            <v>21000016</v>
          </cell>
          <cell r="B1079" t="str">
            <v>Энтомологическое обследование мест хранения продовольственного сырья с забором проб (1 объект).</v>
          </cell>
          <cell r="C1079">
            <v>1.3</v>
          </cell>
        </row>
        <row r="1080">
          <cell r="A1080">
            <v>21000021</v>
          </cell>
          <cell r="B1080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80">
            <v>2</v>
          </cell>
        </row>
        <row r="1081">
          <cell r="A1081">
            <v>21000017</v>
          </cell>
          <cell r="B1081" t="str">
            <v>Определение до вида членистоногих (1 экз)</v>
          </cell>
          <cell r="C1081">
            <v>0.2</v>
          </cell>
        </row>
        <row r="1082">
          <cell r="A1082" t="str">
            <v>ОТДЕЛ  СОЦИАЛЬНО-ГИГИЕНИЧЕСКОГО МОНИТОРИНГА И ОЦЕНКИ РИСКА</v>
          </cell>
        </row>
        <row r="1083">
          <cell r="A1083">
            <v>27000002</v>
          </cell>
          <cell r="B1083" t="str">
            <v>Определение координат привязки предприятия с использованием GPS -навигатора, при выезде на объект, на 1 точку</v>
          </cell>
          <cell r="C1083">
            <v>0.03</v>
          </cell>
        </row>
        <row r="1084">
          <cell r="A1084">
            <v>27000038</v>
          </cell>
          <cell r="B1084" t="str">
            <v>Первичная оценка документов, представленных заказчиком, для проведения работы по оценке риска</v>
          </cell>
          <cell r="C1084">
            <v>40</v>
          </cell>
        </row>
        <row r="1085">
          <cell r="A1085" t="str">
            <v>27 000 003</v>
          </cell>
          <cell r="B1085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5">
            <v>10</v>
          </cell>
        </row>
        <row r="1086">
          <cell r="A1086" t="str">
            <v>27 000 004</v>
          </cell>
          <cell r="B1086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6">
            <v>14</v>
          </cell>
        </row>
        <row r="1087">
          <cell r="A1087">
            <v>27000104</v>
          </cell>
          <cell r="B1087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7">
            <v>14</v>
          </cell>
        </row>
        <row r="1088">
          <cell r="A1088">
            <v>27000204</v>
          </cell>
          <cell r="B1088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8">
            <v>14</v>
          </cell>
        </row>
        <row r="1089">
          <cell r="A1089">
            <v>27000304</v>
          </cell>
          <cell r="B1089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9">
            <v>14</v>
          </cell>
        </row>
        <row r="1090">
          <cell r="A1090">
            <v>27000404</v>
          </cell>
          <cell r="B1090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90">
            <v>14</v>
          </cell>
        </row>
        <row r="1091">
          <cell r="A1091">
            <v>27000504</v>
          </cell>
          <cell r="B1091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91">
            <v>14</v>
          </cell>
        </row>
        <row r="1092">
          <cell r="A1092">
            <v>27000604</v>
          </cell>
          <cell r="B1092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92">
            <v>14</v>
          </cell>
        </row>
        <row r="1093">
          <cell r="A1093">
            <v>27000704</v>
          </cell>
          <cell r="B1093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93">
            <v>14</v>
          </cell>
        </row>
        <row r="1094">
          <cell r="A1094" t="str">
            <v>27 000 005</v>
          </cell>
          <cell r="B1094" t="str">
            <v>Написание раздела «Общие сведения о предприятии и оценка градостроительной ситуации в районе размещения предприятия»</v>
          </cell>
          <cell r="C1094">
            <v>5</v>
          </cell>
        </row>
        <row r="1095">
          <cell r="A1095" t="str">
            <v>27 000 006</v>
          </cell>
          <cell r="B1095" t="str">
            <v>Характеристика существующих источников загрязнения атмосферы с учетом технологии предприятия - на 1 источник</v>
          </cell>
          <cell r="C1095">
            <v>0.3</v>
          </cell>
        </row>
        <row r="1096">
          <cell r="A1096" t="str">
            <v>27 000 008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6">
            <v>7</v>
          </cell>
        </row>
        <row r="1097">
          <cell r="A1097">
            <v>27000108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7">
            <v>7</v>
          </cell>
        </row>
        <row r="1098">
          <cell r="A1098">
            <v>27000208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8">
            <v>7</v>
          </cell>
        </row>
        <row r="1099">
          <cell r="A1099">
            <v>27000308</v>
          </cell>
          <cell r="B1099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9">
            <v>7</v>
          </cell>
        </row>
        <row r="1100">
          <cell r="A1100">
            <v>27000408</v>
          </cell>
          <cell r="B1100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100">
            <v>7</v>
          </cell>
        </row>
        <row r="1101">
          <cell r="A1101">
            <v>27000508</v>
          </cell>
          <cell r="B110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101">
            <v>7</v>
          </cell>
        </row>
        <row r="1102">
          <cell r="A1102">
            <v>27000608</v>
          </cell>
          <cell r="B110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102">
            <v>7</v>
          </cell>
        </row>
        <row r="1103">
          <cell r="A1103">
            <v>27000708</v>
          </cell>
          <cell r="B110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103">
            <v>7</v>
          </cell>
        </row>
        <row r="1104">
          <cell r="A1104" t="str">
            <v>27 000 009</v>
          </cell>
          <cell r="B1104" t="str">
            <v>Формирование базы данных по источникам  выбросов предприятия в программном комплексе "Эколог" - 1-20 источников</v>
          </cell>
          <cell r="C1104">
            <v>15</v>
          </cell>
        </row>
        <row r="1105">
          <cell r="A1105">
            <v>27000109</v>
          </cell>
          <cell r="B1105" t="str">
            <v>Формирование базы данных по источникам  выбросов предприятия в программном комплексе "Эколог" - 21-30 источников</v>
          </cell>
          <cell r="C1105">
            <v>15</v>
          </cell>
        </row>
        <row r="1106">
          <cell r="A1106">
            <v>27000209</v>
          </cell>
          <cell r="B1106" t="str">
            <v>Формирование базы данных по источникам  выбросов предприятия в программном комплексе "Эколог" - 31-40 источников</v>
          </cell>
          <cell r="C1106">
            <v>15</v>
          </cell>
        </row>
        <row r="1107">
          <cell r="A1107">
            <v>27000309</v>
          </cell>
          <cell r="B1107" t="str">
            <v>Формирование базы данных по источникам  выбросов предприятия в программном комплексе "Эколог" - 41-50 источников</v>
          </cell>
          <cell r="C1107">
            <v>15</v>
          </cell>
        </row>
        <row r="1108">
          <cell r="A1108">
            <v>27000409</v>
          </cell>
          <cell r="B1108" t="str">
            <v>Формирование базы данных по источникам  выбросов предприятия в программном комплексе "Эколог" - 51-60 источников</v>
          </cell>
          <cell r="C1108">
            <v>15</v>
          </cell>
        </row>
        <row r="1109">
          <cell r="A1109">
            <v>27000509</v>
          </cell>
          <cell r="B1109" t="str">
            <v>Формирование базы данных по источникам  выбросов предприятия в программном комплексе "Эколог" - 61-80 источников</v>
          </cell>
          <cell r="C1109">
            <v>15</v>
          </cell>
        </row>
        <row r="1110">
          <cell r="A1110">
            <v>27000609</v>
          </cell>
          <cell r="B1110" t="str">
            <v>Формирование базы данных по источникам  выбросов предприятия в программном комплексе "Эколог" - 81-100 источников</v>
          </cell>
          <cell r="C1110">
            <v>15</v>
          </cell>
        </row>
        <row r="1111">
          <cell r="A1111">
            <v>27000709</v>
          </cell>
          <cell r="B11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11">
            <v>15</v>
          </cell>
        </row>
        <row r="1112">
          <cell r="A1112" t="str">
            <v>27 000 010</v>
          </cell>
          <cell r="B11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2">
            <v>2</v>
          </cell>
        </row>
        <row r="1113">
          <cell r="A1113" t="str">
            <v>27 000 011</v>
          </cell>
          <cell r="B11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3">
            <v>2</v>
          </cell>
        </row>
        <row r="1114">
          <cell r="A1114" t="str">
            <v>27 000 012</v>
          </cell>
          <cell r="B1114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14">
            <v>4</v>
          </cell>
        </row>
        <row r="1115">
          <cell r="A1115" t="str">
            <v>27 000 013</v>
          </cell>
          <cell r="B1115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5">
            <v>2</v>
          </cell>
        </row>
        <row r="1116">
          <cell r="A1116" t="str">
            <v>27 000 014</v>
          </cell>
          <cell r="B1116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6">
            <v>1</v>
          </cell>
        </row>
        <row r="1117">
          <cell r="A1117" t="str">
            <v>27 000 015</v>
          </cell>
          <cell r="B1117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7">
            <v>40</v>
          </cell>
        </row>
        <row r="1118">
          <cell r="A1118" t="str">
            <v>27 000 016</v>
          </cell>
          <cell r="B1118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8">
            <v>4</v>
          </cell>
        </row>
        <row r="1119">
          <cell r="A1119" t="str">
            <v>27 000 017</v>
          </cell>
          <cell r="B1119" t="str">
            <v>Оценка зависимости доза-ответ для приоритетных загрязнителей - 1 вещество</v>
          </cell>
          <cell r="C1119">
            <v>4</v>
          </cell>
        </row>
        <row r="1120">
          <cell r="A1120" t="str">
            <v>27 000 018</v>
          </cell>
          <cell r="B1120" t="str">
            <v>Расчет риска  (острого  и хронического неканцерогенного и канцерогенного) от существующих  источников загрязнения  - на 1 вещество</v>
          </cell>
          <cell r="C1120">
            <v>8</v>
          </cell>
        </row>
        <row r="1121">
          <cell r="A1121" t="str">
            <v>27 000 019</v>
          </cell>
          <cell r="B1121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21">
            <v>12</v>
          </cell>
        </row>
        <row r="1122">
          <cell r="A1122" t="str">
            <v>27 000 020</v>
          </cell>
          <cell r="B1122" t="str">
            <v>Расчет суммарного канцерогенного риска</v>
          </cell>
          <cell r="C1122">
            <v>10</v>
          </cell>
        </row>
        <row r="1123">
          <cell r="A1123" t="str">
            <v>27 000 021</v>
          </cell>
          <cell r="B1123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23">
            <v>8</v>
          </cell>
        </row>
        <row r="1124">
          <cell r="A1124" t="str">
            <v>27 000 022</v>
          </cell>
          <cell r="B1124" t="str">
            <v>Подготовка необходимых картографических материалов</v>
          </cell>
          <cell r="C1124">
            <v>12</v>
          </cell>
        </row>
        <row r="1125">
          <cell r="A1125" t="str">
            <v>27 000 023</v>
          </cell>
          <cell r="B1125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5">
            <v>12</v>
          </cell>
        </row>
        <row r="1126">
          <cell r="A1126" t="str">
            <v>27 000 024</v>
          </cell>
          <cell r="B1126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6">
            <v>12</v>
          </cell>
        </row>
        <row r="1127">
          <cell r="A1127" t="str">
            <v>27 000 025</v>
          </cell>
          <cell r="B1127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7">
            <v>10</v>
          </cell>
        </row>
        <row r="1128">
          <cell r="A1128" t="str">
            <v>27 000 026</v>
          </cell>
          <cell r="B1128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8">
            <v>40</v>
          </cell>
        </row>
        <row r="1129">
          <cell r="A1129" t="str">
            <v>27 000 027</v>
          </cell>
          <cell r="B1129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9">
            <v>20</v>
          </cell>
        </row>
        <row r="1130">
          <cell r="A1130" t="str">
            <v>27 000 028</v>
          </cell>
          <cell r="B1130" t="str">
            <v>Формирование отчета</v>
          </cell>
          <cell r="C1130">
            <v>24</v>
          </cell>
        </row>
        <row r="1131">
          <cell r="A1131" t="str">
            <v>27 000 029</v>
          </cell>
          <cell r="B1131" t="str">
            <v>Распечатка картографических материалов - за 1 единицу.</v>
          </cell>
          <cell r="C1131">
            <v>0.1</v>
          </cell>
        </row>
        <row r="1132">
          <cell r="A1132" t="str">
            <v>27 000 030</v>
          </cell>
          <cell r="B1132" t="str">
            <v>Распечатка 1 экземпляра отчета, брошюровка окончательного отчета.</v>
          </cell>
          <cell r="C1132">
            <v>0.5</v>
          </cell>
        </row>
        <row r="1133">
          <cell r="A1133" t="str">
            <v>27 000 031</v>
          </cell>
          <cell r="B1133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33">
            <v>78</v>
          </cell>
        </row>
        <row r="1134">
          <cell r="A1134" t="str">
            <v>27 000 032</v>
          </cell>
          <cell r="B1134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4">
            <v>31.2</v>
          </cell>
        </row>
        <row r="1135">
          <cell r="A1135" t="str">
            <v>27 000 033</v>
          </cell>
          <cell r="B1135" t="str">
            <v>Оценка экспозиции на основе результатов инстркментальных измерений шума, а также результатов производственного контроля на транспортных объектах</v>
          </cell>
          <cell r="C1135">
            <v>31.2</v>
          </cell>
        </row>
        <row r="1136">
          <cell r="A1136" t="str">
            <v>27 000 034</v>
          </cell>
          <cell r="B1136" t="str">
            <v>Оценка зависимости "экспозиция - ответ" в популяции, подверженной вредному воздействию транспортного шума</v>
          </cell>
          <cell r="C1136">
            <v>46.8</v>
          </cell>
        </row>
        <row r="1137">
          <cell r="A1137" t="str">
            <v>27 000 035</v>
          </cell>
          <cell r="B1137" t="str">
            <v>Расчет зачений риска для отдельных видов нарушений здоровья при воздействии транспортного шума</v>
          </cell>
          <cell r="C1137">
            <v>93.6</v>
          </cell>
        </row>
        <row r="1138">
          <cell r="A1138" t="str">
            <v>27 000 036</v>
          </cell>
          <cell r="B1138" t="str">
            <v>Оценка агрессивного риска нарушений сердечно-сосудистой, нервной системы и органов слуха при воздействии транспортного шума</v>
          </cell>
          <cell r="C1138">
            <v>62.4</v>
          </cell>
        </row>
        <row r="1139">
          <cell r="A1139" t="str">
            <v>27 000 037</v>
          </cell>
          <cell r="B1139" t="str">
            <v>Характеристика риска от воздействия транспортного шума на состоянии здоровья населения, анализ неопределенности процедуры оценки риска</v>
          </cell>
          <cell r="C1139">
            <v>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2021"/>
    </sheetNames>
    <sheetDataSet>
      <sheetData sheetId="0">
        <row r="11">
          <cell r="A11" t="str">
            <v>Код</v>
          </cell>
          <cell r="B11" t="str">
            <v>Наименование работ, услуг</v>
          </cell>
          <cell r="C11" t="str">
            <v>Ед. изм.</v>
          </cell>
          <cell r="D11" t="str">
            <v>Цена без учета НДС, руб.</v>
          </cell>
          <cell r="E11" t="str">
            <v>Цена с учетом НДС, руб. 2020 год</v>
          </cell>
          <cell r="F11" t="str">
            <v>Цена без учета НДС, руб. 2021</v>
          </cell>
          <cell r="G11" t="str">
            <v>Цена с учетом НДС, руб. 2021 год</v>
          </cell>
          <cell r="H11">
            <v>1.04</v>
          </cell>
          <cell r="I11" t="str">
            <v>Цена с учетом НДС, руб. 2021 год</v>
          </cell>
        </row>
        <row r="12">
          <cell r="A12" t="str">
            <v xml:space="preserve">Вирусологическая  лаборатория  </v>
          </cell>
          <cell r="B12"/>
          <cell r="C12"/>
          <cell r="D12"/>
          <cell r="E12"/>
          <cell r="F12"/>
          <cell r="G12"/>
          <cell r="H12"/>
          <cell r="I12"/>
        </row>
        <row r="13">
          <cell r="A13" t="str">
            <v>Метод ИФА</v>
          </cell>
          <cell r="B13"/>
          <cell r="C13"/>
          <cell r="D13"/>
          <cell r="E13"/>
          <cell r="F13"/>
          <cell r="G13"/>
          <cell r="H13"/>
          <cell r="I13"/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527.5</v>
          </cell>
          <cell r="E14">
            <v>633</v>
          </cell>
          <cell r="F14">
            <v>550</v>
          </cell>
          <cell r="G14">
            <v>658.32</v>
          </cell>
          <cell r="H14"/>
          <cell r="I14">
            <v>660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452.5</v>
          </cell>
          <cell r="E15">
            <v>543</v>
          </cell>
          <cell r="F15">
            <v>470</v>
          </cell>
          <cell r="G15">
            <v>564.72</v>
          </cell>
          <cell r="H15"/>
          <cell r="I15">
            <v>564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475</v>
          </cell>
          <cell r="E16">
            <v>570</v>
          </cell>
          <cell r="F16">
            <v>495</v>
          </cell>
          <cell r="G16">
            <v>592.80000000000007</v>
          </cell>
          <cell r="H16"/>
          <cell r="I16">
            <v>594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404.16666666666669</v>
          </cell>
          <cell r="E17">
            <v>485</v>
          </cell>
          <cell r="F17">
            <v>420</v>
          </cell>
          <cell r="G17">
            <v>504.40000000000003</v>
          </cell>
          <cell r="H17"/>
          <cell r="I17">
            <v>504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366.66666666666669</v>
          </cell>
          <cell r="E18">
            <v>440</v>
          </cell>
          <cell r="F18">
            <v>380</v>
          </cell>
          <cell r="G18">
            <v>457.6</v>
          </cell>
          <cell r="H18"/>
          <cell r="I18">
            <v>456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404.16666666666669</v>
          </cell>
          <cell r="E19">
            <v>485</v>
          </cell>
          <cell r="F19">
            <v>420</v>
          </cell>
          <cell r="G19">
            <v>504.40000000000003</v>
          </cell>
          <cell r="H19"/>
          <cell r="I19">
            <v>504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404.16666666666669</v>
          </cell>
          <cell r="E20">
            <v>485</v>
          </cell>
          <cell r="F20">
            <v>420</v>
          </cell>
          <cell r="G20">
            <v>504.40000000000003</v>
          </cell>
          <cell r="H20"/>
          <cell r="I20">
            <v>504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366.66666666666669</v>
          </cell>
          <cell r="E21">
            <v>440</v>
          </cell>
          <cell r="F21">
            <v>380</v>
          </cell>
          <cell r="G21">
            <v>457.6</v>
          </cell>
          <cell r="H21"/>
          <cell r="I21">
            <v>456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436.66666666666669</v>
          </cell>
          <cell r="E22">
            <v>524</v>
          </cell>
          <cell r="F22">
            <v>455</v>
          </cell>
          <cell r="G22">
            <v>544.96</v>
          </cell>
          <cell r="H22"/>
          <cell r="I22">
            <v>546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380</v>
          </cell>
          <cell r="E23">
            <v>456</v>
          </cell>
          <cell r="F23">
            <v>395</v>
          </cell>
          <cell r="G23">
            <v>474.24</v>
          </cell>
          <cell r="H23"/>
          <cell r="I23">
            <v>474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436.66666666666669</v>
          </cell>
          <cell r="E24">
            <v>524</v>
          </cell>
          <cell r="F24">
            <v>455</v>
          </cell>
          <cell r="G24">
            <v>544.96</v>
          </cell>
          <cell r="H24"/>
          <cell r="I24">
            <v>546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452.5</v>
          </cell>
          <cell r="E25">
            <v>543</v>
          </cell>
          <cell r="F25">
            <v>470</v>
          </cell>
          <cell r="G25">
            <v>564.72</v>
          </cell>
          <cell r="H25"/>
          <cell r="I25">
            <v>564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588.33333333333337</v>
          </cell>
          <cell r="E26">
            <v>706</v>
          </cell>
          <cell r="F26">
            <v>610</v>
          </cell>
          <cell r="G26">
            <v>734.24</v>
          </cell>
          <cell r="H26"/>
          <cell r="I26">
            <v>732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416.66666666666669</v>
          </cell>
          <cell r="E27">
            <v>500</v>
          </cell>
          <cell r="F27">
            <v>458.33333333333337</v>
          </cell>
          <cell r="G27">
            <v>520</v>
          </cell>
          <cell r="H27"/>
          <cell r="I27">
            <v>550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436.66666666666669</v>
          </cell>
          <cell r="E28">
            <v>524</v>
          </cell>
          <cell r="F28">
            <v>455</v>
          </cell>
          <cell r="G28">
            <v>544.96</v>
          </cell>
          <cell r="H28"/>
          <cell r="I28">
            <v>546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740.83333333333337</v>
          </cell>
          <cell r="E29">
            <v>889</v>
          </cell>
          <cell r="F29">
            <v>770</v>
          </cell>
          <cell r="G29">
            <v>924.56000000000006</v>
          </cell>
          <cell r="H29"/>
          <cell r="I29">
            <v>924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436.66666666666669</v>
          </cell>
          <cell r="E30">
            <v>524</v>
          </cell>
          <cell r="F30">
            <v>455</v>
          </cell>
          <cell r="G30">
            <v>544.96</v>
          </cell>
          <cell r="H30"/>
          <cell r="I30">
            <v>546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380</v>
          </cell>
          <cell r="E31">
            <v>456</v>
          </cell>
          <cell r="F31">
            <v>395</v>
          </cell>
          <cell r="G31">
            <v>474.24</v>
          </cell>
          <cell r="H31"/>
          <cell r="I31">
            <v>474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711.66666666666674</v>
          </cell>
          <cell r="E32">
            <v>854</v>
          </cell>
          <cell r="F32">
            <v>740</v>
          </cell>
          <cell r="G32">
            <v>888.16000000000008</v>
          </cell>
          <cell r="H32"/>
          <cell r="I32">
            <v>888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419.16666666666669</v>
          </cell>
          <cell r="E33">
            <v>503</v>
          </cell>
          <cell r="F33">
            <v>435</v>
          </cell>
          <cell r="G33">
            <v>523.12</v>
          </cell>
          <cell r="H33"/>
          <cell r="I33">
            <v>522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398.33333333333337</v>
          </cell>
          <cell r="E34">
            <v>478</v>
          </cell>
          <cell r="F34">
            <v>415</v>
          </cell>
          <cell r="G34">
            <v>497.12</v>
          </cell>
          <cell r="H34"/>
          <cell r="I34">
            <v>498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399.16666666666669</v>
          </cell>
          <cell r="E35">
            <v>479</v>
          </cell>
          <cell r="F35">
            <v>415</v>
          </cell>
          <cell r="G35">
            <v>498.16</v>
          </cell>
          <cell r="H35"/>
          <cell r="I35">
            <v>498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303.33333333333337</v>
          </cell>
          <cell r="E36">
            <v>364</v>
          </cell>
          <cell r="F36">
            <v>315</v>
          </cell>
          <cell r="G36">
            <v>378.56</v>
          </cell>
          <cell r="H36"/>
          <cell r="I36">
            <v>378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228.33333333333334</v>
          </cell>
          <cell r="E37">
            <v>274</v>
          </cell>
          <cell r="F37">
            <v>235</v>
          </cell>
          <cell r="G37">
            <v>284.96000000000004</v>
          </cell>
          <cell r="H37"/>
          <cell r="I37">
            <v>282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650</v>
          </cell>
          <cell r="E38">
            <v>780</v>
          </cell>
          <cell r="F38">
            <v>650</v>
          </cell>
          <cell r="G38">
            <v>811.2</v>
          </cell>
          <cell r="H38"/>
          <cell r="I38">
            <v>780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650</v>
          </cell>
          <cell r="E39">
            <v>780</v>
          </cell>
          <cell r="F39">
            <v>650</v>
          </cell>
          <cell r="G39">
            <v>811.2</v>
          </cell>
          <cell r="H39"/>
          <cell r="I39">
            <v>780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1000</v>
          </cell>
          <cell r="E40">
            <v>1200</v>
          </cell>
          <cell r="F40">
            <v>1000</v>
          </cell>
          <cell r="G40">
            <v>1248</v>
          </cell>
          <cell r="H40"/>
          <cell r="I40">
            <v>1200</v>
          </cell>
        </row>
        <row r="41">
          <cell r="A41" t="str">
            <v>Серологический метод</v>
          </cell>
          <cell r="B41"/>
          <cell r="C41"/>
          <cell r="D41"/>
          <cell r="E41"/>
          <cell r="F41"/>
          <cell r="G41"/>
          <cell r="H41"/>
          <cell r="I41"/>
        </row>
        <row r="42">
          <cell r="A42">
            <v>10000801</v>
          </cell>
          <cell r="B42" t="str">
            <v>Определение антител к гриппу в парных сыворотках с 4 антигенами (РТГА).</v>
          </cell>
          <cell r="C42" t="str">
            <v>проба</v>
          </cell>
          <cell r="D42">
            <v>760</v>
          </cell>
          <cell r="E42">
            <v>912</v>
          </cell>
          <cell r="F42">
            <v>790</v>
          </cell>
          <cell r="G42">
            <v>948.48</v>
          </cell>
          <cell r="H42"/>
          <cell r="I42">
            <v>948</v>
          </cell>
        </row>
        <row r="43">
          <cell r="A43">
            <v>10000822</v>
          </cell>
          <cell r="B43" t="str">
            <v>Исследования секционного материала, смывов на антиген  вируса гриппа методом ИФА</v>
          </cell>
          <cell r="C43" t="str">
            <v>проба</v>
          </cell>
          <cell r="D43">
            <v>649.16666666666674</v>
          </cell>
          <cell r="E43">
            <v>779</v>
          </cell>
          <cell r="F43">
            <v>675</v>
          </cell>
          <cell r="G43">
            <v>810.16000000000008</v>
          </cell>
          <cell r="H43"/>
          <cell r="I43">
            <v>810</v>
          </cell>
        </row>
        <row r="44">
          <cell r="A44">
            <v>10000823</v>
          </cell>
          <cell r="B44" t="str">
            <v>Исследования на птичий грипп  от людей в РТГА.</v>
          </cell>
          <cell r="C44" t="str">
            <v>проба</v>
          </cell>
          <cell r="D44">
            <v>418.33333333333337</v>
          </cell>
          <cell r="E44">
            <v>502</v>
          </cell>
          <cell r="F44">
            <v>435</v>
          </cell>
          <cell r="G44">
            <v>522.08000000000004</v>
          </cell>
          <cell r="H44"/>
          <cell r="I44">
            <v>522</v>
          </cell>
        </row>
        <row r="45">
          <cell r="A45">
            <v>10000825</v>
          </cell>
          <cell r="B45" t="str">
            <v xml:space="preserve">Исследования на птичий грипп биологического материала от людей </v>
          </cell>
          <cell r="C45" t="str">
            <v>проба</v>
          </cell>
          <cell r="D45">
            <v>418.33333333333337</v>
          </cell>
          <cell r="E45">
            <v>502</v>
          </cell>
          <cell r="F45">
            <v>435</v>
          </cell>
          <cell r="G45">
            <v>522.08000000000004</v>
          </cell>
          <cell r="H45"/>
          <cell r="I45">
            <v>522</v>
          </cell>
        </row>
        <row r="46">
          <cell r="A46">
            <v>10000186</v>
          </cell>
          <cell r="B46" t="str">
            <v>Реакция микропреципитации (экспресс-реакция на сифилис)</v>
          </cell>
          <cell r="C46" t="str">
            <v>иссл.</v>
          </cell>
          <cell r="D46">
            <v>109.16666666666667</v>
          </cell>
          <cell r="E46">
            <v>131</v>
          </cell>
          <cell r="F46">
            <v>110</v>
          </cell>
          <cell r="G46">
            <v>136.24</v>
          </cell>
          <cell r="H46"/>
          <cell r="I46">
            <v>132</v>
          </cell>
        </row>
        <row r="47">
          <cell r="A47" t="str">
            <v>Вирусологический метод</v>
          </cell>
          <cell r="B47"/>
          <cell r="C47"/>
          <cell r="D47"/>
          <cell r="E47"/>
          <cell r="F47"/>
          <cell r="G47"/>
          <cell r="H47"/>
          <cell r="I47"/>
        </row>
        <row r="48">
          <cell r="A48">
            <v>10000795</v>
          </cell>
          <cell r="B48" t="str">
            <v xml:space="preserve">Исследования на энтеровирусы  с отрицательным результатом от людей </v>
          </cell>
          <cell r="C48" t="str">
            <v>проба</v>
          </cell>
          <cell r="D48">
            <v>1239.1666666666667</v>
          </cell>
          <cell r="E48">
            <v>1487</v>
          </cell>
          <cell r="F48">
            <v>1285</v>
          </cell>
          <cell r="G48">
            <v>1546.48</v>
          </cell>
          <cell r="H48"/>
          <cell r="I48">
            <v>1542</v>
          </cell>
        </row>
        <row r="49">
          <cell r="A49">
            <v>10000796</v>
          </cell>
          <cell r="B49" t="str">
            <v>Типирование выделенных штаммов энтеровирусов с положительным результатом от людей в РН (реакция нейтрализации)</v>
          </cell>
          <cell r="C49" t="str">
            <v>проба</v>
          </cell>
          <cell r="D49">
            <v>2184.166666666667</v>
          </cell>
          <cell r="E49">
            <v>2621</v>
          </cell>
          <cell r="F49">
            <v>2270</v>
          </cell>
          <cell r="G49">
            <v>2725.84</v>
          </cell>
          <cell r="H49"/>
          <cell r="I49">
            <v>2724</v>
          </cell>
        </row>
        <row r="50">
          <cell r="A50">
            <v>10000810</v>
          </cell>
          <cell r="B50" t="str">
            <v>Определение антител вируса полиомиелита к 2 типам в одной сыворотке от здоровых людей</v>
          </cell>
          <cell r="C50" t="str">
            <v>проба</v>
          </cell>
          <cell r="D50">
            <v>740.83333333333337</v>
          </cell>
          <cell r="E50">
            <v>889</v>
          </cell>
          <cell r="F50">
            <v>770</v>
          </cell>
          <cell r="G50">
            <v>924.56000000000006</v>
          </cell>
          <cell r="H50"/>
          <cell r="I50">
            <v>924</v>
          </cell>
        </row>
        <row r="51">
          <cell r="A51">
            <v>10000818</v>
          </cell>
          <cell r="B51" t="str">
            <v>Вирусологическое исследование речной, сточной воды на энтеровирусы</v>
          </cell>
          <cell r="C51" t="str">
            <v>иссл.</v>
          </cell>
          <cell r="D51">
            <v>1961.6666666666667</v>
          </cell>
          <cell r="E51">
            <v>2354</v>
          </cell>
          <cell r="F51">
            <v>2040</v>
          </cell>
          <cell r="G51">
            <v>2448.1600000000003</v>
          </cell>
          <cell r="H51"/>
          <cell r="I51">
            <v>2448</v>
          </cell>
        </row>
        <row r="52">
          <cell r="A52">
            <v>10000821</v>
          </cell>
          <cell r="B52" t="str">
            <v>Реакция нейтрализации с аутоштаммом парных сывороток от больного на энтеровирусы</v>
          </cell>
          <cell r="C52" t="str">
            <v>иссл.</v>
          </cell>
          <cell r="D52">
            <v>807.5</v>
          </cell>
          <cell r="E52">
            <v>969</v>
          </cell>
          <cell r="F52">
            <v>840</v>
          </cell>
          <cell r="G52">
            <v>1007.76</v>
          </cell>
          <cell r="H52"/>
          <cell r="I52">
            <v>1008</v>
          </cell>
        </row>
        <row r="53">
          <cell r="A53">
            <v>10000827</v>
          </cell>
          <cell r="B53" t="str">
            <v>Вирусологическое исследование  водопроводной (питьевой) воды на энтеровирусы</v>
          </cell>
          <cell r="C53" t="str">
            <v>проба</v>
          </cell>
          <cell r="D53">
            <v>2020</v>
          </cell>
          <cell r="E53">
            <v>2424</v>
          </cell>
          <cell r="F53">
            <v>2100</v>
          </cell>
          <cell r="G53">
            <v>2520.96</v>
          </cell>
          <cell r="H53"/>
          <cell r="I53">
            <v>2520</v>
          </cell>
        </row>
        <row r="54">
          <cell r="A54">
            <v>10000828</v>
          </cell>
          <cell r="B54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4" t="str">
            <v>проба</v>
          </cell>
          <cell r="D54">
            <v>4011.666666666667</v>
          </cell>
          <cell r="E54">
            <v>4814</v>
          </cell>
          <cell r="F54">
            <v>4170</v>
          </cell>
          <cell r="G54">
            <v>5006.5600000000004</v>
          </cell>
          <cell r="H54"/>
          <cell r="I54">
            <v>5004</v>
          </cell>
        </row>
        <row r="55">
          <cell r="A55" t="str">
            <v>Другие методы</v>
          </cell>
          <cell r="B55"/>
          <cell r="C55"/>
          <cell r="D55"/>
          <cell r="E55"/>
          <cell r="F55"/>
          <cell r="G55"/>
          <cell r="H55"/>
          <cell r="I55"/>
        </row>
        <row r="56">
          <cell r="A56">
            <v>10000177</v>
          </cell>
          <cell r="B56" t="str">
            <v>Бактериологическое исследование воздуха закрытых помещений.</v>
          </cell>
          <cell r="C56" t="str">
            <v>проба</v>
          </cell>
          <cell r="D56">
            <v>200</v>
          </cell>
          <cell r="E56">
            <v>240</v>
          </cell>
          <cell r="F56">
            <v>210</v>
          </cell>
          <cell r="G56">
            <v>249.60000000000002</v>
          </cell>
          <cell r="H56"/>
          <cell r="I56">
            <v>252</v>
          </cell>
        </row>
        <row r="57">
          <cell r="A57" t="str">
            <v>Лаборатория особо опасных инфекций</v>
          </cell>
          <cell r="B57"/>
          <cell r="C57"/>
          <cell r="D57"/>
          <cell r="E57"/>
          <cell r="F57"/>
          <cell r="G57"/>
          <cell r="H57"/>
          <cell r="I57"/>
        </row>
        <row r="58">
          <cell r="A58" t="str">
            <v>Бактериологический метод</v>
          </cell>
          <cell r="B58"/>
          <cell r="C58"/>
          <cell r="D58"/>
          <cell r="E58"/>
          <cell r="F58"/>
          <cell r="G58"/>
          <cell r="H58"/>
          <cell r="I58"/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 t="str">
            <v>иссл.</v>
          </cell>
          <cell r="D59">
            <v>319.16666666666669</v>
          </cell>
          <cell r="E59">
            <v>383</v>
          </cell>
          <cell r="F59">
            <v>330</v>
          </cell>
          <cell r="G59">
            <v>398.32</v>
          </cell>
          <cell r="H59"/>
          <cell r="I59">
            <v>396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 t="str">
            <v>иссл.</v>
          </cell>
          <cell r="D60">
            <v>489.16666666666669</v>
          </cell>
          <cell r="E60">
            <v>587</v>
          </cell>
          <cell r="F60">
            <v>505</v>
          </cell>
          <cell r="G60">
            <v>610.48</v>
          </cell>
          <cell r="H60"/>
          <cell r="I60">
            <v>606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 t="str">
            <v>иссл.</v>
          </cell>
          <cell r="D61">
            <v>384.16666666666669</v>
          </cell>
          <cell r="E61">
            <v>461</v>
          </cell>
          <cell r="F61">
            <v>400</v>
          </cell>
          <cell r="G61">
            <v>479.44</v>
          </cell>
          <cell r="H61"/>
          <cell r="I61">
            <v>480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 t="str">
            <v>проба</v>
          </cell>
          <cell r="D62">
            <v>2388.3333333333335</v>
          </cell>
          <cell r="E62">
            <v>2866</v>
          </cell>
          <cell r="F62">
            <v>2480</v>
          </cell>
          <cell r="G62">
            <v>2980.6400000000003</v>
          </cell>
          <cell r="H62"/>
          <cell r="I62">
            <v>2976</v>
          </cell>
        </row>
        <row r="63">
          <cell r="A63">
            <v>20000788</v>
          </cell>
          <cell r="B63" t="str">
            <v>Исследования на холеру:  контроль питательных сред</v>
          </cell>
          <cell r="C63" t="str">
            <v>иссл.</v>
          </cell>
          <cell r="D63">
            <v>964.16666666666674</v>
          </cell>
          <cell r="E63">
            <v>1157</v>
          </cell>
          <cell r="F63">
            <v>1000</v>
          </cell>
          <cell r="G63">
            <v>1203.28</v>
          </cell>
          <cell r="H63"/>
          <cell r="I63">
            <v>1200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 t="str">
            <v>иссл.</v>
          </cell>
          <cell r="D64">
            <v>935.83333333333337</v>
          </cell>
          <cell r="E64">
            <v>1123</v>
          </cell>
          <cell r="F64">
            <v>970</v>
          </cell>
          <cell r="G64">
            <v>1167.92</v>
          </cell>
          <cell r="H64"/>
          <cell r="I64">
            <v>1164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 t="str">
            <v>иссл.</v>
          </cell>
          <cell r="D65">
            <v>1115.8333333333335</v>
          </cell>
          <cell r="E65">
            <v>1339</v>
          </cell>
          <cell r="F65">
            <v>1160</v>
          </cell>
          <cell r="G65">
            <v>1392.56</v>
          </cell>
          <cell r="H65"/>
          <cell r="I65">
            <v>1392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 t="str">
            <v>иссл.</v>
          </cell>
          <cell r="D66">
            <v>406.66666666666669</v>
          </cell>
          <cell r="E66">
            <v>488</v>
          </cell>
          <cell r="F66">
            <v>420</v>
          </cell>
          <cell r="G66">
            <v>507.52000000000004</v>
          </cell>
          <cell r="H66"/>
          <cell r="I66">
            <v>504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 t="str">
            <v>проба</v>
          </cell>
          <cell r="D67">
            <v>1578.3333333333335</v>
          </cell>
          <cell r="E67">
            <v>1894</v>
          </cell>
          <cell r="F67">
            <v>1640</v>
          </cell>
          <cell r="G67">
            <v>1969.76</v>
          </cell>
          <cell r="H67"/>
          <cell r="I67">
            <v>1968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 t="str">
            <v>проба</v>
          </cell>
          <cell r="D68">
            <v>1656.6666666666667</v>
          </cell>
          <cell r="E68">
            <v>1988</v>
          </cell>
          <cell r="F68">
            <v>1720</v>
          </cell>
          <cell r="G68">
            <v>2067.52</v>
          </cell>
          <cell r="H68"/>
          <cell r="I68">
            <v>2064</v>
          </cell>
        </row>
        <row r="69">
          <cell r="A69">
            <v>20000783</v>
          </cell>
          <cell r="B69" t="str">
            <v>Исследования на ботулизм методом РН с поливалентной сывороткой.</v>
          </cell>
          <cell r="C69" t="str">
            <v>проба</v>
          </cell>
          <cell r="D69">
            <v>2131.666666666667</v>
          </cell>
          <cell r="E69">
            <v>2558</v>
          </cell>
          <cell r="F69">
            <v>2215</v>
          </cell>
          <cell r="G69">
            <v>2660.32</v>
          </cell>
          <cell r="H69"/>
          <cell r="I69">
            <v>2658</v>
          </cell>
        </row>
        <row r="70">
          <cell r="A70">
            <v>20000801</v>
          </cell>
          <cell r="B70" t="str">
            <v>Исследования на ботулизм методом РН с моновалентными сыворотками.</v>
          </cell>
          <cell r="C70" t="str">
            <v>проба</v>
          </cell>
          <cell r="D70">
            <v>2388.3333333333335</v>
          </cell>
          <cell r="E70">
            <v>2866</v>
          </cell>
          <cell r="F70">
            <v>2480</v>
          </cell>
          <cell r="G70">
            <v>2980.6400000000003</v>
          </cell>
          <cell r="H70"/>
          <cell r="I70">
            <v>2976</v>
          </cell>
        </row>
        <row r="71">
          <cell r="A71">
            <v>20000956</v>
          </cell>
          <cell r="B71" t="str">
            <v>Автоклавирование при 132 ° С</v>
          </cell>
          <cell r="C71" t="str">
            <v>проба</v>
          </cell>
          <cell r="D71">
            <v>222.5</v>
          </cell>
          <cell r="E71">
            <v>267</v>
          </cell>
          <cell r="F71">
            <v>230</v>
          </cell>
          <cell r="G71">
            <v>277.68</v>
          </cell>
          <cell r="H71"/>
          <cell r="I71">
            <v>276</v>
          </cell>
        </row>
        <row r="72">
          <cell r="A72" t="str">
            <v>Серологический метод</v>
          </cell>
          <cell r="B72"/>
          <cell r="C72"/>
          <cell r="D72"/>
          <cell r="E72"/>
          <cell r="F72"/>
          <cell r="G72"/>
          <cell r="H72"/>
          <cell r="I72"/>
        </row>
        <row r="73">
          <cell r="A73">
            <v>20000765</v>
          </cell>
          <cell r="B73" t="str">
            <v>Исследования на псевдотуберкулез серологические от людей и грызунов (РНГА)</v>
          </cell>
          <cell r="C73" t="str">
            <v>иссл.</v>
          </cell>
          <cell r="D73">
            <v>380</v>
          </cell>
          <cell r="E73">
            <v>456</v>
          </cell>
          <cell r="F73">
            <v>395</v>
          </cell>
          <cell r="G73">
            <v>474.24</v>
          </cell>
          <cell r="H73"/>
          <cell r="I73">
            <v>474</v>
          </cell>
        </row>
        <row r="74">
          <cell r="A74">
            <v>20000767</v>
          </cell>
          <cell r="B74" t="str">
            <v>Исследования на иерсиниоз серологическим методом от людей и грызунов  (РНГА)</v>
          </cell>
          <cell r="C74" t="str">
            <v>иссл.</v>
          </cell>
          <cell r="D74">
            <v>380</v>
          </cell>
          <cell r="E74">
            <v>456</v>
          </cell>
          <cell r="F74">
            <v>395</v>
          </cell>
          <cell r="G74">
            <v>474.24</v>
          </cell>
          <cell r="H74"/>
          <cell r="I74">
            <v>474</v>
          </cell>
        </row>
        <row r="75">
          <cell r="A75">
            <v>20000769</v>
          </cell>
          <cell r="B75" t="str">
            <v>Исследования на сыпной тиф методом РНГА  от людей</v>
          </cell>
          <cell r="C75" t="str">
            <v>иссл.</v>
          </cell>
          <cell r="D75">
            <v>507.5</v>
          </cell>
          <cell r="E75">
            <v>609</v>
          </cell>
          <cell r="F75">
            <v>525</v>
          </cell>
          <cell r="G75">
            <v>633.36</v>
          </cell>
          <cell r="H75"/>
          <cell r="I75">
            <v>630</v>
          </cell>
        </row>
        <row r="76">
          <cell r="A76">
            <v>20000780</v>
          </cell>
          <cell r="B76" t="str">
            <v>Исследования на бруцеллез реакцией Хеддлсона  от людей</v>
          </cell>
          <cell r="C76" t="str">
            <v>иссл.</v>
          </cell>
          <cell r="D76">
            <v>246.66666666666669</v>
          </cell>
          <cell r="E76">
            <v>296</v>
          </cell>
          <cell r="F76">
            <v>255</v>
          </cell>
          <cell r="G76">
            <v>307.84000000000003</v>
          </cell>
          <cell r="H76"/>
          <cell r="I76">
            <v>306</v>
          </cell>
        </row>
        <row r="77">
          <cell r="A77">
            <v>20000781</v>
          </cell>
          <cell r="B77" t="str">
            <v>Исследования на бруцеллез методом Райта от людей</v>
          </cell>
          <cell r="C77" t="str">
            <v>иссл.</v>
          </cell>
          <cell r="D77">
            <v>327.5</v>
          </cell>
          <cell r="E77">
            <v>393</v>
          </cell>
          <cell r="F77">
            <v>340</v>
          </cell>
          <cell r="G77">
            <v>408.72</v>
          </cell>
          <cell r="H77"/>
          <cell r="I77">
            <v>408</v>
          </cell>
        </row>
        <row r="78">
          <cell r="A78">
            <v>20000792</v>
          </cell>
          <cell r="B78" t="str">
            <v>Исследования на туляремию методом РА от людей</v>
          </cell>
          <cell r="C78" t="str">
            <v>иссл.</v>
          </cell>
          <cell r="D78">
            <v>408.33333333333337</v>
          </cell>
          <cell r="E78">
            <v>490</v>
          </cell>
          <cell r="F78">
            <v>425</v>
          </cell>
          <cell r="G78">
            <v>509.6</v>
          </cell>
          <cell r="H78"/>
          <cell r="I78">
            <v>510</v>
          </cell>
        </row>
        <row r="79">
          <cell r="A79">
            <v>20000793</v>
          </cell>
          <cell r="B79" t="str">
            <v>Исследования на туляремию методом РНГА  от людей, грызунов</v>
          </cell>
          <cell r="C79" t="str">
            <v>иссл.</v>
          </cell>
          <cell r="D79">
            <v>455.83333333333337</v>
          </cell>
          <cell r="E79">
            <v>547</v>
          </cell>
          <cell r="F79">
            <v>470</v>
          </cell>
          <cell r="G79">
            <v>568.88</v>
          </cell>
          <cell r="H79"/>
          <cell r="I79">
            <v>564</v>
          </cell>
        </row>
        <row r="80">
          <cell r="A80">
            <v>20000794</v>
          </cell>
          <cell r="B80" t="str">
            <v>Исследования на туляремию методом РНАТ – грызуны, клещи и т. п.</v>
          </cell>
          <cell r="C80" t="str">
            <v>иссл.</v>
          </cell>
          <cell r="D80">
            <v>555.83333333333337</v>
          </cell>
          <cell r="E80">
            <v>667</v>
          </cell>
          <cell r="F80">
            <v>575</v>
          </cell>
          <cell r="G80">
            <v>693.68000000000006</v>
          </cell>
          <cell r="H80"/>
          <cell r="I80">
            <v>690</v>
          </cell>
        </row>
        <row r="81">
          <cell r="A81">
            <v>20001093</v>
          </cell>
          <cell r="B81" t="str">
            <v>Исследования на иерсиниоз О3 серотипа объемным методом РА от людей и животных</v>
          </cell>
          <cell r="C81" t="str">
            <v>иссл.</v>
          </cell>
          <cell r="D81">
            <v>406.66666666666669</v>
          </cell>
          <cell r="E81">
            <v>488</v>
          </cell>
          <cell r="F81">
            <v>420</v>
          </cell>
          <cell r="G81">
            <v>507.52000000000004</v>
          </cell>
          <cell r="H81"/>
          <cell r="I81">
            <v>504</v>
          </cell>
        </row>
        <row r="82">
          <cell r="A82">
            <v>20001094</v>
          </cell>
          <cell r="B82" t="str">
            <v>Исследования на иерсиниоз О9 серотипа объемным методом РА от людей и животных</v>
          </cell>
          <cell r="C82" t="str">
            <v>иссл.</v>
          </cell>
          <cell r="D82">
            <v>406.66666666666669</v>
          </cell>
          <cell r="E82">
            <v>488</v>
          </cell>
          <cell r="F82">
            <v>420</v>
          </cell>
          <cell r="G82">
            <v>507.52000000000004</v>
          </cell>
          <cell r="H82"/>
          <cell r="I82">
            <v>504</v>
          </cell>
        </row>
        <row r="83">
          <cell r="A83">
            <v>20001095</v>
          </cell>
          <cell r="B83" t="str">
            <v>Исследования на иерсиниоз О5;27 серотипа объемным методом РА от людей и животных</v>
          </cell>
          <cell r="C83" t="str">
            <v>иссл.</v>
          </cell>
          <cell r="D83">
            <v>406.66666666666669</v>
          </cell>
          <cell r="E83">
            <v>488</v>
          </cell>
          <cell r="F83">
            <v>420</v>
          </cell>
          <cell r="G83">
            <v>507.52000000000004</v>
          </cell>
          <cell r="H83"/>
          <cell r="I83">
            <v>504</v>
          </cell>
        </row>
        <row r="84">
          <cell r="A84">
            <v>20001096</v>
          </cell>
          <cell r="B84" t="str">
            <v>Исследования на псевдотуберкулез I серотипа объемным методом РА от людей и животных</v>
          </cell>
          <cell r="C84" t="str">
            <v>иссл.</v>
          </cell>
          <cell r="D84">
            <v>406.66666666666669</v>
          </cell>
          <cell r="E84">
            <v>488</v>
          </cell>
          <cell r="F84">
            <v>420</v>
          </cell>
          <cell r="G84">
            <v>507.52000000000004</v>
          </cell>
          <cell r="H84"/>
          <cell r="I84">
            <v>504</v>
          </cell>
        </row>
        <row r="85">
          <cell r="A85">
            <v>20001097</v>
          </cell>
          <cell r="B85" t="str">
            <v>Исследования на псевдотуберкулез III серотипа объемным методом РА от людей и животных</v>
          </cell>
          <cell r="C85" t="str">
            <v>иссл.</v>
          </cell>
          <cell r="D85">
            <v>406.66666666666669</v>
          </cell>
          <cell r="E85">
            <v>488</v>
          </cell>
          <cell r="F85">
            <v>420</v>
          </cell>
          <cell r="G85">
            <v>507.52000000000004</v>
          </cell>
          <cell r="H85"/>
          <cell r="I85">
            <v>504</v>
          </cell>
        </row>
        <row r="86">
          <cell r="A86" t="str">
            <v>ИФА - метод</v>
          </cell>
          <cell r="B86"/>
          <cell r="C86"/>
          <cell r="D86"/>
          <cell r="E86"/>
          <cell r="F86"/>
          <cell r="G86"/>
          <cell r="H86"/>
          <cell r="I86"/>
        </row>
        <row r="87">
          <cell r="A87">
            <v>20000795</v>
          </cell>
          <cell r="B87" t="str">
            <v>Иммуноферментный анализ (ИФА) - определение антигена коксиелл Бернета (Ку-лихорадка) во внешней среде.</v>
          </cell>
          <cell r="C87" t="str">
            <v>иссл.</v>
          </cell>
          <cell r="D87">
            <v>484.16666666666669</v>
          </cell>
          <cell r="E87">
            <v>581</v>
          </cell>
          <cell r="F87">
            <v>500</v>
          </cell>
          <cell r="G87">
            <v>604.24</v>
          </cell>
          <cell r="H87"/>
          <cell r="I87">
            <v>600</v>
          </cell>
        </row>
        <row r="88">
          <cell r="A88">
            <v>20000798</v>
          </cell>
          <cell r="B88" t="str">
            <v>ИФА качественное определение антител к лихорадке - Ку в материале от людей и из объектов внешней среды</v>
          </cell>
          <cell r="C88" t="str">
            <v>иссл.</v>
          </cell>
          <cell r="D88">
            <v>507.5</v>
          </cell>
          <cell r="E88">
            <v>609</v>
          </cell>
          <cell r="F88">
            <v>525</v>
          </cell>
          <cell r="G88">
            <v>633.36</v>
          </cell>
          <cell r="H88"/>
          <cell r="I88">
            <v>630</v>
          </cell>
        </row>
        <row r="89">
          <cell r="A89">
            <v>20000803</v>
          </cell>
          <cell r="B89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9" t="str">
            <v>иссл.</v>
          </cell>
          <cell r="D89">
            <v>317.5</v>
          </cell>
          <cell r="E89">
            <v>381</v>
          </cell>
          <cell r="F89">
            <v>330</v>
          </cell>
          <cell r="G89">
            <v>396.24</v>
          </cell>
          <cell r="H89"/>
          <cell r="I89">
            <v>396</v>
          </cell>
        </row>
        <row r="90">
          <cell r="A90">
            <v>20000804</v>
          </cell>
          <cell r="B90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90" t="str">
            <v>иссл.</v>
          </cell>
          <cell r="D90">
            <v>341.66666666666669</v>
          </cell>
          <cell r="E90">
            <v>410</v>
          </cell>
          <cell r="F90">
            <v>355</v>
          </cell>
          <cell r="G90">
            <v>426.40000000000003</v>
          </cell>
          <cell r="H90"/>
          <cell r="I90">
            <v>426</v>
          </cell>
        </row>
        <row r="91">
          <cell r="A91">
            <v>20000805</v>
          </cell>
          <cell r="B91" t="str">
            <v>Иммуноферментный анализ (ИФА) - определение антител класса М к иерсиниям (полуколич. метод)</v>
          </cell>
          <cell r="C91" t="str">
            <v>иссл.</v>
          </cell>
          <cell r="D91">
            <v>304.16666666666669</v>
          </cell>
          <cell r="E91">
            <v>365</v>
          </cell>
          <cell r="F91">
            <v>315</v>
          </cell>
          <cell r="G91">
            <v>379.6</v>
          </cell>
          <cell r="H91"/>
          <cell r="I91">
            <v>378</v>
          </cell>
        </row>
        <row r="92">
          <cell r="A92">
            <v>20000806</v>
          </cell>
          <cell r="B92" t="str">
            <v>Иммуноферментный анализ (ИФА) - определение антител класса G к патогенным иерсиниям (полуколич. метод)</v>
          </cell>
          <cell r="C92" t="str">
            <v>иссл.</v>
          </cell>
          <cell r="D92">
            <v>304.16666666666669</v>
          </cell>
          <cell r="E92">
            <v>365</v>
          </cell>
          <cell r="F92">
            <v>315</v>
          </cell>
          <cell r="G92">
            <v>379.6</v>
          </cell>
          <cell r="H92"/>
          <cell r="I92">
            <v>378</v>
          </cell>
        </row>
        <row r="93">
          <cell r="A93">
            <v>20000807</v>
          </cell>
          <cell r="B93" t="str">
            <v>Иммуноферментный анализ (ИФА) - определение антител класса G к суммарному антигену бруцелл.</v>
          </cell>
          <cell r="C93" t="str">
            <v>иссл.</v>
          </cell>
          <cell r="D93">
            <v>325.83333333333337</v>
          </cell>
          <cell r="E93">
            <v>391</v>
          </cell>
          <cell r="F93">
            <v>340</v>
          </cell>
          <cell r="G93">
            <v>406.64</v>
          </cell>
          <cell r="H93"/>
          <cell r="I93">
            <v>408</v>
          </cell>
        </row>
        <row r="94">
          <cell r="A94">
            <v>20000808</v>
          </cell>
          <cell r="B94" t="str">
            <v>Определение антител класса А к хламидии трахоматис методом ИФА</v>
          </cell>
          <cell r="C94" t="str">
            <v>иссл.</v>
          </cell>
          <cell r="D94">
            <v>304.16666666666669</v>
          </cell>
          <cell r="E94">
            <v>365</v>
          </cell>
          <cell r="F94">
            <v>315</v>
          </cell>
          <cell r="G94">
            <v>379.6</v>
          </cell>
          <cell r="H94"/>
          <cell r="I94">
            <v>378</v>
          </cell>
        </row>
        <row r="95">
          <cell r="A95">
            <v>20000809</v>
          </cell>
          <cell r="B95" t="str">
            <v>Определение антител класса М к хламидии трахоматис методом ИФА</v>
          </cell>
          <cell r="C95" t="str">
            <v>иссл.</v>
          </cell>
          <cell r="D95">
            <v>304.16666666666669</v>
          </cell>
          <cell r="E95">
            <v>365</v>
          </cell>
          <cell r="F95">
            <v>315</v>
          </cell>
          <cell r="G95">
            <v>379.6</v>
          </cell>
          <cell r="H95"/>
          <cell r="I95">
            <v>378</v>
          </cell>
        </row>
        <row r="96">
          <cell r="A96">
            <v>20000810</v>
          </cell>
          <cell r="B96" t="str">
            <v>Определение антител класса G к хламидии трахоматис методом ИФА</v>
          </cell>
          <cell r="C96" t="str">
            <v>иссл.</v>
          </cell>
          <cell r="D96">
            <v>304.16666666666669</v>
          </cell>
          <cell r="E96">
            <v>365</v>
          </cell>
          <cell r="F96">
            <v>315</v>
          </cell>
          <cell r="G96">
            <v>379.6</v>
          </cell>
          <cell r="H96"/>
          <cell r="I96">
            <v>378</v>
          </cell>
        </row>
        <row r="97">
          <cell r="A97">
            <v>20000813</v>
          </cell>
          <cell r="B97" t="str">
            <v>Определение антител класса М к суммарному антигену бруцелл методом ИФА</v>
          </cell>
          <cell r="C97" t="str">
            <v>иссл.</v>
          </cell>
          <cell r="D97">
            <v>355.83333333333337</v>
          </cell>
          <cell r="E97">
            <v>427</v>
          </cell>
          <cell r="F97">
            <v>370</v>
          </cell>
          <cell r="G97">
            <v>444.08000000000004</v>
          </cell>
          <cell r="H97"/>
          <cell r="I97">
            <v>444</v>
          </cell>
        </row>
        <row r="98">
          <cell r="A98">
            <v>20000814</v>
          </cell>
          <cell r="B98" t="str">
            <v>Определение антител класса А к суммарному антигену бруцелл методом ИФА</v>
          </cell>
          <cell r="C98" t="str">
            <v>иссл.</v>
          </cell>
          <cell r="D98">
            <v>355.83333333333337</v>
          </cell>
          <cell r="E98">
            <v>427</v>
          </cell>
          <cell r="F98">
            <v>370</v>
          </cell>
          <cell r="G98">
            <v>444.08000000000004</v>
          </cell>
          <cell r="H98"/>
          <cell r="I98">
            <v>444</v>
          </cell>
        </row>
        <row r="99">
          <cell r="A99">
            <v>20000952</v>
          </cell>
          <cell r="B99" t="str">
            <v>Определение антител класса А к патогенным иерсиниям методом ИФА (полуколич. метод)</v>
          </cell>
          <cell r="C99" t="str">
            <v>иссл.</v>
          </cell>
          <cell r="D99">
            <v>304.16666666666669</v>
          </cell>
          <cell r="E99">
            <v>365</v>
          </cell>
          <cell r="F99">
            <v>315</v>
          </cell>
          <cell r="G99">
            <v>379.6</v>
          </cell>
          <cell r="H99"/>
          <cell r="I99">
            <v>378</v>
          </cell>
        </row>
        <row r="100">
          <cell r="A100">
            <v>20000953</v>
          </cell>
          <cell r="B100" t="str">
            <v>Определение антител класса G  к хламидиям пневмонии методом ИФА</v>
          </cell>
          <cell r="C100" t="str">
            <v>иссл.</v>
          </cell>
          <cell r="D100">
            <v>432.5</v>
          </cell>
          <cell r="E100">
            <v>519</v>
          </cell>
          <cell r="F100">
            <v>450</v>
          </cell>
          <cell r="G100">
            <v>539.76</v>
          </cell>
          <cell r="H100"/>
          <cell r="I100">
            <v>540</v>
          </cell>
        </row>
        <row r="101">
          <cell r="A101">
            <v>20000954</v>
          </cell>
          <cell r="B101" t="str">
            <v>Определение антител класса А к хламидии пневмонии</v>
          </cell>
          <cell r="C101" t="str">
            <v>иссл.</v>
          </cell>
          <cell r="D101">
            <v>432.5</v>
          </cell>
          <cell r="E101">
            <v>519</v>
          </cell>
          <cell r="F101">
            <v>450</v>
          </cell>
          <cell r="G101">
            <v>539.76</v>
          </cell>
          <cell r="H101"/>
          <cell r="I101">
            <v>540</v>
          </cell>
        </row>
        <row r="102">
          <cell r="A102">
            <v>20000955</v>
          </cell>
          <cell r="B102" t="str">
            <v>Определение антител класса М к хламидии пневмонии</v>
          </cell>
          <cell r="C102" t="str">
            <v>иссл.</v>
          </cell>
          <cell r="D102">
            <v>432.5</v>
          </cell>
          <cell r="E102">
            <v>519</v>
          </cell>
          <cell r="F102">
            <v>450</v>
          </cell>
          <cell r="G102">
            <v>539.76</v>
          </cell>
          <cell r="H102"/>
          <cell r="I102">
            <v>540</v>
          </cell>
        </row>
        <row r="103">
          <cell r="A103">
            <v>20000172</v>
          </cell>
          <cell r="B103" t="str">
            <v>ИФА на суммарные антитела к бруцеллезу</v>
          </cell>
          <cell r="C103" t="str">
            <v>иссл.</v>
          </cell>
          <cell r="D103">
            <v>355.83333333333337</v>
          </cell>
          <cell r="E103">
            <v>427</v>
          </cell>
          <cell r="F103">
            <v>370</v>
          </cell>
          <cell r="G103">
            <v>444.08000000000004</v>
          </cell>
          <cell r="H103"/>
          <cell r="I103">
            <v>444</v>
          </cell>
        </row>
        <row r="104">
          <cell r="A104" t="str">
            <v xml:space="preserve">Паразитологическая лаборатория </v>
          </cell>
          <cell r="B104"/>
          <cell r="C104"/>
          <cell r="D104"/>
          <cell r="E104"/>
          <cell r="F104"/>
          <cell r="G104"/>
          <cell r="H104"/>
          <cell r="I104"/>
        </row>
        <row r="105">
          <cell r="A105">
            <v>30000823</v>
          </cell>
          <cell r="B105" t="str">
            <v>Копрологические исследования по Като</v>
          </cell>
          <cell r="C105" t="str">
            <v>иссл.</v>
          </cell>
          <cell r="D105">
            <v>110.83333333333334</v>
          </cell>
          <cell r="E105">
            <v>133</v>
          </cell>
          <cell r="F105">
            <v>115</v>
          </cell>
          <cell r="G105">
            <v>138.32</v>
          </cell>
          <cell r="H105"/>
          <cell r="I105">
            <v>138</v>
          </cell>
        </row>
        <row r="106">
          <cell r="A106">
            <v>30000824</v>
          </cell>
          <cell r="B106" t="str">
            <v>Копрологические исследования формалин-эфирным методом</v>
          </cell>
          <cell r="C106" t="str">
            <v>иссл.</v>
          </cell>
          <cell r="D106">
            <v>248.33333333333334</v>
          </cell>
          <cell r="E106">
            <v>298</v>
          </cell>
          <cell r="F106">
            <v>255</v>
          </cell>
          <cell r="G106">
            <v>309.92</v>
          </cell>
          <cell r="H106"/>
          <cell r="I106">
            <v>306</v>
          </cell>
        </row>
        <row r="107">
          <cell r="A107">
            <v>30000825</v>
          </cell>
          <cell r="B107" t="str">
            <v>Копрологические исследования на простейшие кишечника</v>
          </cell>
          <cell r="C107" t="str">
            <v>иссл.</v>
          </cell>
          <cell r="D107">
            <v>226.66666666666669</v>
          </cell>
          <cell r="E107">
            <v>272</v>
          </cell>
          <cell r="F107">
            <v>235</v>
          </cell>
          <cell r="G107">
            <v>282.88</v>
          </cell>
          <cell r="H107"/>
          <cell r="I107">
            <v>282</v>
          </cell>
        </row>
        <row r="108">
          <cell r="A108">
            <v>30000826</v>
          </cell>
          <cell r="B108" t="str">
            <v>Копрологические исследования по Калантарян (м.флотации)</v>
          </cell>
          <cell r="C108" t="str">
            <v>иссл.</v>
          </cell>
          <cell r="D108">
            <v>277.5</v>
          </cell>
          <cell r="E108">
            <v>333</v>
          </cell>
          <cell r="F108">
            <v>285</v>
          </cell>
          <cell r="G108">
            <v>346.32</v>
          </cell>
          <cell r="H108"/>
          <cell r="I108">
            <v>342</v>
          </cell>
        </row>
        <row r="109">
          <cell r="A109">
            <v>30000827</v>
          </cell>
          <cell r="B109" t="str">
            <v>Соскоб с глицерином</v>
          </cell>
          <cell r="C109" t="str">
            <v>иссл.</v>
          </cell>
          <cell r="D109">
            <v>107.5</v>
          </cell>
          <cell r="E109">
            <v>129</v>
          </cell>
          <cell r="F109">
            <v>110</v>
          </cell>
          <cell r="G109">
            <v>134.16</v>
          </cell>
          <cell r="H109"/>
          <cell r="I109">
            <v>132</v>
          </cell>
        </row>
        <row r="110">
          <cell r="A110">
            <v>30000828</v>
          </cell>
          <cell r="B110" t="str">
            <v>Соскоб липкой лентой (по Грэхему)</v>
          </cell>
          <cell r="C110" t="str">
            <v>иссл.</v>
          </cell>
          <cell r="D110">
            <v>146.66666666666669</v>
          </cell>
          <cell r="E110">
            <v>176</v>
          </cell>
          <cell r="F110">
            <v>150</v>
          </cell>
          <cell r="G110">
            <v>183.04000000000002</v>
          </cell>
          <cell r="H110"/>
          <cell r="I110">
            <v>180</v>
          </cell>
        </row>
        <row r="111">
          <cell r="A111">
            <v>30000830</v>
          </cell>
          <cell r="B111" t="str">
            <v>Макроанализ (идентификация паразитов, их фрагментов).</v>
          </cell>
          <cell r="C111" t="str">
            <v>иссл.</v>
          </cell>
          <cell r="D111">
            <v>208.33333333333334</v>
          </cell>
          <cell r="E111">
            <v>250</v>
          </cell>
          <cell r="F111">
            <v>215</v>
          </cell>
          <cell r="G111">
            <v>260</v>
          </cell>
          <cell r="H111"/>
          <cell r="I111">
            <v>258</v>
          </cell>
        </row>
        <row r="112">
          <cell r="A112">
            <v>30000831</v>
          </cell>
          <cell r="B112" t="str">
            <v>Исследование фекалий на криптоспоридии</v>
          </cell>
          <cell r="C112" t="str">
            <v>иссл.</v>
          </cell>
          <cell r="D112">
            <v>328.33333333333337</v>
          </cell>
          <cell r="E112">
            <v>394</v>
          </cell>
          <cell r="F112">
            <v>340</v>
          </cell>
          <cell r="G112">
            <v>409.76</v>
          </cell>
          <cell r="H112"/>
          <cell r="I112">
            <v>408</v>
          </cell>
        </row>
        <row r="113">
          <cell r="A113">
            <v>30000855</v>
          </cell>
          <cell r="B113" t="str">
            <v>Исследование кала с использованием концентраторов Parasep</v>
          </cell>
          <cell r="C113" t="str">
            <v>иссл.</v>
          </cell>
          <cell r="D113">
            <v>416.66666666666669</v>
          </cell>
          <cell r="E113">
            <v>500</v>
          </cell>
          <cell r="F113">
            <v>430</v>
          </cell>
          <cell r="G113">
            <v>520</v>
          </cell>
          <cell r="H113"/>
          <cell r="I113">
            <v>516</v>
          </cell>
        </row>
        <row r="114">
          <cell r="A114">
            <v>30000864</v>
          </cell>
          <cell r="B114" t="str">
            <v>Выявление антигена лямблий в фекалиях методом ИФА</v>
          </cell>
          <cell r="C114" t="str">
            <v>иссл.</v>
          </cell>
          <cell r="D114">
            <v>430.83333333333337</v>
          </cell>
          <cell r="E114">
            <v>517</v>
          </cell>
          <cell r="F114">
            <v>445</v>
          </cell>
          <cell r="G114">
            <v>537.68000000000006</v>
          </cell>
          <cell r="H114"/>
          <cell r="I114">
            <v>534</v>
          </cell>
        </row>
        <row r="115">
          <cell r="A115" t="str">
            <v>Исследование препаратов крови, пунктатов</v>
          </cell>
          <cell r="B115"/>
          <cell r="C115"/>
          <cell r="D115"/>
          <cell r="E115"/>
          <cell r="F115"/>
          <cell r="G115"/>
          <cell r="H115"/>
          <cell r="I115"/>
        </row>
        <row r="116">
          <cell r="A116">
            <v>30000829</v>
          </cell>
          <cell r="B116" t="str">
            <v>Исследование желчи, дуоденального содержимого, мочи, мокроты на личинки и яйца гельминтов , цисты простейших.</v>
          </cell>
          <cell r="C116" t="str">
            <v>иссл.</v>
          </cell>
          <cell r="D116">
            <v>240.83333333333334</v>
          </cell>
          <cell r="E116">
            <v>289</v>
          </cell>
          <cell r="F116">
            <v>250</v>
          </cell>
          <cell r="G116">
            <v>300.56</v>
          </cell>
          <cell r="H116"/>
          <cell r="I116">
            <v>300</v>
          </cell>
        </row>
        <row r="117">
          <cell r="A117">
            <v>30000832</v>
          </cell>
          <cell r="B117" t="str">
            <v>Исследование мазков крови на малярию</v>
          </cell>
          <cell r="C117" t="str">
            <v>иссл.</v>
          </cell>
          <cell r="D117">
            <v>316.66666666666669</v>
          </cell>
          <cell r="E117">
            <v>380</v>
          </cell>
          <cell r="F117">
            <v>330</v>
          </cell>
          <cell r="G117">
            <v>395.2</v>
          </cell>
          <cell r="H117"/>
          <cell r="I117">
            <v>396</v>
          </cell>
        </row>
        <row r="118">
          <cell r="A118">
            <v>30000833</v>
          </cell>
          <cell r="B118" t="str">
            <v>Исследование мазков крови на микрофилярии</v>
          </cell>
          <cell r="C118" t="str">
            <v>иссл.</v>
          </cell>
          <cell r="D118">
            <v>332.5</v>
          </cell>
          <cell r="E118">
            <v>399</v>
          </cell>
          <cell r="F118">
            <v>345</v>
          </cell>
          <cell r="G118">
            <v>414.96000000000004</v>
          </cell>
          <cell r="H118"/>
          <cell r="I118">
            <v>414</v>
          </cell>
        </row>
        <row r="119">
          <cell r="A119">
            <v>30000834</v>
          </cell>
          <cell r="B119" t="str">
            <v>Исследование мазков на кожный лейшманиоз</v>
          </cell>
          <cell r="C119" t="str">
            <v>иссл.</v>
          </cell>
          <cell r="D119">
            <v>281.66666666666669</v>
          </cell>
          <cell r="E119">
            <v>338</v>
          </cell>
          <cell r="F119">
            <v>290</v>
          </cell>
          <cell r="G119">
            <v>351.52000000000004</v>
          </cell>
          <cell r="H119"/>
          <cell r="I119">
            <v>348</v>
          </cell>
        </row>
        <row r="120">
          <cell r="A120">
            <v>30000835</v>
          </cell>
          <cell r="B120" t="str">
            <v>Исследование мазков на висцеральный лейшманиоз</v>
          </cell>
          <cell r="C120" t="str">
            <v>иссл.</v>
          </cell>
          <cell r="D120">
            <v>281.66666666666669</v>
          </cell>
          <cell r="E120">
            <v>338</v>
          </cell>
          <cell r="F120">
            <v>290</v>
          </cell>
          <cell r="G120">
            <v>351.52000000000004</v>
          </cell>
          <cell r="H120"/>
          <cell r="I120">
            <v>348</v>
          </cell>
        </row>
        <row r="121">
          <cell r="A121">
            <v>30000836</v>
          </cell>
          <cell r="B121" t="str">
            <v>Исследования венозной крови на микрофилярии и других кровепаразитов</v>
          </cell>
          <cell r="C121" t="str">
            <v>иссл.</v>
          </cell>
          <cell r="D121">
            <v>311.66666666666669</v>
          </cell>
          <cell r="E121">
            <v>374</v>
          </cell>
          <cell r="F121">
            <v>325</v>
          </cell>
          <cell r="G121">
            <v>388.96000000000004</v>
          </cell>
          <cell r="H121"/>
          <cell r="I121">
            <v>390</v>
          </cell>
        </row>
        <row r="122">
          <cell r="A122" t="str">
            <v>Серологические исследования методом ИФА</v>
          </cell>
          <cell r="B122"/>
          <cell r="C122"/>
          <cell r="D122"/>
          <cell r="E122"/>
          <cell r="F122"/>
          <cell r="G122"/>
          <cell r="H122"/>
          <cell r="I122"/>
        </row>
        <row r="123">
          <cell r="A123">
            <v>30000820</v>
          </cell>
          <cell r="B123" t="str">
            <v>Исследование сыворотки крови на клонорхоз методом ИФА</v>
          </cell>
          <cell r="C123" t="str">
            <v>иссл.</v>
          </cell>
          <cell r="D123">
            <v>301.66666666666669</v>
          </cell>
          <cell r="E123">
            <v>362</v>
          </cell>
          <cell r="F123">
            <v>310</v>
          </cell>
          <cell r="G123">
            <v>376.48</v>
          </cell>
          <cell r="H123"/>
          <cell r="I123">
            <v>372</v>
          </cell>
        </row>
        <row r="124">
          <cell r="A124">
            <v>30000821</v>
          </cell>
          <cell r="B124" t="str">
            <v>Исследование сыворотки крови на трихинеллез острый методом ИФА</v>
          </cell>
          <cell r="C124" t="str">
            <v>иссл.</v>
          </cell>
          <cell r="D124">
            <v>301.66666666666669</v>
          </cell>
          <cell r="E124">
            <v>362</v>
          </cell>
          <cell r="F124">
            <v>310</v>
          </cell>
          <cell r="G124">
            <v>376.48</v>
          </cell>
          <cell r="H124"/>
          <cell r="I124">
            <v>372</v>
          </cell>
        </row>
        <row r="125">
          <cell r="A125">
            <v>30000822</v>
          </cell>
          <cell r="B125" t="str">
            <v>Исследование сыворотки крови на трихинеллез хронический методом ИФА</v>
          </cell>
          <cell r="C125" t="str">
            <v>иссл.</v>
          </cell>
          <cell r="D125">
            <v>301.66666666666669</v>
          </cell>
          <cell r="E125">
            <v>362</v>
          </cell>
          <cell r="F125">
            <v>310</v>
          </cell>
          <cell r="G125">
            <v>376.48</v>
          </cell>
          <cell r="H125"/>
          <cell r="I125">
            <v>372</v>
          </cell>
        </row>
        <row r="126">
          <cell r="A126">
            <v>30000837</v>
          </cell>
          <cell r="B126" t="str">
            <v>Исследование сыворотки крови на описторхоз методом ИФА</v>
          </cell>
          <cell r="C126" t="str">
            <v>иссл.</v>
          </cell>
          <cell r="D126">
            <v>248.33333333333334</v>
          </cell>
          <cell r="E126">
            <v>298</v>
          </cell>
          <cell r="F126">
            <v>255</v>
          </cell>
          <cell r="G126">
            <v>309.92</v>
          </cell>
          <cell r="H126"/>
          <cell r="I126">
            <v>306</v>
          </cell>
        </row>
        <row r="127">
          <cell r="A127">
            <v>30000838</v>
          </cell>
          <cell r="B127" t="str">
            <v>Исследование сыворотки крови  на эхинококкоз методом ИФА</v>
          </cell>
          <cell r="C127" t="str">
            <v>иссл.</v>
          </cell>
          <cell r="D127">
            <v>257.5</v>
          </cell>
          <cell r="E127">
            <v>309</v>
          </cell>
          <cell r="F127">
            <v>265</v>
          </cell>
          <cell r="G127">
            <v>321.36</v>
          </cell>
          <cell r="H127"/>
          <cell r="I127">
            <v>318</v>
          </cell>
        </row>
        <row r="128">
          <cell r="A128">
            <v>30000839</v>
          </cell>
          <cell r="B128" t="str">
            <v>Исследование сыворотки крови на  аскаридоз методом ИФА</v>
          </cell>
          <cell r="C128" t="str">
            <v>иссл.</v>
          </cell>
          <cell r="D128">
            <v>248.33333333333334</v>
          </cell>
          <cell r="E128">
            <v>298</v>
          </cell>
          <cell r="F128">
            <v>255</v>
          </cell>
          <cell r="G128">
            <v>309.92</v>
          </cell>
          <cell r="H128"/>
          <cell r="I128">
            <v>306</v>
          </cell>
        </row>
        <row r="129">
          <cell r="A129">
            <v>30000840</v>
          </cell>
          <cell r="B129" t="str">
            <v>Исследование сыворотки крови  на токсокароз методом ИФА</v>
          </cell>
          <cell r="C129" t="str">
            <v>иссл.</v>
          </cell>
          <cell r="D129">
            <v>248.33333333333334</v>
          </cell>
          <cell r="E129">
            <v>298</v>
          </cell>
          <cell r="F129">
            <v>255</v>
          </cell>
          <cell r="G129">
            <v>309.92</v>
          </cell>
          <cell r="H129"/>
          <cell r="I129">
            <v>306</v>
          </cell>
        </row>
        <row r="130">
          <cell r="A130">
            <v>30000842</v>
          </cell>
          <cell r="B130" t="str">
            <v>Исследование сыворотки крови на токсоплазмоз острый методом  ИФА</v>
          </cell>
          <cell r="C130" t="str">
            <v>иссл.</v>
          </cell>
          <cell r="D130">
            <v>235</v>
          </cell>
          <cell r="E130">
            <v>282</v>
          </cell>
          <cell r="F130">
            <v>240</v>
          </cell>
          <cell r="G130">
            <v>293.28000000000003</v>
          </cell>
          <cell r="H130"/>
          <cell r="I130">
            <v>288</v>
          </cell>
        </row>
        <row r="131">
          <cell r="A131">
            <v>30000843</v>
          </cell>
          <cell r="B131" t="str">
            <v>Сыворотки крови  на токсоплазмоз хронический  методом ИФА</v>
          </cell>
          <cell r="C131" t="str">
            <v>иссл.</v>
          </cell>
          <cell r="D131">
            <v>235</v>
          </cell>
          <cell r="E131">
            <v>282</v>
          </cell>
          <cell r="F131">
            <v>240</v>
          </cell>
          <cell r="G131">
            <v>293.28000000000003</v>
          </cell>
          <cell r="H131"/>
          <cell r="I131">
            <v>288</v>
          </cell>
        </row>
        <row r="132">
          <cell r="A132">
            <v>30000844</v>
          </cell>
          <cell r="B132" t="str">
            <v>Исследование сыворотки крови на лямблиоз методом ИФА</v>
          </cell>
          <cell r="C132" t="str">
            <v>иссл.</v>
          </cell>
          <cell r="D132">
            <v>244.16666666666669</v>
          </cell>
          <cell r="E132">
            <v>293</v>
          </cell>
          <cell r="F132">
            <v>250</v>
          </cell>
          <cell r="G132">
            <v>304.72000000000003</v>
          </cell>
          <cell r="H132"/>
          <cell r="I132">
            <v>300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 t="str">
            <v>иссл.</v>
          </cell>
          <cell r="D133">
            <v>324.16666666666669</v>
          </cell>
          <cell r="E133">
            <v>389</v>
          </cell>
          <cell r="F133">
            <v>335</v>
          </cell>
          <cell r="G133">
            <v>404.56</v>
          </cell>
          <cell r="H133"/>
          <cell r="I133">
            <v>402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 t="str">
            <v>иссл.</v>
          </cell>
          <cell r="D134">
            <v>324.16666666666669</v>
          </cell>
          <cell r="E134">
            <v>389</v>
          </cell>
          <cell r="F134">
            <v>335</v>
          </cell>
          <cell r="G134">
            <v>404.56</v>
          </cell>
          <cell r="H134"/>
          <cell r="I134">
            <v>402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 t="str">
            <v>иссл.</v>
          </cell>
          <cell r="D135">
            <v>160</v>
          </cell>
          <cell r="E135">
            <v>192</v>
          </cell>
          <cell r="F135">
            <v>165</v>
          </cell>
          <cell r="G135">
            <v>199.68</v>
          </cell>
          <cell r="H135"/>
          <cell r="I135">
            <v>198</v>
          </cell>
        </row>
        <row r="136">
          <cell r="A136">
            <v>30000167</v>
          </cell>
          <cell r="B136" t="str">
            <v>Экспресс-метод определения лямблий и криптоспоридий в суспензии фекалий (иммунохроматографический метод)</v>
          </cell>
          <cell r="C136" t="str">
            <v>иссл.</v>
          </cell>
          <cell r="D136"/>
          <cell r="E136"/>
          <cell r="F136">
            <v>1015</v>
          </cell>
          <cell r="G136"/>
          <cell r="H136"/>
          <cell r="I136">
            <v>1218</v>
          </cell>
        </row>
        <row r="137">
          <cell r="A137" t="str">
            <v xml:space="preserve"> Почва, вода</v>
          </cell>
          <cell r="B137"/>
          <cell r="C137"/>
          <cell r="D137"/>
          <cell r="E137"/>
          <cell r="F137"/>
          <cell r="G137"/>
          <cell r="H137"/>
          <cell r="I137"/>
        </row>
        <row r="138">
          <cell r="A138">
            <v>30000845</v>
          </cell>
          <cell r="B138" t="str">
            <v>Исследования почвы на я/гельминтов</v>
          </cell>
          <cell r="C138" t="str">
            <v>иссл.</v>
          </cell>
          <cell r="D138">
            <v>316.66666666666669</v>
          </cell>
          <cell r="E138">
            <v>380</v>
          </cell>
          <cell r="F138">
            <v>325</v>
          </cell>
          <cell r="G138">
            <v>395.2</v>
          </cell>
          <cell r="H138"/>
          <cell r="I138">
            <v>390</v>
          </cell>
        </row>
        <row r="139">
          <cell r="A139">
            <v>30000846</v>
          </cell>
          <cell r="B139" t="str">
            <v>Исследования воды  на я/гельминтов</v>
          </cell>
          <cell r="C139" t="str">
            <v>иссл.</v>
          </cell>
          <cell r="D139">
            <v>408.33333333333337</v>
          </cell>
          <cell r="E139">
            <v>490</v>
          </cell>
          <cell r="F139">
            <v>425</v>
          </cell>
          <cell r="G139">
            <v>509.6</v>
          </cell>
          <cell r="H139"/>
          <cell r="I139">
            <v>510</v>
          </cell>
        </row>
        <row r="140">
          <cell r="A140">
            <v>30000848</v>
          </cell>
          <cell r="B140" t="str">
            <v>Исследования почвы на криптоспоридии</v>
          </cell>
          <cell r="C140" t="str">
            <v>иссл.</v>
          </cell>
          <cell r="D140">
            <v>290</v>
          </cell>
          <cell r="E140">
            <v>348</v>
          </cell>
          <cell r="F140">
            <v>300</v>
          </cell>
          <cell r="G140">
            <v>361.92</v>
          </cell>
          <cell r="H140"/>
          <cell r="I140">
            <v>360</v>
          </cell>
        </row>
        <row r="141">
          <cell r="A141">
            <v>30000849</v>
          </cell>
          <cell r="B141" t="str">
            <v>Исследования почвы  на цисты патогенных простейших.</v>
          </cell>
          <cell r="C141" t="str">
            <v>иссл.</v>
          </cell>
          <cell r="D141">
            <v>316.66666666666669</v>
          </cell>
          <cell r="E141">
            <v>380</v>
          </cell>
          <cell r="F141">
            <v>325</v>
          </cell>
          <cell r="G141">
            <v>395.2</v>
          </cell>
          <cell r="H141"/>
          <cell r="I141">
            <v>390</v>
          </cell>
        </row>
        <row r="142">
          <cell r="A142">
            <v>30000850</v>
          </cell>
          <cell r="B142" t="str">
            <v>Исследование воды на цисты лямблий (питьевой, сточной, бассейнов, открытых водоемов).</v>
          </cell>
          <cell r="C142" t="str">
            <v>иссл.</v>
          </cell>
          <cell r="D142">
            <v>408.33333333333337</v>
          </cell>
          <cell r="E142">
            <v>490</v>
          </cell>
          <cell r="F142">
            <v>425</v>
          </cell>
          <cell r="G142">
            <v>509.6</v>
          </cell>
          <cell r="H142"/>
          <cell r="I142">
            <v>510</v>
          </cell>
        </row>
        <row r="143">
          <cell r="A143">
            <v>30000851</v>
          </cell>
          <cell r="B143" t="str">
            <v>Исследование воды на ооцисты криптоспоридий(питьевой,сточной, воды бассейнов и т.д.)</v>
          </cell>
          <cell r="C143" t="str">
            <v>иссл.</v>
          </cell>
          <cell r="D143">
            <v>395</v>
          </cell>
          <cell r="E143">
            <v>474</v>
          </cell>
          <cell r="F143">
            <v>410</v>
          </cell>
          <cell r="G143">
            <v>492.96000000000004</v>
          </cell>
          <cell r="H143"/>
          <cell r="I143">
            <v>492</v>
          </cell>
        </row>
        <row r="144">
          <cell r="A144" t="str">
            <v>Пищевые продукты</v>
          </cell>
          <cell r="B144"/>
          <cell r="C144"/>
          <cell r="D144"/>
          <cell r="E144"/>
          <cell r="F144"/>
          <cell r="G144"/>
          <cell r="H144"/>
          <cell r="I144"/>
        </row>
        <row r="145">
          <cell r="A145">
            <v>30000847</v>
          </cell>
          <cell r="B145" t="str">
            <v>Исследования овощей, фруктов, зелени на я/гельминтов</v>
          </cell>
          <cell r="C145" t="str">
            <v>иссл.</v>
          </cell>
          <cell r="D145">
            <v>372.5</v>
          </cell>
          <cell r="E145">
            <v>447</v>
          </cell>
          <cell r="F145">
            <v>385</v>
          </cell>
          <cell r="G145">
            <v>464.88</v>
          </cell>
          <cell r="H145"/>
          <cell r="I145">
            <v>462</v>
          </cell>
        </row>
        <row r="146">
          <cell r="A146">
            <v>30000852</v>
          </cell>
          <cell r="B146" t="str">
            <v>Исследование рыбы и рыбной продукции на личинки паразитов(нематод,трематод, цестод и скребней) 1 проба</v>
          </cell>
          <cell r="C146" t="str">
            <v>проба</v>
          </cell>
          <cell r="D146">
            <v>430.83333333333337</v>
          </cell>
          <cell r="E146">
            <v>517</v>
          </cell>
          <cell r="F146">
            <v>445</v>
          </cell>
          <cell r="G146">
            <v>537.68000000000006</v>
          </cell>
          <cell r="H146"/>
          <cell r="I146">
            <v>534</v>
          </cell>
        </row>
        <row r="147">
          <cell r="A147">
            <v>30000853</v>
          </cell>
          <cell r="B147" t="str">
            <v>Исследование мяса и мясопродукции на личинки биогельминтов</v>
          </cell>
          <cell r="C147" t="str">
            <v>проба</v>
          </cell>
          <cell r="D147">
            <v>287.5</v>
          </cell>
          <cell r="E147">
            <v>345</v>
          </cell>
          <cell r="F147">
            <v>295</v>
          </cell>
          <cell r="G147">
            <v>358.8</v>
          </cell>
          <cell r="H147"/>
          <cell r="I147">
            <v>354</v>
          </cell>
        </row>
        <row r="148">
          <cell r="A148">
            <v>30000856</v>
          </cell>
          <cell r="B148" t="str">
            <v>Исследование овощей,фруктов и зелени  на цисты простейших.</v>
          </cell>
          <cell r="C148" t="str">
            <v>иссл.</v>
          </cell>
          <cell r="D148">
            <v>341.66666666666669</v>
          </cell>
          <cell r="E148">
            <v>410</v>
          </cell>
          <cell r="F148">
            <v>355</v>
          </cell>
          <cell r="G148">
            <v>426.40000000000003</v>
          </cell>
          <cell r="H148"/>
          <cell r="I148">
            <v>426</v>
          </cell>
        </row>
        <row r="149">
          <cell r="A149">
            <v>30000857</v>
          </cell>
          <cell r="B149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9" t="str">
            <v>проба</v>
          </cell>
          <cell r="D149">
            <v>337.5</v>
          </cell>
          <cell r="E149">
            <v>405</v>
          </cell>
          <cell r="F149">
            <v>350</v>
          </cell>
          <cell r="G149">
            <v>421.2</v>
          </cell>
          <cell r="H149"/>
          <cell r="I149">
            <v>420</v>
          </cell>
        </row>
        <row r="150">
          <cell r="A150" t="str">
            <v>Смывы с объектов внешней среды</v>
          </cell>
          <cell r="B150"/>
          <cell r="C150"/>
          <cell r="D150"/>
          <cell r="E150"/>
          <cell r="F150"/>
          <cell r="G150"/>
          <cell r="H150"/>
          <cell r="I150"/>
        </row>
        <row r="151">
          <cell r="A151">
            <v>30000854</v>
          </cell>
          <cell r="B151" t="str">
            <v>Исследование смывов с предметов окружающей среды на яйца гельминтов и цисты патогенных  простейших.</v>
          </cell>
          <cell r="C151" t="str">
            <v>проба</v>
          </cell>
          <cell r="D151">
            <v>335.83333333333337</v>
          </cell>
          <cell r="E151">
            <v>403</v>
          </cell>
          <cell r="F151">
            <v>345</v>
          </cell>
          <cell r="G151">
            <v>419.12</v>
          </cell>
          <cell r="H151"/>
          <cell r="I151">
            <v>414</v>
          </cell>
        </row>
        <row r="152">
          <cell r="A152">
            <v>30000861</v>
          </cell>
          <cell r="B152" t="str">
            <v>Исследование смывов с предметов окружающей среды на яйца гельминтов (для бассейнов)</v>
          </cell>
          <cell r="C152" t="str">
            <v>иссл.</v>
          </cell>
          <cell r="D152">
            <v>190.83333333333334</v>
          </cell>
          <cell r="E152">
            <v>229</v>
          </cell>
          <cell r="F152">
            <v>195</v>
          </cell>
          <cell r="G152">
            <v>238.16</v>
          </cell>
          <cell r="H152"/>
          <cell r="I152">
            <v>234</v>
          </cell>
        </row>
        <row r="153">
          <cell r="A153">
            <v>30000868</v>
          </cell>
          <cell r="B153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3" t="str">
            <v>проба</v>
          </cell>
          <cell r="D153">
            <v>271.66666666666669</v>
          </cell>
          <cell r="E153">
            <v>326</v>
          </cell>
          <cell r="F153">
            <v>280</v>
          </cell>
          <cell r="G153">
            <v>339.04</v>
          </cell>
          <cell r="H153"/>
          <cell r="I153">
            <v>336</v>
          </cell>
        </row>
        <row r="154">
          <cell r="A154" t="str">
            <v>Внутрилабораторный контроль</v>
          </cell>
          <cell r="B154"/>
          <cell r="C154"/>
          <cell r="D154"/>
          <cell r="E154"/>
          <cell r="F154"/>
          <cell r="G154"/>
          <cell r="H154"/>
          <cell r="I154"/>
        </row>
        <row r="155">
          <cell r="A155">
            <v>30000862</v>
          </cell>
          <cell r="B155" t="str">
            <v>Контроль обсемененности предметов окружающей среды  методом смыва на цисты лямблий и яйца остриц (ВЛК)</v>
          </cell>
          <cell r="C155" t="str">
            <v>проба</v>
          </cell>
          <cell r="D155">
            <v>244.16666666666669</v>
          </cell>
          <cell r="E155">
            <v>293</v>
          </cell>
          <cell r="F155">
            <v>250</v>
          </cell>
          <cell r="G155">
            <v>304.72000000000003</v>
          </cell>
          <cell r="H155"/>
          <cell r="I155">
            <v>300</v>
          </cell>
        </row>
        <row r="156">
          <cell r="A156" t="str">
            <v>Обучение</v>
          </cell>
          <cell r="B156"/>
          <cell r="C156"/>
          <cell r="D156"/>
          <cell r="E156"/>
          <cell r="F156"/>
          <cell r="G156"/>
          <cell r="H156"/>
          <cell r="I156"/>
        </row>
        <row r="157">
          <cell r="A157">
            <v>30000860</v>
          </cell>
          <cell r="B157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7" t="str">
            <v>чел.</v>
          </cell>
          <cell r="D157">
            <v>10650</v>
          </cell>
          <cell r="E157">
            <v>12780</v>
          </cell>
          <cell r="F157">
            <v>11075</v>
          </cell>
          <cell r="G157">
            <v>13291.2</v>
          </cell>
          <cell r="H157"/>
          <cell r="I157">
            <v>13290</v>
          </cell>
        </row>
        <row r="158">
          <cell r="A158" t="str">
            <v>Музейные препараты</v>
          </cell>
          <cell r="B158"/>
          <cell r="C158"/>
          <cell r="D158"/>
          <cell r="E158"/>
          <cell r="F158"/>
          <cell r="G158"/>
          <cell r="H158"/>
          <cell r="I158"/>
        </row>
        <row r="159">
          <cell r="A159">
            <v>30000951</v>
          </cell>
          <cell r="B159" t="str">
            <v>Подготовка музейных препаратов</v>
          </cell>
          <cell r="C159" t="str">
            <v>иссл.</v>
          </cell>
          <cell r="D159">
            <v>285</v>
          </cell>
          <cell r="E159">
            <v>342</v>
          </cell>
          <cell r="F159">
            <v>295</v>
          </cell>
          <cell r="G159">
            <v>355.68</v>
          </cell>
          <cell r="H159"/>
          <cell r="I159">
            <v>354</v>
          </cell>
        </row>
        <row r="160">
          <cell r="A160" t="str">
            <v>Лаборатория исследования методом ПЦР</v>
          </cell>
          <cell r="B160"/>
          <cell r="C160"/>
          <cell r="D160"/>
          <cell r="E160"/>
          <cell r="F160"/>
          <cell r="G160"/>
          <cell r="H160"/>
          <cell r="I160"/>
        </row>
        <row r="161">
          <cell r="A161" t="str">
            <v>Клинический материал и объекты внешней среды</v>
          </cell>
          <cell r="B161"/>
          <cell r="C161"/>
          <cell r="D161"/>
          <cell r="E161"/>
          <cell r="F161"/>
          <cell r="G161"/>
          <cell r="H161"/>
          <cell r="I161"/>
        </row>
        <row r="162">
          <cell r="A162">
            <v>40000090</v>
          </cell>
          <cell r="B162" t="str">
            <v>Исследование проб биологического материала на грипп   с определением субтипов А(Н1N1)/А(Н3N2)</v>
          </cell>
          <cell r="C162" t="str">
            <v>иссл.</v>
          </cell>
          <cell r="D162">
            <v>763.33333333333337</v>
          </cell>
          <cell r="E162">
            <v>916</v>
          </cell>
          <cell r="F162">
            <v>790</v>
          </cell>
          <cell r="G162">
            <v>952.64</v>
          </cell>
          <cell r="H162"/>
          <cell r="I162">
            <v>948</v>
          </cell>
        </row>
        <row r="163">
          <cell r="A163">
            <v>40000091</v>
          </cell>
          <cell r="B163" t="str">
            <v>Исследование проб биологического материала  на грипп с определением субтипа  А/H1N1(sw2009)</v>
          </cell>
          <cell r="C163" t="str">
            <v>иссл.</v>
          </cell>
          <cell r="D163">
            <v>719.16666666666674</v>
          </cell>
          <cell r="E163">
            <v>863</v>
          </cell>
          <cell r="F163">
            <v>745</v>
          </cell>
          <cell r="G163">
            <v>897.52</v>
          </cell>
          <cell r="H163"/>
          <cell r="I163">
            <v>894</v>
          </cell>
        </row>
        <row r="164">
          <cell r="A164">
            <v>40000004</v>
          </cell>
          <cell r="B164" t="str">
            <v xml:space="preserve">Исследование проб биологического материала на вирус Эпштейн-Барра. </v>
          </cell>
          <cell r="C164" t="str">
            <v>иссл.</v>
          </cell>
          <cell r="D164">
            <v>408.33333333333337</v>
          </cell>
          <cell r="E164">
            <v>490</v>
          </cell>
          <cell r="F164">
            <v>425</v>
          </cell>
          <cell r="G164">
            <v>509.6</v>
          </cell>
          <cell r="H164"/>
          <cell r="I164">
            <v>510</v>
          </cell>
        </row>
        <row r="165">
          <cell r="A165">
            <v>40000005</v>
          </cell>
          <cell r="B165" t="str">
            <v>Исследование проб биологического материала на вирус простого герпеса 1-2 типа</v>
          </cell>
          <cell r="C165" t="str">
            <v>иссл.</v>
          </cell>
          <cell r="D165">
            <v>305.83333333333337</v>
          </cell>
          <cell r="E165">
            <v>367</v>
          </cell>
          <cell r="F165">
            <v>315</v>
          </cell>
          <cell r="G165">
            <v>381.68</v>
          </cell>
          <cell r="H165"/>
          <cell r="I165">
            <v>378</v>
          </cell>
        </row>
        <row r="166">
          <cell r="A166">
            <v>40000006</v>
          </cell>
          <cell r="B166" t="str">
            <v>Исследование проб биологического материала на цитомегаловирус</v>
          </cell>
          <cell r="C166" t="str">
            <v>иссл.</v>
          </cell>
          <cell r="D166">
            <v>399.16666666666669</v>
          </cell>
          <cell r="E166">
            <v>479</v>
          </cell>
          <cell r="F166">
            <v>415</v>
          </cell>
          <cell r="G166">
            <v>498.16</v>
          </cell>
          <cell r="H166"/>
          <cell r="I166">
            <v>498</v>
          </cell>
        </row>
        <row r="167">
          <cell r="A167">
            <v>40000007</v>
          </cell>
          <cell r="B167" t="str">
            <v>Исследование проб биологического материала на хламидию трахоматис</v>
          </cell>
          <cell r="C167" t="str">
            <v>иссл.</v>
          </cell>
          <cell r="D167">
            <v>265</v>
          </cell>
          <cell r="E167">
            <v>318</v>
          </cell>
          <cell r="F167">
            <v>275</v>
          </cell>
          <cell r="G167">
            <v>330.72</v>
          </cell>
          <cell r="H167"/>
          <cell r="I167">
            <v>330</v>
          </cell>
        </row>
        <row r="168">
          <cell r="A168">
            <v>40000008</v>
          </cell>
          <cell r="B168" t="str">
            <v>Исследование проб биологического материала на уреаплазму уреалитикум</v>
          </cell>
          <cell r="C168" t="str">
            <v>иссл.</v>
          </cell>
          <cell r="D168">
            <v>265</v>
          </cell>
          <cell r="E168">
            <v>318</v>
          </cell>
          <cell r="F168">
            <v>275</v>
          </cell>
          <cell r="G168">
            <v>330.72</v>
          </cell>
          <cell r="H168"/>
          <cell r="I168">
            <v>330</v>
          </cell>
        </row>
        <row r="169">
          <cell r="A169">
            <v>40000009</v>
          </cell>
          <cell r="B169" t="str">
            <v>Исследование проб биологического материала на микоплазму хоминис</v>
          </cell>
          <cell r="C169" t="str">
            <v>иссл.</v>
          </cell>
          <cell r="D169">
            <v>265</v>
          </cell>
          <cell r="E169">
            <v>318</v>
          </cell>
          <cell r="F169">
            <v>275</v>
          </cell>
          <cell r="G169">
            <v>330.72</v>
          </cell>
          <cell r="H169"/>
          <cell r="I169">
            <v>330</v>
          </cell>
        </row>
        <row r="170">
          <cell r="A170">
            <v>40000010</v>
          </cell>
          <cell r="B170" t="str">
            <v>Исследование проб биологического материала на микоплазму гениталис</v>
          </cell>
          <cell r="C170" t="str">
            <v>иссл.</v>
          </cell>
          <cell r="D170">
            <v>265</v>
          </cell>
          <cell r="E170">
            <v>318</v>
          </cell>
          <cell r="F170">
            <v>275</v>
          </cell>
          <cell r="G170">
            <v>330.72</v>
          </cell>
          <cell r="H170"/>
          <cell r="I170">
            <v>330</v>
          </cell>
        </row>
        <row r="171">
          <cell r="A171">
            <v>40000011</v>
          </cell>
          <cell r="B171" t="str">
            <v>Исследование проб биологического материала на нейссерию гонореи</v>
          </cell>
          <cell r="C171" t="str">
            <v>иссл.</v>
          </cell>
          <cell r="D171">
            <v>305.83333333333337</v>
          </cell>
          <cell r="E171">
            <v>367</v>
          </cell>
          <cell r="F171">
            <v>315</v>
          </cell>
          <cell r="G171">
            <v>381.68</v>
          </cell>
          <cell r="H171"/>
          <cell r="I171">
            <v>378</v>
          </cell>
        </row>
        <row r="172">
          <cell r="A172">
            <v>40000012</v>
          </cell>
          <cell r="B172" t="str">
            <v>Исследование проб биологического материала на трихомонас вагиналис</v>
          </cell>
          <cell r="C172" t="str">
            <v>иссл.</v>
          </cell>
          <cell r="D172">
            <v>255.83333333333334</v>
          </cell>
          <cell r="E172">
            <v>307</v>
          </cell>
          <cell r="F172">
            <v>265</v>
          </cell>
          <cell r="G172">
            <v>319.28000000000003</v>
          </cell>
          <cell r="H172"/>
          <cell r="I172">
            <v>318</v>
          </cell>
        </row>
        <row r="173">
          <cell r="A173">
            <v>40000013</v>
          </cell>
          <cell r="B173" t="str">
            <v>Исследование проб биологического материала на гарднерелла вагиналис</v>
          </cell>
          <cell r="C173" t="str">
            <v>иссл.</v>
          </cell>
          <cell r="D173">
            <v>265</v>
          </cell>
          <cell r="E173">
            <v>318</v>
          </cell>
          <cell r="F173">
            <v>275</v>
          </cell>
          <cell r="G173">
            <v>330.72</v>
          </cell>
          <cell r="H173"/>
          <cell r="I173">
            <v>330</v>
          </cell>
        </row>
        <row r="174">
          <cell r="A174">
            <v>40000015</v>
          </cell>
          <cell r="B174" t="str">
            <v>Исследование проб биологического материала на кандида альбиканс</v>
          </cell>
          <cell r="C174" t="str">
            <v>иссл.</v>
          </cell>
          <cell r="D174">
            <v>265</v>
          </cell>
          <cell r="E174">
            <v>318</v>
          </cell>
          <cell r="F174">
            <v>275</v>
          </cell>
          <cell r="G174">
            <v>330.72</v>
          </cell>
          <cell r="H174"/>
          <cell r="I174">
            <v>330</v>
          </cell>
        </row>
        <row r="175">
          <cell r="A175">
            <v>40000027</v>
          </cell>
          <cell r="B175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5" t="str">
            <v>иссл.</v>
          </cell>
          <cell r="D175">
            <v>399.16666666666669</v>
          </cell>
          <cell r="E175">
            <v>479</v>
          </cell>
          <cell r="F175">
            <v>415</v>
          </cell>
          <cell r="G175">
            <v>498.16</v>
          </cell>
          <cell r="H175"/>
          <cell r="I175">
            <v>498</v>
          </cell>
        </row>
        <row r="176">
          <cell r="A176">
            <v>40000028</v>
          </cell>
          <cell r="B176" t="str">
            <v xml:space="preserve">Исследование проб биологического материала на вирус папилломы человека 16 и 18 типов. </v>
          </cell>
          <cell r="C176" t="str">
            <v>проба</v>
          </cell>
          <cell r="D176">
            <v>280.83333333333337</v>
          </cell>
          <cell r="E176">
            <v>337</v>
          </cell>
          <cell r="F176">
            <v>290</v>
          </cell>
          <cell r="G176">
            <v>350.48</v>
          </cell>
          <cell r="H176"/>
          <cell r="I176">
            <v>348</v>
          </cell>
        </row>
        <row r="177">
          <cell r="A177">
            <v>40000034</v>
          </cell>
          <cell r="B177" t="str">
            <v>Исследование проб биологического материала на микоплазму пневмониэ и хламидофиллу пневмониэ</v>
          </cell>
          <cell r="C177" t="str">
            <v>проба</v>
          </cell>
          <cell r="D177">
            <v>710</v>
          </cell>
          <cell r="E177">
            <v>852</v>
          </cell>
          <cell r="F177">
            <v>735</v>
          </cell>
          <cell r="G177">
            <v>886.08</v>
          </cell>
          <cell r="H177"/>
          <cell r="I177">
            <v>882</v>
          </cell>
        </row>
        <row r="178">
          <cell r="A178">
            <v>40000037</v>
          </cell>
          <cell r="B178" t="str">
            <v xml:space="preserve">Исследование проб биологического материала на биовары уреаплазмы. </v>
          </cell>
          <cell r="C178" t="str">
            <v>иссл.</v>
          </cell>
          <cell r="D178">
            <v>265</v>
          </cell>
          <cell r="E178">
            <v>318</v>
          </cell>
          <cell r="F178">
            <v>275</v>
          </cell>
          <cell r="G178">
            <v>330.72</v>
          </cell>
          <cell r="H178"/>
          <cell r="I178">
            <v>330</v>
          </cell>
        </row>
        <row r="179">
          <cell r="A179">
            <v>40000041</v>
          </cell>
          <cell r="B1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9" t="str">
            <v>проба</v>
          </cell>
          <cell r="D179">
            <v>536.66666666666674</v>
          </cell>
          <cell r="E179">
            <v>644</v>
          </cell>
          <cell r="F179">
            <v>555</v>
          </cell>
          <cell r="G179">
            <v>669.76</v>
          </cell>
          <cell r="H179"/>
          <cell r="I179">
            <v>666</v>
          </cell>
        </row>
        <row r="180">
          <cell r="A180">
            <v>40000043</v>
          </cell>
          <cell r="B180" t="str">
            <v>Исследование проб биологического материала на бруцеллез.</v>
          </cell>
          <cell r="C180" t="str">
            <v>иссл.</v>
          </cell>
          <cell r="D180">
            <v>399.16666666666669</v>
          </cell>
          <cell r="E180">
            <v>479</v>
          </cell>
          <cell r="F180">
            <v>415</v>
          </cell>
          <cell r="G180">
            <v>498.16</v>
          </cell>
          <cell r="H180"/>
          <cell r="I180">
            <v>498</v>
          </cell>
        </row>
        <row r="181">
          <cell r="A181">
            <v>40000044</v>
          </cell>
          <cell r="B181" t="str">
            <v xml:space="preserve">Исследование проб биологического материала, внешней среды на сибирскую язву. </v>
          </cell>
          <cell r="C181" t="str">
            <v>иссл.</v>
          </cell>
          <cell r="D181">
            <v>385.83333333333337</v>
          </cell>
          <cell r="E181">
            <v>463</v>
          </cell>
          <cell r="F181">
            <v>400</v>
          </cell>
          <cell r="G181">
            <v>481.52000000000004</v>
          </cell>
          <cell r="H181"/>
          <cell r="I181">
            <v>480</v>
          </cell>
        </row>
        <row r="182">
          <cell r="A182">
            <v>40000045</v>
          </cell>
          <cell r="B182" t="str">
            <v>Исследование проб биологического материала на легионеллез.</v>
          </cell>
          <cell r="C182" t="str">
            <v>иссл.</v>
          </cell>
          <cell r="D182">
            <v>385.83333333333337</v>
          </cell>
          <cell r="E182">
            <v>463</v>
          </cell>
          <cell r="F182">
            <v>400</v>
          </cell>
          <cell r="G182">
            <v>481.52000000000004</v>
          </cell>
          <cell r="H182"/>
          <cell r="I182">
            <v>480</v>
          </cell>
        </row>
        <row r="183">
          <cell r="A183">
            <v>40000047</v>
          </cell>
          <cell r="B183" t="str">
            <v xml:space="preserve">Исследование проб биологического материала на РС - вирус </v>
          </cell>
          <cell r="C183" t="str">
            <v>иссл.</v>
          </cell>
          <cell r="D183">
            <v>444.16666666666669</v>
          </cell>
          <cell r="E183">
            <v>533</v>
          </cell>
          <cell r="F183">
            <v>460</v>
          </cell>
          <cell r="G183">
            <v>554.32000000000005</v>
          </cell>
          <cell r="H183"/>
          <cell r="I183">
            <v>552</v>
          </cell>
        </row>
        <row r="184">
          <cell r="A184">
            <v>40000048</v>
          </cell>
          <cell r="B184" t="str">
            <v xml:space="preserve">Исследование проб биологического материала на аденовирус </v>
          </cell>
          <cell r="C184" t="str">
            <v>иссл.</v>
          </cell>
          <cell r="D184">
            <v>444.16666666666669</v>
          </cell>
          <cell r="E184">
            <v>533</v>
          </cell>
          <cell r="F184">
            <v>460</v>
          </cell>
          <cell r="G184">
            <v>554.32000000000005</v>
          </cell>
          <cell r="H184"/>
          <cell r="I184">
            <v>552</v>
          </cell>
        </row>
        <row r="185">
          <cell r="A185">
            <v>40000035</v>
          </cell>
          <cell r="B185" t="str">
            <v>Исследование биологического материала на возбудителей ОРВИ</v>
          </cell>
          <cell r="C185" t="str">
            <v>проба</v>
          </cell>
          <cell r="D185">
            <v>1198.3333333333335</v>
          </cell>
          <cell r="E185">
            <v>1438</v>
          </cell>
          <cell r="F185">
            <v>1245</v>
          </cell>
          <cell r="G185">
            <v>1495.52</v>
          </cell>
          <cell r="H185"/>
          <cell r="I185">
            <v>1494</v>
          </cell>
        </row>
        <row r="186">
          <cell r="A186">
            <v>40000056</v>
          </cell>
          <cell r="B186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6" t="str">
            <v>проба</v>
          </cell>
          <cell r="D186">
            <v>1118.3333333333335</v>
          </cell>
          <cell r="E186">
            <v>1342</v>
          </cell>
          <cell r="F186">
            <v>1160</v>
          </cell>
          <cell r="G186">
            <v>1395.68</v>
          </cell>
          <cell r="H186"/>
          <cell r="I186">
            <v>1392</v>
          </cell>
        </row>
        <row r="187">
          <cell r="A187">
            <v>40000057</v>
          </cell>
          <cell r="B187" t="str">
            <v>Исследование проб биологического материала, внешней среды на эшерихиозы методом ПЦР</v>
          </cell>
          <cell r="C187" t="str">
            <v>иссл.</v>
          </cell>
          <cell r="D187">
            <v>1029.1666666666667</v>
          </cell>
          <cell r="E187">
            <v>1235</v>
          </cell>
          <cell r="F187">
            <v>1070</v>
          </cell>
          <cell r="G187">
            <v>1284.4000000000001</v>
          </cell>
          <cell r="H187"/>
          <cell r="I187">
            <v>1284</v>
          </cell>
        </row>
        <row r="188">
          <cell r="A188">
            <v>40000036</v>
          </cell>
          <cell r="B188" t="str">
            <v>Исследование биологического материала на метапневмовирус/бокавирус</v>
          </cell>
          <cell r="C188" t="str">
            <v>проба</v>
          </cell>
          <cell r="D188">
            <v>816.66666666666674</v>
          </cell>
          <cell r="E188">
            <v>980</v>
          </cell>
          <cell r="F188">
            <v>845</v>
          </cell>
          <cell r="G188">
            <v>1019.2</v>
          </cell>
          <cell r="H188"/>
          <cell r="I188">
            <v>1014</v>
          </cell>
        </row>
        <row r="189">
          <cell r="A189">
            <v>40000038</v>
          </cell>
          <cell r="B189" t="str">
            <v>Исследование биологического материала на риновирус</v>
          </cell>
          <cell r="C189" t="str">
            <v>иссл.</v>
          </cell>
          <cell r="D189">
            <v>816.66666666666674</v>
          </cell>
          <cell r="E189">
            <v>980</v>
          </cell>
          <cell r="F189">
            <v>845</v>
          </cell>
          <cell r="G189">
            <v>1019.2</v>
          </cell>
          <cell r="H189"/>
          <cell r="I189">
            <v>1014</v>
          </cell>
        </row>
        <row r="190">
          <cell r="A190">
            <v>40000856</v>
          </cell>
          <cell r="B190" t="str">
            <v>Исследование проб биологического материала на коронавирус ТОРС.</v>
          </cell>
          <cell r="C190" t="str">
            <v>иссл.</v>
          </cell>
          <cell r="D190">
            <v>488.33333333333337</v>
          </cell>
          <cell r="E190">
            <v>586</v>
          </cell>
          <cell r="F190">
            <v>505</v>
          </cell>
          <cell r="G190">
            <v>609.44000000000005</v>
          </cell>
          <cell r="H190"/>
          <cell r="I190">
            <v>606</v>
          </cell>
        </row>
        <row r="191">
          <cell r="A191">
            <v>40000857</v>
          </cell>
          <cell r="B191" t="str">
            <v xml:space="preserve">Исследование проб биологического материала, внешней среды на вирус гепатита А </v>
          </cell>
          <cell r="C191" t="str">
            <v>иссл.</v>
          </cell>
          <cell r="D191">
            <v>488.33333333333337</v>
          </cell>
          <cell r="E191">
            <v>586</v>
          </cell>
          <cell r="F191">
            <v>505</v>
          </cell>
          <cell r="G191">
            <v>609.44000000000005</v>
          </cell>
          <cell r="H191"/>
          <cell r="I191">
            <v>606</v>
          </cell>
        </row>
        <row r="192">
          <cell r="A192">
            <v>40000858</v>
          </cell>
          <cell r="B192" t="str">
            <v>Исследование проб биологического материала на вирус гепатита В.</v>
          </cell>
          <cell r="C192" t="str">
            <v>иссл.</v>
          </cell>
          <cell r="D192">
            <v>488.33333333333337</v>
          </cell>
          <cell r="E192">
            <v>586</v>
          </cell>
          <cell r="F192">
            <v>505</v>
          </cell>
          <cell r="G192">
            <v>609.44000000000005</v>
          </cell>
          <cell r="H192"/>
          <cell r="I192">
            <v>606</v>
          </cell>
        </row>
        <row r="193">
          <cell r="A193">
            <v>40000859</v>
          </cell>
          <cell r="B193" t="str">
            <v>Исследование проб биологического материала на вирус гепатита С.</v>
          </cell>
          <cell r="C193" t="str">
            <v>иссл.</v>
          </cell>
          <cell r="D193">
            <v>488.33333333333337</v>
          </cell>
          <cell r="E193">
            <v>586</v>
          </cell>
          <cell r="F193">
            <v>505</v>
          </cell>
          <cell r="G193">
            <v>609.44000000000005</v>
          </cell>
          <cell r="H193"/>
          <cell r="I193">
            <v>606</v>
          </cell>
        </row>
        <row r="194">
          <cell r="A194">
            <v>40000861</v>
          </cell>
          <cell r="B194" t="str">
            <v>Исследование проб биологического материала, клещей  на боррелиоз</v>
          </cell>
          <cell r="C194" t="str">
            <v>иссл.</v>
          </cell>
          <cell r="D194">
            <v>416.66666666666669</v>
          </cell>
          <cell r="E194">
            <v>500</v>
          </cell>
          <cell r="F194">
            <v>458.33333333333337</v>
          </cell>
          <cell r="G194">
            <v>520</v>
          </cell>
          <cell r="H194"/>
          <cell r="I194">
            <v>550</v>
          </cell>
        </row>
        <row r="195">
          <cell r="A195">
            <v>40000082</v>
          </cell>
          <cell r="B195" t="str">
            <v>Исследование проб биологического материала, клещей  на Rickettsia sibirica/Ricrettsia heilongjiangensis</v>
          </cell>
          <cell r="C195" t="str">
            <v>иссл.</v>
          </cell>
          <cell r="D195">
            <v>452.5</v>
          </cell>
          <cell r="E195">
            <v>543</v>
          </cell>
          <cell r="F195">
            <v>500</v>
          </cell>
          <cell r="G195">
            <v>564.72</v>
          </cell>
          <cell r="H195"/>
          <cell r="I195">
            <v>600</v>
          </cell>
        </row>
        <row r="196">
          <cell r="A196">
            <v>40000083</v>
          </cell>
          <cell r="B19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6" t="str">
            <v>иссл.</v>
          </cell>
          <cell r="D196">
            <v>452.5</v>
          </cell>
          <cell r="E196">
            <v>543</v>
          </cell>
          <cell r="F196">
            <v>500</v>
          </cell>
          <cell r="G196">
            <v>564.72</v>
          </cell>
          <cell r="H196"/>
          <cell r="I196">
            <v>600</v>
          </cell>
        </row>
        <row r="197">
          <cell r="A197">
            <v>40000863</v>
          </cell>
          <cell r="B197" t="str">
            <v>Исследование проб биологического материала на краснуху.</v>
          </cell>
          <cell r="C197" t="str">
            <v>иссл.</v>
          </cell>
          <cell r="D197">
            <v>470</v>
          </cell>
          <cell r="E197">
            <v>564</v>
          </cell>
          <cell r="F197">
            <v>485</v>
          </cell>
          <cell r="G197">
            <v>586.56000000000006</v>
          </cell>
          <cell r="H197"/>
          <cell r="I197">
            <v>582</v>
          </cell>
        </row>
        <row r="198">
          <cell r="A198">
            <v>40000864</v>
          </cell>
          <cell r="B198" t="str">
            <v>Исследование проб биологического материала на энтеровирусы.</v>
          </cell>
          <cell r="C198" t="str">
            <v>иссл.</v>
          </cell>
          <cell r="D198">
            <v>444.16666666666669</v>
          </cell>
          <cell r="E198">
            <v>533</v>
          </cell>
          <cell r="F198">
            <v>460</v>
          </cell>
          <cell r="G198">
            <v>554.32000000000005</v>
          </cell>
          <cell r="H198"/>
          <cell r="I198">
            <v>552</v>
          </cell>
        </row>
        <row r="199">
          <cell r="A199">
            <v>40000883</v>
          </cell>
          <cell r="B199" t="str">
            <v xml:space="preserve">Исследование проб внешней среды на туляремию. </v>
          </cell>
          <cell r="C199" t="str">
            <v>иссл.</v>
          </cell>
          <cell r="D199">
            <v>399.16666666666669</v>
          </cell>
          <cell r="E199">
            <v>479</v>
          </cell>
          <cell r="F199">
            <v>415</v>
          </cell>
          <cell r="G199">
            <v>498.16</v>
          </cell>
          <cell r="H199"/>
          <cell r="I199">
            <v>498</v>
          </cell>
        </row>
        <row r="200">
          <cell r="A200">
            <v>40000884</v>
          </cell>
          <cell r="B200" t="str">
            <v xml:space="preserve">Исследование проб биологического материала, внешней среды на холеру </v>
          </cell>
          <cell r="C200" t="str">
            <v>иссл.</v>
          </cell>
          <cell r="D200">
            <v>470</v>
          </cell>
          <cell r="E200">
            <v>564</v>
          </cell>
          <cell r="F200">
            <v>485</v>
          </cell>
          <cell r="G200">
            <v>586.56000000000006</v>
          </cell>
          <cell r="H200"/>
          <cell r="I200">
            <v>582</v>
          </cell>
        </row>
        <row r="201">
          <cell r="A201">
            <v>40000885</v>
          </cell>
          <cell r="B201" t="str">
            <v xml:space="preserve">Исследование проб внешней среды на энтеровирусы . </v>
          </cell>
          <cell r="C201" t="str">
            <v>иссл.</v>
          </cell>
          <cell r="D201">
            <v>576.66666666666674</v>
          </cell>
          <cell r="E201">
            <v>692</v>
          </cell>
          <cell r="F201">
            <v>600</v>
          </cell>
          <cell r="G201">
            <v>719.68000000000006</v>
          </cell>
          <cell r="H201"/>
          <cell r="I201">
            <v>720</v>
          </cell>
        </row>
        <row r="202">
          <cell r="A202">
            <v>40000894</v>
          </cell>
          <cell r="B202" t="str">
            <v xml:space="preserve">Исследование проб биологического материала, внешней среды  на ротавирусы, норовирусы, астровирусы </v>
          </cell>
          <cell r="C202" t="str">
            <v>проба</v>
          </cell>
          <cell r="D202">
            <v>621.66666666666674</v>
          </cell>
          <cell r="E202">
            <v>746</v>
          </cell>
          <cell r="F202">
            <v>645</v>
          </cell>
          <cell r="G202">
            <v>775.84</v>
          </cell>
          <cell r="H202"/>
          <cell r="I202">
            <v>774</v>
          </cell>
        </row>
        <row r="203">
          <cell r="A203">
            <v>40000895</v>
          </cell>
          <cell r="B203" t="str">
            <v>Исследование проб биологического материала на шигеллы, сальмонеллы, кампило бактерии.</v>
          </cell>
          <cell r="C203" t="str">
            <v>проба</v>
          </cell>
          <cell r="D203">
            <v>621.66666666666674</v>
          </cell>
          <cell r="E203">
            <v>746</v>
          </cell>
          <cell r="F203">
            <v>645</v>
          </cell>
          <cell r="G203">
            <v>775.84</v>
          </cell>
          <cell r="H203"/>
          <cell r="I203">
            <v>774</v>
          </cell>
        </row>
        <row r="204">
          <cell r="A204">
            <v>40000896</v>
          </cell>
          <cell r="B204" t="str">
            <v>Исследование проб биологического материала на парагрипп.</v>
          </cell>
          <cell r="C204" t="str">
            <v>иссл.</v>
          </cell>
          <cell r="D204">
            <v>430.83333333333337</v>
          </cell>
          <cell r="E204">
            <v>517</v>
          </cell>
          <cell r="F204">
            <v>445</v>
          </cell>
          <cell r="G204">
            <v>537.68000000000006</v>
          </cell>
          <cell r="H204"/>
          <cell r="I204">
            <v>534</v>
          </cell>
        </row>
        <row r="205">
          <cell r="A205">
            <v>40000897</v>
          </cell>
          <cell r="B205" t="str">
            <v>Исследование проб биологического материала, внешней среды на иерсиниозы методом ПЦР</v>
          </cell>
          <cell r="C205" t="str">
            <v>иссл.</v>
          </cell>
          <cell r="D205">
            <v>905</v>
          </cell>
          <cell r="E205">
            <v>1086</v>
          </cell>
          <cell r="F205">
            <v>940</v>
          </cell>
          <cell r="G205">
            <v>1129.44</v>
          </cell>
          <cell r="H205"/>
          <cell r="I205">
            <v>1128</v>
          </cell>
        </row>
        <row r="206">
          <cell r="A206">
            <v>40000054</v>
          </cell>
          <cell r="B206" t="str">
            <v>Исследование биологического материала на лихорадку Западного Нила</v>
          </cell>
          <cell r="C206" t="str">
            <v>иссл.</v>
          </cell>
          <cell r="D206">
            <v>816.66666666666674</v>
          </cell>
          <cell r="E206">
            <v>980</v>
          </cell>
          <cell r="F206">
            <v>845</v>
          </cell>
          <cell r="G206">
            <v>1019.2</v>
          </cell>
          <cell r="H206"/>
          <cell r="I206">
            <v>1014</v>
          </cell>
        </row>
        <row r="207">
          <cell r="A207">
            <v>40000965</v>
          </cell>
          <cell r="B207" t="str">
            <v>Исследование проб биологического материала, внешней среды на КУ-лихорадку</v>
          </cell>
          <cell r="C207" t="str">
            <v>иссл.</v>
          </cell>
          <cell r="D207">
            <v>816.66666666666674</v>
          </cell>
          <cell r="E207">
            <v>980</v>
          </cell>
          <cell r="F207">
            <v>845</v>
          </cell>
          <cell r="G207">
            <v>1019.2</v>
          </cell>
          <cell r="H207"/>
          <cell r="I207">
            <v>1014</v>
          </cell>
        </row>
        <row r="208">
          <cell r="A208">
            <v>40000079</v>
          </cell>
          <cell r="B208" t="str">
            <v>Исследование проб биологического материала на вирус Зика</v>
          </cell>
          <cell r="C208" t="str">
            <v>иссл.</v>
          </cell>
          <cell r="D208">
            <v>1002.5</v>
          </cell>
          <cell r="E208">
            <v>1203</v>
          </cell>
          <cell r="F208">
            <v>1045</v>
          </cell>
          <cell r="G208">
            <v>1251.1200000000001</v>
          </cell>
          <cell r="H208"/>
          <cell r="I208">
            <v>1254</v>
          </cell>
        </row>
        <row r="209">
          <cell r="A209">
            <v>40000097</v>
          </cell>
          <cell r="B209" t="str">
            <v>Исследование проб биологического материала, внешней среды на новую коронавирусную инфекцию COVID-19</v>
          </cell>
          <cell r="C209" t="str">
            <v>иссл.</v>
          </cell>
          <cell r="D209">
            <v>1000</v>
          </cell>
          <cell r="E209">
            <v>1200</v>
          </cell>
          <cell r="F209">
            <v>1000</v>
          </cell>
          <cell r="G209">
            <v>1248</v>
          </cell>
          <cell r="H209"/>
          <cell r="I209">
            <v>1200</v>
          </cell>
        </row>
        <row r="210">
          <cell r="A210">
            <v>40000100</v>
          </cell>
          <cell r="B210" t="str">
            <v>Исследование объектов внешней среды методом смывов на новую коронавирусную инфекцию COVID-19</v>
          </cell>
          <cell r="C210" t="str">
            <v>иссл.</v>
          </cell>
          <cell r="D210">
            <v>1000</v>
          </cell>
          <cell r="E210">
            <v>1200</v>
          </cell>
          <cell r="F210">
            <v>1000</v>
          </cell>
          <cell r="G210">
            <v>1248</v>
          </cell>
          <cell r="H210"/>
          <cell r="I210">
            <v>1200</v>
          </cell>
        </row>
        <row r="211">
          <cell r="A211">
            <v>40000103</v>
          </cell>
          <cell r="B211" t="str">
            <v>Исследование проб воды, в т.ч. бассейнов на новую коронавирусную инфекцию COVID-19</v>
          </cell>
          <cell r="C211" t="str">
            <v>иссл.</v>
          </cell>
          <cell r="D211"/>
          <cell r="E211">
            <v>1200</v>
          </cell>
          <cell r="F211">
            <v>1000</v>
          </cell>
          <cell r="G211"/>
          <cell r="H211"/>
          <cell r="I211">
            <v>1200</v>
          </cell>
        </row>
        <row r="212">
          <cell r="A212">
            <v>40000104</v>
          </cell>
          <cell r="B212" t="str">
            <v>Исследование проб биологического материала на грипп А/В с определением субтипов (H1N1/H3N2/H1N1pdm2009)</v>
          </cell>
          <cell r="C212" t="str">
            <v>иссл.</v>
          </cell>
          <cell r="D212"/>
          <cell r="E212"/>
          <cell r="F212">
            <v>1765</v>
          </cell>
          <cell r="G212"/>
          <cell r="H212"/>
          <cell r="I212">
            <v>2118</v>
          </cell>
        </row>
        <row r="213">
          <cell r="A213" t="str">
            <v>Обследование сотрудников ДОУ</v>
          </cell>
          <cell r="B213"/>
          <cell r="C213"/>
          <cell r="D213"/>
          <cell r="E213"/>
          <cell r="F213"/>
          <cell r="G213"/>
          <cell r="H213"/>
          <cell r="I213"/>
        </row>
        <row r="214">
          <cell r="A214">
            <v>40000078</v>
          </cell>
          <cell r="B21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4" t="str">
            <v>иссл.</v>
          </cell>
          <cell r="D214">
            <v>425.83333333333337</v>
          </cell>
          <cell r="E214">
            <v>511</v>
          </cell>
          <cell r="F214">
            <v>440</v>
          </cell>
          <cell r="G214">
            <v>531.44000000000005</v>
          </cell>
          <cell r="H214"/>
          <cell r="I214">
            <v>528</v>
          </cell>
        </row>
        <row r="215">
          <cell r="A215">
            <v>40000958</v>
          </cell>
          <cell r="B21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5" t="str">
            <v>проба</v>
          </cell>
          <cell r="D215">
            <v>576.66666666666674</v>
          </cell>
          <cell r="E215">
            <v>692</v>
          </cell>
          <cell r="F215">
            <v>600</v>
          </cell>
          <cell r="G215">
            <v>719.68000000000006</v>
          </cell>
          <cell r="H215"/>
          <cell r="I215">
            <v>720</v>
          </cell>
        </row>
        <row r="216">
          <cell r="A216" t="str">
            <v>ДНК</v>
          </cell>
          <cell r="B216"/>
          <cell r="C216"/>
          <cell r="D216"/>
          <cell r="E216"/>
          <cell r="F216"/>
          <cell r="G216"/>
          <cell r="H216"/>
          <cell r="I216"/>
        </row>
        <row r="217">
          <cell r="A217">
            <v>40000855</v>
          </cell>
          <cell r="B217" t="str">
            <v>Исследование по идентификации рекомбинантной ДНК в пищевых продуктах (1 проба)</v>
          </cell>
          <cell r="C217" t="str">
            <v>проба</v>
          </cell>
          <cell r="D217">
            <v>3026.666666666667</v>
          </cell>
          <cell r="E217">
            <v>3632</v>
          </cell>
          <cell r="F217">
            <v>3145</v>
          </cell>
          <cell r="G217">
            <v>3777.28</v>
          </cell>
          <cell r="H217"/>
          <cell r="I217">
            <v>3774</v>
          </cell>
        </row>
        <row r="218">
          <cell r="A218">
            <v>40000956</v>
          </cell>
          <cell r="B218" t="str">
            <v>Исследование по идентификации рекомбинантной ДНК в пищевых продуктах (2 пробы)</v>
          </cell>
          <cell r="C218" t="str">
            <v>проба</v>
          </cell>
          <cell r="D218">
            <v>2547.5</v>
          </cell>
          <cell r="E218">
            <v>3057</v>
          </cell>
          <cell r="F218">
            <v>2645</v>
          </cell>
          <cell r="G218">
            <v>3179.28</v>
          </cell>
          <cell r="H218"/>
          <cell r="I218">
            <v>3174</v>
          </cell>
        </row>
        <row r="219">
          <cell r="A219">
            <v>40000957</v>
          </cell>
          <cell r="B219" t="str">
            <v>Исследование по идентификации рекомбинантной ДНК в пищевых продуктах (3 пробы)</v>
          </cell>
          <cell r="C219" t="str">
            <v>проба</v>
          </cell>
          <cell r="D219">
            <v>2041.6666666666667</v>
          </cell>
          <cell r="E219">
            <v>2450</v>
          </cell>
          <cell r="F219">
            <v>2120</v>
          </cell>
          <cell r="G219">
            <v>2548</v>
          </cell>
          <cell r="H219"/>
          <cell r="I219">
            <v>2544</v>
          </cell>
        </row>
        <row r="220">
          <cell r="A220">
            <v>40000077</v>
          </cell>
          <cell r="B220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0" t="str">
            <v>иссл.</v>
          </cell>
          <cell r="D220">
            <v>1500</v>
          </cell>
          <cell r="E220">
            <v>1800</v>
          </cell>
          <cell r="F220">
            <v>1560</v>
          </cell>
          <cell r="G220">
            <v>1872</v>
          </cell>
          <cell r="H220"/>
          <cell r="I220">
            <v>1872</v>
          </cell>
        </row>
        <row r="221">
          <cell r="A221">
            <v>40000952</v>
          </cell>
          <cell r="B221" t="str">
            <v>Исследование по идентификации видовой принадлежности ДНК крупного рогатого скота (КРС)</v>
          </cell>
          <cell r="C221" t="str">
            <v>проба</v>
          </cell>
          <cell r="D221">
            <v>1402.5</v>
          </cell>
          <cell r="E221">
            <v>1683</v>
          </cell>
          <cell r="F221">
            <v>1455</v>
          </cell>
          <cell r="G221">
            <v>1750.3200000000002</v>
          </cell>
          <cell r="H221"/>
          <cell r="I221">
            <v>1746</v>
          </cell>
        </row>
        <row r="222">
          <cell r="A222">
            <v>40000953</v>
          </cell>
          <cell r="B222" t="str">
            <v>Исследование по идентификации видовой принадлежности ДНК курицы/индейки/утки</v>
          </cell>
          <cell r="C222" t="str">
            <v>проба</v>
          </cell>
          <cell r="D222">
            <v>1402.5</v>
          </cell>
          <cell r="E222">
            <v>1683</v>
          </cell>
          <cell r="F222">
            <v>1455</v>
          </cell>
          <cell r="G222">
            <v>1750.3200000000002</v>
          </cell>
          <cell r="H222"/>
          <cell r="I222">
            <v>1746</v>
          </cell>
        </row>
        <row r="223">
          <cell r="A223">
            <v>40000080</v>
          </cell>
          <cell r="B223" t="str">
            <v>Исследование по идентификации видовой принадлежности ДНК баранины</v>
          </cell>
          <cell r="C223" t="str">
            <v>проба</v>
          </cell>
          <cell r="D223">
            <v>1402.5</v>
          </cell>
          <cell r="E223">
            <v>1683</v>
          </cell>
          <cell r="F223">
            <v>1455</v>
          </cell>
          <cell r="G223">
            <v>1750.3200000000002</v>
          </cell>
          <cell r="H223"/>
          <cell r="I223">
            <v>1746</v>
          </cell>
        </row>
        <row r="224">
          <cell r="A224">
            <v>40000081</v>
          </cell>
          <cell r="B224" t="str">
            <v>Исследование по идентификации видовой принадлежности ДНК свинины</v>
          </cell>
          <cell r="C224" t="str">
            <v>проба</v>
          </cell>
          <cell r="D224">
            <v>1402.5</v>
          </cell>
          <cell r="E224">
            <v>1683</v>
          </cell>
          <cell r="F224">
            <v>1455</v>
          </cell>
          <cell r="G224">
            <v>1750.3200000000002</v>
          </cell>
          <cell r="H224"/>
          <cell r="I224">
            <v>1746</v>
          </cell>
        </row>
        <row r="225">
          <cell r="A225">
            <v>40000954</v>
          </cell>
          <cell r="B225" t="str">
            <v>Исследование по идентификации видовой принадлежности рыб семейства лососевых (горбуша-кета-нерка)</v>
          </cell>
          <cell r="C225" t="str">
            <v>проба</v>
          </cell>
          <cell r="D225">
            <v>1340</v>
          </cell>
          <cell r="E225">
            <v>1608</v>
          </cell>
          <cell r="F225">
            <v>1390</v>
          </cell>
          <cell r="G225">
            <v>1672.3200000000002</v>
          </cell>
          <cell r="H225"/>
          <cell r="I225">
            <v>1668</v>
          </cell>
        </row>
        <row r="226">
          <cell r="A226" t="str">
            <v>Внутренний контроль качества проводимых исследований</v>
          </cell>
          <cell r="B226"/>
          <cell r="C226"/>
          <cell r="D226"/>
          <cell r="E226"/>
          <cell r="F226"/>
          <cell r="G226"/>
          <cell r="H226"/>
          <cell r="I226"/>
        </row>
        <row r="227">
          <cell r="A227">
            <v>40000647</v>
          </cell>
          <cell r="B227" t="str">
            <v xml:space="preserve">Смывы с рабочих поверхностей для определения  возможной контаминации </v>
          </cell>
          <cell r="C227" t="str">
            <v>проба</v>
          </cell>
          <cell r="D227">
            <v>173.33333333333334</v>
          </cell>
          <cell r="E227">
            <v>208</v>
          </cell>
          <cell r="F227">
            <v>180</v>
          </cell>
          <cell r="G227">
            <v>216.32</v>
          </cell>
          <cell r="H227"/>
          <cell r="I227">
            <v>216</v>
          </cell>
        </row>
        <row r="228">
          <cell r="A228" t="str">
            <v>Бактериологическая  лаборатория</v>
          </cell>
          <cell r="B228"/>
          <cell r="C228"/>
          <cell r="D228"/>
          <cell r="E228"/>
          <cell r="F228"/>
          <cell r="G228"/>
          <cell r="H228"/>
          <cell r="I228"/>
        </row>
        <row r="229">
          <cell r="A229" t="str">
            <v>Пищевые продукты</v>
          </cell>
          <cell r="B229"/>
          <cell r="C229"/>
          <cell r="D229"/>
          <cell r="E229"/>
          <cell r="F229"/>
          <cell r="G229"/>
          <cell r="H229"/>
          <cell r="I229"/>
        </row>
        <row r="230">
          <cell r="A230">
            <v>50001327</v>
          </cell>
          <cell r="B230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0" t="str">
            <v>проба</v>
          </cell>
          <cell r="D230">
            <v>85</v>
          </cell>
          <cell r="E230">
            <v>102</v>
          </cell>
          <cell r="F230">
            <v>85</v>
          </cell>
          <cell r="G230">
            <v>106.08</v>
          </cell>
          <cell r="H230"/>
          <cell r="I230">
            <v>102</v>
          </cell>
        </row>
        <row r="231">
          <cell r="A231">
            <v>50001315</v>
          </cell>
          <cell r="B231" t="str">
            <v>Бактериологическое исследование консервированной продукции (мясной, рыбной, молочной, овощной, фруктовой и др.)</v>
          </cell>
          <cell r="C231" t="str">
            <v>проба</v>
          </cell>
          <cell r="D231">
            <v>634.16666666666674</v>
          </cell>
          <cell r="E231">
            <v>761</v>
          </cell>
          <cell r="F231">
            <v>655</v>
          </cell>
          <cell r="G231">
            <v>791.44</v>
          </cell>
          <cell r="H231"/>
          <cell r="I231">
            <v>786</v>
          </cell>
        </row>
        <row r="232">
          <cell r="A232">
            <v>50000035</v>
          </cell>
          <cell r="B232" t="str">
            <v>Определение ингибирующих веществ в сыром молоке.</v>
          </cell>
          <cell r="C232" t="str">
            <v>иссл.</v>
          </cell>
          <cell r="D232">
            <v>234.16666666666669</v>
          </cell>
          <cell r="E232">
            <v>281</v>
          </cell>
          <cell r="F232">
            <v>240</v>
          </cell>
          <cell r="G232">
            <v>292.24</v>
          </cell>
          <cell r="H232"/>
          <cell r="I232">
            <v>288</v>
          </cell>
        </row>
        <row r="233">
          <cell r="A233">
            <v>50000930</v>
          </cell>
          <cell r="B233" t="str">
            <v>Определение количества соматических клеток в сыром молоке.</v>
          </cell>
          <cell r="C233" t="str">
            <v>иссл.</v>
          </cell>
          <cell r="D233">
            <v>116.66666666666667</v>
          </cell>
          <cell r="E233">
            <v>140</v>
          </cell>
          <cell r="F233">
            <v>120</v>
          </cell>
          <cell r="G233">
            <v>145.6</v>
          </cell>
          <cell r="H233"/>
          <cell r="I233">
            <v>144</v>
          </cell>
        </row>
        <row r="234">
          <cell r="A234">
            <v>50000025</v>
          </cell>
          <cell r="B234" t="str">
            <v>Определение остаточного количества антибиотиков в пищевых продуктах (на один антибиотик).</v>
          </cell>
          <cell r="C234" t="str">
            <v>иссл.</v>
          </cell>
          <cell r="D234">
            <v>760</v>
          </cell>
          <cell r="E234">
            <v>912</v>
          </cell>
          <cell r="F234">
            <v>790</v>
          </cell>
          <cell r="G234">
            <v>948.48</v>
          </cell>
          <cell r="H234"/>
          <cell r="I234">
            <v>948</v>
          </cell>
        </row>
        <row r="235">
          <cell r="A235">
            <v>50000044</v>
          </cell>
          <cell r="B235" t="str">
            <v>Бактериологическое исследование пищевых продуктов на Cl.botulinum</v>
          </cell>
          <cell r="C235" t="str">
            <v>иссл.</v>
          </cell>
          <cell r="D235">
            <v>290.83333333333337</v>
          </cell>
          <cell r="E235">
            <v>349</v>
          </cell>
          <cell r="F235">
            <v>300</v>
          </cell>
          <cell r="G235">
            <v>362.96000000000004</v>
          </cell>
          <cell r="H235"/>
          <cell r="I235">
            <v>360</v>
          </cell>
        </row>
        <row r="236">
          <cell r="A236">
            <v>50000045</v>
          </cell>
          <cell r="B236" t="str">
            <v>Бактериологическое исследование на КМАФАнМ, КМАэМ</v>
          </cell>
          <cell r="C236" t="str">
            <v>иссл.</v>
          </cell>
          <cell r="D236">
            <v>109.16666666666667</v>
          </cell>
          <cell r="E236">
            <v>131</v>
          </cell>
          <cell r="F236">
            <v>110</v>
          </cell>
          <cell r="G236">
            <v>136.24</v>
          </cell>
          <cell r="H236"/>
          <cell r="I236">
            <v>132</v>
          </cell>
        </row>
        <row r="237">
          <cell r="A237">
            <v>50000099</v>
          </cell>
          <cell r="B237" t="str">
            <v>Бактериологическое исследование на БГКП (колиформы)</v>
          </cell>
          <cell r="C237" t="str">
            <v>иссл.</v>
          </cell>
          <cell r="D237">
            <v>66.666666666666671</v>
          </cell>
          <cell r="E237">
            <v>80</v>
          </cell>
          <cell r="F237">
            <v>70</v>
          </cell>
          <cell r="G237">
            <v>83.2</v>
          </cell>
          <cell r="H237"/>
          <cell r="I237">
            <v>84</v>
          </cell>
        </row>
        <row r="238">
          <cell r="A238">
            <v>50000109</v>
          </cell>
          <cell r="B238" t="str">
            <v>Бактериологическое исследование на стафилококки S. аureus.</v>
          </cell>
          <cell r="C238" t="str">
            <v>иссл.</v>
          </cell>
          <cell r="D238">
            <v>52.5</v>
          </cell>
          <cell r="E238">
            <v>63</v>
          </cell>
          <cell r="F238">
            <v>55</v>
          </cell>
          <cell r="G238">
            <v>65.52</v>
          </cell>
          <cell r="H238"/>
          <cell r="I238">
            <v>66</v>
          </cell>
        </row>
        <row r="239">
          <cell r="A239">
            <v>50000105</v>
          </cell>
          <cell r="B239" t="str">
            <v>Бактериологическое исследование на бактерии рода  Proteus.</v>
          </cell>
          <cell r="C239" t="str">
            <v>иссл.</v>
          </cell>
          <cell r="D239">
            <v>52.5</v>
          </cell>
          <cell r="E239">
            <v>63</v>
          </cell>
          <cell r="F239">
            <v>55</v>
          </cell>
          <cell r="G239">
            <v>65.52</v>
          </cell>
          <cell r="H239"/>
          <cell r="I239">
            <v>66</v>
          </cell>
        </row>
        <row r="240">
          <cell r="A240">
            <v>50000046</v>
          </cell>
          <cell r="B240" t="str">
            <v>Бактериологическое исследование на дрожжи, плесени, концентрацию дрожжевых клеток, плесень по Говарду</v>
          </cell>
          <cell r="C240" t="str">
            <v>иссл.</v>
          </cell>
          <cell r="D240">
            <v>109.16666666666667</v>
          </cell>
          <cell r="E240">
            <v>131</v>
          </cell>
          <cell r="F240">
            <v>110</v>
          </cell>
          <cell r="G240">
            <v>136.24</v>
          </cell>
          <cell r="H240"/>
          <cell r="I240">
            <v>132</v>
          </cell>
        </row>
        <row r="241">
          <cell r="A241">
            <v>50000100</v>
          </cell>
          <cell r="B241" t="str">
            <v>Бактериологическое исследование на сульфитредуцирующие клостридии, мезофильные клостридии</v>
          </cell>
          <cell r="C241" t="str">
            <v>иссл.</v>
          </cell>
          <cell r="D241">
            <v>41.666666666666671</v>
          </cell>
          <cell r="E241">
            <v>50</v>
          </cell>
          <cell r="F241">
            <v>45</v>
          </cell>
          <cell r="G241">
            <v>52</v>
          </cell>
          <cell r="H241"/>
          <cell r="I241">
            <v>54</v>
          </cell>
        </row>
        <row r="242">
          <cell r="A242">
            <v>50000104</v>
          </cell>
          <cell r="B242" t="str">
            <v>Бактериологическое исследование на E.coli</v>
          </cell>
          <cell r="C242" t="str">
            <v>иссл.</v>
          </cell>
          <cell r="D242">
            <v>80.833333333333343</v>
          </cell>
          <cell r="E242">
            <v>97</v>
          </cell>
          <cell r="F242">
            <v>85</v>
          </cell>
          <cell r="G242">
            <v>100.88000000000001</v>
          </cell>
          <cell r="H242"/>
          <cell r="I242">
            <v>102</v>
          </cell>
        </row>
        <row r="243">
          <cell r="A243">
            <v>50000103</v>
          </cell>
          <cell r="B243" t="str">
            <v>Бактериологическое исследование на энтерококки Enterococcus.</v>
          </cell>
          <cell r="C243" t="str">
            <v>иссл.</v>
          </cell>
          <cell r="D243">
            <v>66.666666666666671</v>
          </cell>
          <cell r="E243">
            <v>80</v>
          </cell>
          <cell r="F243">
            <v>70</v>
          </cell>
          <cell r="G243">
            <v>83.2</v>
          </cell>
          <cell r="H243"/>
          <cell r="I243">
            <v>84</v>
          </cell>
        </row>
        <row r="244">
          <cell r="A244">
            <v>50000047</v>
          </cell>
          <cell r="B244" t="str">
            <v>Бактериологическое исследование на молочнокислые микроорганизмы</v>
          </cell>
          <cell r="C244" t="str">
            <v>иссл.</v>
          </cell>
          <cell r="D244">
            <v>140.83333333333334</v>
          </cell>
          <cell r="E244">
            <v>169</v>
          </cell>
          <cell r="F244">
            <v>145</v>
          </cell>
          <cell r="G244">
            <v>175.76000000000002</v>
          </cell>
          <cell r="H244"/>
          <cell r="I244">
            <v>174</v>
          </cell>
        </row>
        <row r="245">
          <cell r="A245">
            <v>50001075</v>
          </cell>
          <cell r="B245" t="str">
            <v>Бактериологическое исследование на бифидобактерии.</v>
          </cell>
          <cell r="C245" t="str">
            <v>иссл.</v>
          </cell>
          <cell r="D245">
            <v>152.5</v>
          </cell>
          <cell r="E245">
            <v>183</v>
          </cell>
          <cell r="F245">
            <v>155</v>
          </cell>
          <cell r="G245">
            <v>190.32</v>
          </cell>
          <cell r="H245"/>
          <cell r="I245">
            <v>186</v>
          </cell>
        </row>
        <row r="246">
          <cell r="A246">
            <v>50000111</v>
          </cell>
          <cell r="B246" t="str">
            <v xml:space="preserve">Бактериологическое исследование на парагемолитический вибрион </v>
          </cell>
          <cell r="C246" t="str">
            <v>иссл.</v>
          </cell>
          <cell r="D246">
            <v>78.333333333333343</v>
          </cell>
          <cell r="E246">
            <v>94</v>
          </cell>
          <cell r="F246">
            <v>80</v>
          </cell>
          <cell r="G246">
            <v>97.76</v>
          </cell>
          <cell r="H246"/>
          <cell r="I246">
            <v>96</v>
          </cell>
        </row>
        <row r="247">
          <cell r="A247">
            <v>50000102</v>
          </cell>
          <cell r="B247" t="str">
            <v>Бактериологическое исследование на B.cereus.</v>
          </cell>
          <cell r="C247" t="str">
            <v>иссл.</v>
          </cell>
          <cell r="D247">
            <v>100.83333333333334</v>
          </cell>
          <cell r="E247">
            <v>121</v>
          </cell>
          <cell r="F247">
            <v>105</v>
          </cell>
          <cell r="G247">
            <v>125.84</v>
          </cell>
          <cell r="H247"/>
          <cell r="I247">
            <v>126</v>
          </cell>
        </row>
        <row r="248">
          <cell r="A248">
            <v>50000110</v>
          </cell>
          <cell r="B248" t="str">
            <v>Бактериологическое исследование на листерии Listeria monocytogenes</v>
          </cell>
          <cell r="C248" t="str">
            <v>иссл.</v>
          </cell>
          <cell r="D248">
            <v>465.83333333333337</v>
          </cell>
          <cell r="E248">
            <v>559</v>
          </cell>
          <cell r="F248">
            <v>485</v>
          </cell>
          <cell r="G248">
            <v>581.36</v>
          </cell>
          <cell r="H248"/>
          <cell r="I248">
            <v>582</v>
          </cell>
        </row>
        <row r="249">
          <cell r="A249">
            <v>50000048</v>
          </cell>
          <cell r="B249" t="str">
            <v>Бактериологическое исследование на патогенную микрофлору, в т.ч. cальмонеллы</v>
          </cell>
          <cell r="C249" t="str">
            <v>иссл.</v>
          </cell>
          <cell r="D249">
            <v>151.66666666666669</v>
          </cell>
          <cell r="E249">
            <v>182</v>
          </cell>
          <cell r="F249">
            <v>155</v>
          </cell>
          <cell r="G249">
            <v>189.28</v>
          </cell>
          <cell r="H249"/>
          <cell r="I249">
            <v>186</v>
          </cell>
        </row>
        <row r="250">
          <cell r="A250">
            <v>50001077</v>
          </cell>
          <cell r="B250" t="str">
            <v>Бактериологическое исследование на синегнойную палочку Ps.aeruginosa.</v>
          </cell>
          <cell r="C250" t="str">
            <v>иссл.</v>
          </cell>
          <cell r="D250">
            <v>257.5</v>
          </cell>
          <cell r="E250">
            <v>309</v>
          </cell>
          <cell r="F250">
            <v>265</v>
          </cell>
          <cell r="G250">
            <v>321.36</v>
          </cell>
          <cell r="H250"/>
          <cell r="I250">
            <v>318</v>
          </cell>
        </row>
        <row r="251">
          <cell r="A251">
            <v>50001317</v>
          </cell>
          <cell r="B251" t="str">
            <v>Бактериологическое исследование на Enterobacter sakazakii</v>
          </cell>
          <cell r="C251" t="str">
            <v>иссл.</v>
          </cell>
          <cell r="D251">
            <v>214.16666666666669</v>
          </cell>
          <cell r="E251">
            <v>257</v>
          </cell>
          <cell r="F251">
            <v>220</v>
          </cell>
          <cell r="G251">
            <v>267.28000000000003</v>
          </cell>
          <cell r="H251"/>
          <cell r="I251">
            <v>264</v>
          </cell>
        </row>
        <row r="252">
          <cell r="A252">
            <v>50001318</v>
          </cell>
          <cell r="B252" t="str">
            <v>Бактериологическое исследование на неспорообразующие микроорганизмы</v>
          </cell>
          <cell r="C252" t="str">
            <v>иссл.</v>
          </cell>
          <cell r="D252">
            <v>130.83333333333334</v>
          </cell>
          <cell r="E252">
            <v>157</v>
          </cell>
          <cell r="F252">
            <v>135</v>
          </cell>
          <cell r="G252">
            <v>163.28</v>
          </cell>
          <cell r="H252"/>
          <cell r="I252">
            <v>162</v>
          </cell>
        </row>
        <row r="253">
          <cell r="A253">
            <v>50001072</v>
          </cell>
          <cell r="B253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3" t="str">
            <v>проба</v>
          </cell>
          <cell r="D253">
            <v>1025</v>
          </cell>
          <cell r="E253">
            <v>1230</v>
          </cell>
          <cell r="F253">
            <v>1065</v>
          </cell>
          <cell r="G253">
            <v>1279.2</v>
          </cell>
          <cell r="H253"/>
          <cell r="I253">
            <v>1278</v>
          </cell>
        </row>
        <row r="254">
          <cell r="A254" t="str">
            <v>Вода и почва</v>
          </cell>
          <cell r="B254"/>
          <cell r="C254"/>
          <cell r="D254"/>
          <cell r="E254"/>
          <cell r="F254"/>
          <cell r="G254"/>
          <cell r="H254"/>
          <cell r="I254"/>
        </row>
        <row r="255">
          <cell r="A255">
            <v>50001078</v>
          </cell>
          <cell r="B255" t="str">
            <v>Бактериологическое исследование воды питьевой (централизованного, нецентрализованного водоснабжения, горячего водоснабжения) на ОМЧ, ОКБ, ТКБ.</v>
          </cell>
          <cell r="C255" t="str">
            <v>проба</v>
          </cell>
          <cell r="D255">
            <v>254.16666666666669</v>
          </cell>
          <cell r="E255">
            <v>305</v>
          </cell>
          <cell r="F255">
            <v>260</v>
          </cell>
          <cell r="G255">
            <v>317.2</v>
          </cell>
          <cell r="H255"/>
          <cell r="I255">
            <v>312</v>
          </cell>
        </row>
        <row r="256">
          <cell r="A256">
            <v>50001079</v>
          </cell>
          <cell r="B256" t="str">
            <v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v>
          </cell>
          <cell r="C256" t="str">
            <v>иссл.</v>
          </cell>
          <cell r="D256">
            <v>240</v>
          </cell>
          <cell r="E256">
            <v>288</v>
          </cell>
          <cell r="F256">
            <v>250</v>
          </cell>
          <cell r="G256">
            <v>299.52</v>
          </cell>
          <cell r="H256"/>
          <cell r="I256">
            <v>300</v>
          </cell>
        </row>
        <row r="257">
          <cell r="A257">
            <v>50000049</v>
          </cell>
          <cell r="B257" t="str">
            <v>Бактериологическое исследование воды питьевой  на споры сульфитредуцирующих клостридий (централизованного водоснабжения)</v>
          </cell>
          <cell r="C257" t="str">
            <v>иссл.</v>
          </cell>
          <cell r="D257">
            <v>83.333333333333343</v>
          </cell>
          <cell r="E257">
            <v>100</v>
          </cell>
          <cell r="F257">
            <v>85</v>
          </cell>
          <cell r="G257">
            <v>104</v>
          </cell>
          <cell r="H257"/>
          <cell r="I257">
            <v>102</v>
          </cell>
        </row>
        <row r="258">
          <cell r="A258">
            <v>50001122</v>
          </cell>
          <cell r="B258" t="str">
            <v>Бактериологическое исследование воды питьевой расфасованной в емкости на синегнойную палочку Ps.aeruginosa.</v>
          </cell>
          <cell r="C258" t="str">
            <v>иссл.</v>
          </cell>
          <cell r="D258">
            <v>450</v>
          </cell>
          <cell r="E258">
            <v>540</v>
          </cell>
          <cell r="F258">
            <v>465</v>
          </cell>
          <cell r="G258">
            <v>561.6</v>
          </cell>
          <cell r="H258"/>
          <cell r="I258">
            <v>558</v>
          </cell>
        </row>
        <row r="259">
          <cell r="A259">
            <v>50000050</v>
          </cell>
          <cell r="B259" t="str">
            <v>Бактериологическое исследование воды питьевой расфасованной в емкости на споры сульфитредуцирующих клостридий</v>
          </cell>
          <cell r="C259" t="str">
            <v>иссл.</v>
          </cell>
          <cell r="D259">
            <v>85</v>
          </cell>
          <cell r="E259">
            <v>102</v>
          </cell>
          <cell r="F259">
            <v>85</v>
          </cell>
          <cell r="G259">
            <v>106.08</v>
          </cell>
          <cell r="H259"/>
          <cell r="I259">
            <v>102</v>
          </cell>
        </row>
        <row r="260">
          <cell r="A260">
            <v>50001126</v>
          </cell>
          <cell r="B260" t="str">
            <v>Бактериологическое исследование воды аквапарков</v>
          </cell>
          <cell r="C260" t="str">
            <v>проба</v>
          </cell>
          <cell r="D260">
            <v>641.66666666666674</v>
          </cell>
          <cell r="E260">
            <v>770</v>
          </cell>
          <cell r="F260">
            <v>665</v>
          </cell>
          <cell r="G260">
            <v>800.80000000000007</v>
          </cell>
          <cell r="H260"/>
          <cell r="I260">
            <v>798</v>
          </cell>
        </row>
        <row r="261">
          <cell r="A261">
            <v>50001134</v>
          </cell>
          <cell r="B261" t="str">
            <v>Бактериологическое исследование воды питьевой, питьевой, расфасованной в емкости на ОМЧ, ОМЧ 37°С</v>
          </cell>
          <cell r="C261" t="str">
            <v>иссл.</v>
          </cell>
          <cell r="D261">
            <v>83.333333333333343</v>
          </cell>
          <cell r="E261">
            <v>100</v>
          </cell>
          <cell r="F261">
            <v>85</v>
          </cell>
          <cell r="G261">
            <v>104</v>
          </cell>
          <cell r="H261"/>
          <cell r="I261">
            <v>102</v>
          </cell>
        </row>
        <row r="262">
          <cell r="A262">
            <v>50001139</v>
          </cell>
          <cell r="B262" t="str">
            <v>Бактериологическое исследование воды питьевой, расфасованной в емкости на ОМЧ 22°С</v>
          </cell>
          <cell r="C262" t="str">
            <v>иссл.</v>
          </cell>
          <cell r="D262">
            <v>83.333333333333343</v>
          </cell>
          <cell r="E262">
            <v>100</v>
          </cell>
          <cell r="F262">
            <v>85</v>
          </cell>
          <cell r="G262">
            <v>104</v>
          </cell>
          <cell r="H262"/>
          <cell r="I262">
            <v>102</v>
          </cell>
        </row>
        <row r="263">
          <cell r="A263">
            <v>50001135</v>
          </cell>
          <cell r="B263" t="str">
            <v>Бактериологическое исследование воды питьевой, питьевой, расфасованной в емкости на ОКБ, ТКБ, ГКБ</v>
          </cell>
          <cell r="C263" t="str">
            <v>иссл.</v>
          </cell>
          <cell r="D263">
            <v>90.833333333333343</v>
          </cell>
          <cell r="E263">
            <v>109</v>
          </cell>
          <cell r="F263">
            <v>95</v>
          </cell>
          <cell r="G263">
            <v>113.36</v>
          </cell>
          <cell r="H263"/>
          <cell r="I263">
            <v>114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 t="str">
            <v>иссл.</v>
          </cell>
          <cell r="D264">
            <v>208.33333333333334</v>
          </cell>
          <cell r="E264">
            <v>250</v>
          </cell>
          <cell r="F264">
            <v>215</v>
          </cell>
          <cell r="G264">
            <v>260</v>
          </cell>
          <cell r="H264"/>
          <cell r="I264">
            <v>258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 t="str">
            <v>иссл.</v>
          </cell>
          <cell r="D265">
            <v>254.16666666666669</v>
          </cell>
          <cell r="E265">
            <v>305</v>
          </cell>
          <cell r="F265">
            <v>265</v>
          </cell>
          <cell r="G265">
            <v>317.2</v>
          </cell>
          <cell r="H265"/>
          <cell r="I265">
            <v>318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 t="str">
            <v>иссл.</v>
          </cell>
          <cell r="D266">
            <v>497.5</v>
          </cell>
          <cell r="E266">
            <v>597</v>
          </cell>
          <cell r="F266">
            <v>515</v>
          </cell>
          <cell r="G266">
            <v>620.88</v>
          </cell>
          <cell r="H266"/>
          <cell r="I266">
            <v>618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 t="str">
            <v>проба</v>
          </cell>
          <cell r="D267">
            <v>455</v>
          </cell>
          <cell r="E267">
            <v>546</v>
          </cell>
          <cell r="F267">
            <v>470</v>
          </cell>
          <cell r="G267">
            <v>567.84</v>
          </cell>
          <cell r="H267"/>
          <cell r="I267">
            <v>564</v>
          </cell>
        </row>
        <row r="268">
          <cell r="A268">
            <v>50001133</v>
          </cell>
          <cell r="B268" t="str">
            <v>Бактериологическое исследование воды на легионеллы.</v>
          </cell>
          <cell r="C268" t="str">
            <v>иссл.</v>
          </cell>
          <cell r="D268">
            <v>1245</v>
          </cell>
          <cell r="E268">
            <v>1494</v>
          </cell>
          <cell r="F268">
            <v>1295</v>
          </cell>
          <cell r="G268">
            <v>1553.76</v>
          </cell>
          <cell r="H268"/>
          <cell r="I268">
            <v>1554</v>
          </cell>
        </row>
        <row r="269">
          <cell r="A269">
            <v>50000174</v>
          </cell>
          <cell r="B269" t="str">
            <v>Бактериологическое исследование почвы и песка.</v>
          </cell>
          <cell r="C269" t="str">
            <v>проба</v>
          </cell>
          <cell r="D269">
            <v>586.66666666666674</v>
          </cell>
          <cell r="E269">
            <v>704</v>
          </cell>
          <cell r="F269">
            <v>610</v>
          </cell>
          <cell r="G269">
            <v>732.16000000000008</v>
          </cell>
          <cell r="H269"/>
          <cell r="I269">
            <v>732</v>
          </cell>
        </row>
        <row r="270">
          <cell r="A270">
            <v>50001329</v>
          </cell>
          <cell r="B270" t="str">
            <v>Бактериологическое исследование воды питьевой, расфасованной в емкости на 6 показателей (ОМЧ 37°С, 22°С, ОКБ, ТКБ, ГКБ, Ps.aeruginosa)</v>
          </cell>
          <cell r="C270" t="str">
            <v>проба</v>
          </cell>
          <cell r="D270">
            <v>524.16666666666674</v>
          </cell>
          <cell r="E270">
            <v>629</v>
          </cell>
          <cell r="F270">
            <v>565</v>
          </cell>
          <cell r="G270">
            <v>654.16</v>
          </cell>
          <cell r="H270"/>
          <cell r="I270">
            <v>678</v>
          </cell>
        </row>
        <row r="271">
          <cell r="A271">
            <v>50000051</v>
          </cell>
          <cell r="B271" t="str">
            <v>Бактериологическое исследование воды питьевой, расфасованной в емкости на энтерококки (фекальные стрептококки)</v>
          </cell>
          <cell r="C271" t="str">
            <v>проба</v>
          </cell>
          <cell r="D271">
            <v>105.83333333333334</v>
          </cell>
          <cell r="E271">
            <v>127</v>
          </cell>
          <cell r="F271">
            <v>110</v>
          </cell>
          <cell r="G271">
            <v>132.08000000000001</v>
          </cell>
          <cell r="H271"/>
          <cell r="I271">
            <v>132</v>
          </cell>
        </row>
        <row r="272">
          <cell r="A272">
            <v>50000052</v>
          </cell>
          <cell r="B272" t="str">
            <v>Бактериологическое исследование воды питьевой, расфасованной в емкости на E. coli, БГКП</v>
          </cell>
          <cell r="C272" t="str">
            <v>проба</v>
          </cell>
          <cell r="D272">
            <v>83.333333333333343</v>
          </cell>
          <cell r="E272">
            <v>100</v>
          </cell>
          <cell r="F272">
            <v>85</v>
          </cell>
          <cell r="G272">
            <v>104</v>
          </cell>
          <cell r="H272"/>
          <cell r="I272">
            <v>102</v>
          </cell>
        </row>
        <row r="273">
          <cell r="A273" t="str">
            <v>Воздух</v>
          </cell>
          <cell r="B273"/>
          <cell r="C273"/>
          <cell r="D273"/>
          <cell r="E273"/>
          <cell r="F273"/>
          <cell r="G273"/>
          <cell r="H273"/>
          <cell r="I273"/>
        </row>
        <row r="274">
          <cell r="A274">
            <v>50000224</v>
          </cell>
          <cell r="B274" t="str">
            <v>Бактериологическое исследование воздуха закрытых помещений на общее микробное число (ОМЧ).</v>
          </cell>
          <cell r="C274" t="str">
            <v>иссл.</v>
          </cell>
          <cell r="D274">
            <v>62.5</v>
          </cell>
          <cell r="E274">
            <v>75</v>
          </cell>
          <cell r="F274">
            <v>65</v>
          </cell>
          <cell r="G274">
            <v>78</v>
          </cell>
          <cell r="H274"/>
          <cell r="I274">
            <v>78</v>
          </cell>
        </row>
        <row r="275">
          <cell r="A275">
            <v>50000225</v>
          </cell>
          <cell r="B275" t="str">
            <v>Бактериологическое исследование воздуха закрытых помещений на S.aureus.</v>
          </cell>
          <cell r="C275" t="str">
            <v>иссл.</v>
          </cell>
          <cell r="D275">
            <v>89.166666666666671</v>
          </cell>
          <cell r="E275">
            <v>107</v>
          </cell>
          <cell r="F275">
            <v>90</v>
          </cell>
          <cell r="G275">
            <v>111.28</v>
          </cell>
          <cell r="H275"/>
          <cell r="I275">
            <v>108</v>
          </cell>
        </row>
        <row r="276">
          <cell r="A276">
            <v>50000226</v>
          </cell>
          <cell r="B276" t="str">
            <v>Бактериологическое исследование воздуха закрытых помещений на плесневые грибы и дрожжи.</v>
          </cell>
          <cell r="C276" t="str">
            <v>иссл.</v>
          </cell>
          <cell r="D276">
            <v>68.333333333333343</v>
          </cell>
          <cell r="E276">
            <v>82</v>
          </cell>
          <cell r="F276">
            <v>70</v>
          </cell>
          <cell r="G276">
            <v>85.28</v>
          </cell>
          <cell r="H276"/>
          <cell r="I276">
            <v>84</v>
          </cell>
        </row>
        <row r="277">
          <cell r="A277">
            <v>50000227</v>
          </cell>
          <cell r="B277" t="str">
            <v>Бактериологическое исследование воздуха холодильных камер на плесень</v>
          </cell>
          <cell r="C277" t="str">
            <v>иссл.</v>
          </cell>
          <cell r="D277">
            <v>284.16666666666669</v>
          </cell>
          <cell r="E277">
            <v>341</v>
          </cell>
          <cell r="F277">
            <v>295</v>
          </cell>
          <cell r="G277">
            <v>354.64</v>
          </cell>
          <cell r="H277"/>
          <cell r="I277">
            <v>354</v>
          </cell>
        </row>
        <row r="278">
          <cell r="A278" t="str">
            <v>Лекарственные формы, парфюмерно-косметическая продукция, средства личной гигиены</v>
          </cell>
          <cell r="B278"/>
          <cell r="C278"/>
          <cell r="D278"/>
          <cell r="E278"/>
          <cell r="F278"/>
          <cell r="G278"/>
          <cell r="H278"/>
          <cell r="I278"/>
        </row>
        <row r="279">
          <cell r="A279">
            <v>50000147</v>
          </cell>
          <cell r="B279" t="str">
            <v>Бактериологическое исследование лекарственных форм на стерильность.</v>
          </cell>
          <cell r="C279" t="str">
            <v>проба</v>
          </cell>
          <cell r="D279">
            <v>146.66666666666669</v>
          </cell>
          <cell r="E279">
            <v>176</v>
          </cell>
          <cell r="F279">
            <v>150</v>
          </cell>
          <cell r="G279">
            <v>183.04000000000002</v>
          </cell>
          <cell r="H279"/>
          <cell r="I279">
            <v>180</v>
          </cell>
        </row>
        <row r="280">
          <cell r="A280">
            <v>50001094</v>
          </cell>
          <cell r="B280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80" t="str">
            <v>проба</v>
          </cell>
          <cell r="D280">
            <v>228.33333333333334</v>
          </cell>
          <cell r="E280">
            <v>274</v>
          </cell>
          <cell r="F280">
            <v>235</v>
          </cell>
          <cell r="G280">
            <v>284.96000000000004</v>
          </cell>
          <cell r="H280"/>
          <cell r="I280">
            <v>282</v>
          </cell>
        </row>
        <row r="281">
          <cell r="A281">
            <v>50001118</v>
          </cell>
          <cell r="B281" t="str">
            <v>Бактериологическое исследование на пирогенообразующие микроорганизмы</v>
          </cell>
          <cell r="C281" t="str">
            <v>проба</v>
          </cell>
          <cell r="D281">
            <v>337.5</v>
          </cell>
          <cell r="E281">
            <v>405</v>
          </cell>
          <cell r="F281">
            <v>350</v>
          </cell>
          <cell r="G281">
            <v>421.2</v>
          </cell>
          <cell r="H281"/>
          <cell r="I281">
            <v>420</v>
          </cell>
        </row>
        <row r="282">
          <cell r="A282">
            <v>50001119</v>
          </cell>
          <cell r="B282" t="str">
            <v>Бактериологическое исследование воды очищенной по фармакопее</v>
          </cell>
          <cell r="C282" t="str">
            <v>проба</v>
          </cell>
          <cell r="D282">
            <v>598.33333333333337</v>
          </cell>
          <cell r="E282">
            <v>718</v>
          </cell>
          <cell r="F282">
            <v>620</v>
          </cell>
          <cell r="G282">
            <v>746.72</v>
          </cell>
          <cell r="H282"/>
          <cell r="I282">
            <v>744</v>
          </cell>
        </row>
        <row r="283">
          <cell r="A283">
            <v>50000064</v>
          </cell>
          <cell r="B283" t="str">
            <v>Бактериологическое исследованиеводы для инъекций  и воды для гемодиализа по фармакопее</v>
          </cell>
          <cell r="C283" t="str">
            <v>проба</v>
          </cell>
          <cell r="D283">
            <v>598.33333333333337</v>
          </cell>
          <cell r="E283">
            <v>718</v>
          </cell>
          <cell r="F283">
            <v>620</v>
          </cell>
          <cell r="G283">
            <v>746.72</v>
          </cell>
          <cell r="H283"/>
          <cell r="I283">
            <v>744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 t="str">
            <v>проба</v>
          </cell>
          <cell r="D284">
            <v>568.33333333333337</v>
          </cell>
          <cell r="E284">
            <v>682</v>
          </cell>
          <cell r="F284">
            <v>590</v>
          </cell>
          <cell r="G284">
            <v>709.28</v>
          </cell>
          <cell r="H284"/>
          <cell r="I284">
            <v>708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 t="str">
            <v>проба</v>
          </cell>
          <cell r="D285">
            <v>581.66666666666674</v>
          </cell>
          <cell r="E285">
            <v>698</v>
          </cell>
          <cell r="F285">
            <v>605</v>
          </cell>
          <cell r="G285">
            <v>725.92000000000007</v>
          </cell>
          <cell r="H285"/>
          <cell r="I285">
            <v>726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 t="str">
            <v>проба</v>
          </cell>
          <cell r="D286">
            <v>1514.1666666666667</v>
          </cell>
          <cell r="E286">
            <v>1817</v>
          </cell>
          <cell r="F286">
            <v>1575</v>
          </cell>
          <cell r="G286">
            <v>1889.68</v>
          </cell>
          <cell r="H286"/>
          <cell r="I286">
            <v>1890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 t="str">
            <v>проба</v>
          </cell>
          <cell r="D287">
            <v>1514.1666666666667</v>
          </cell>
          <cell r="E287">
            <v>1817</v>
          </cell>
          <cell r="F287">
            <v>1575</v>
          </cell>
          <cell r="G287">
            <v>1889.68</v>
          </cell>
          <cell r="H287"/>
          <cell r="I287">
            <v>1890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 t="str">
            <v>проба</v>
          </cell>
          <cell r="D288">
            <v>940.83333333333337</v>
          </cell>
          <cell r="E288">
            <v>1129</v>
          </cell>
          <cell r="F288">
            <v>975</v>
          </cell>
          <cell r="G288">
            <v>1174.1600000000001</v>
          </cell>
          <cell r="H288"/>
          <cell r="I288">
            <v>1170</v>
          </cell>
        </row>
        <row r="289">
          <cell r="A289" t="str">
            <v>Смывы с объектов внешней среды</v>
          </cell>
          <cell r="B289"/>
          <cell r="C289"/>
          <cell r="D289"/>
          <cell r="E289"/>
          <cell r="F289"/>
          <cell r="G289"/>
          <cell r="H289"/>
          <cell r="I289"/>
        </row>
        <row r="290">
          <cell r="A290">
            <v>50000126</v>
          </cell>
          <cell r="B290" t="str">
            <v>Бактериологическое исследование смывов на БГКП/ ОКБ/энтеробактерии</v>
          </cell>
          <cell r="C290" t="str">
            <v>иссл.</v>
          </cell>
          <cell r="D290">
            <v>70.833333333333343</v>
          </cell>
          <cell r="E290">
            <v>85</v>
          </cell>
          <cell r="F290">
            <v>75</v>
          </cell>
          <cell r="G290">
            <v>88.4</v>
          </cell>
          <cell r="H290"/>
          <cell r="I290">
            <v>90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 t="str">
            <v>иссл.</v>
          </cell>
          <cell r="D291">
            <v>112.5</v>
          </cell>
          <cell r="E291">
            <v>135</v>
          </cell>
          <cell r="F291">
            <v>115</v>
          </cell>
          <cell r="G291">
            <v>140.4</v>
          </cell>
          <cell r="H291"/>
          <cell r="I291">
            <v>138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 t="str">
            <v>иссл.</v>
          </cell>
          <cell r="D292">
            <v>225</v>
          </cell>
          <cell r="E292">
            <v>270</v>
          </cell>
          <cell r="F292">
            <v>235</v>
          </cell>
          <cell r="G292">
            <v>280.8</v>
          </cell>
          <cell r="H292"/>
          <cell r="I292">
            <v>282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 t="str">
            <v>иссл.</v>
          </cell>
          <cell r="D293">
            <v>73.333333333333343</v>
          </cell>
          <cell r="E293">
            <v>88</v>
          </cell>
          <cell r="F293">
            <v>75</v>
          </cell>
          <cell r="G293">
            <v>91.52000000000001</v>
          </cell>
          <cell r="H293"/>
          <cell r="I293">
            <v>90</v>
          </cell>
        </row>
        <row r="294">
          <cell r="A294">
            <v>50001095</v>
          </cell>
          <cell r="B294" t="str">
            <v>Бактериологическое исследование смывов на дрожжи, плесень.</v>
          </cell>
          <cell r="C294" t="str">
            <v>иссл.</v>
          </cell>
          <cell r="D294">
            <v>110.83333333333334</v>
          </cell>
          <cell r="E294">
            <v>133</v>
          </cell>
          <cell r="F294">
            <v>115</v>
          </cell>
          <cell r="G294">
            <v>138.32</v>
          </cell>
          <cell r="H294"/>
          <cell r="I294">
            <v>138</v>
          </cell>
        </row>
        <row r="295">
          <cell r="A295">
            <v>50000172</v>
          </cell>
          <cell r="B295" t="str">
            <v>Бактериологическое исследование смывов на  протеи.</v>
          </cell>
          <cell r="C295" t="str">
            <v>иссл.</v>
          </cell>
          <cell r="D295">
            <v>77.5</v>
          </cell>
          <cell r="E295">
            <v>93</v>
          </cell>
          <cell r="F295">
            <v>80</v>
          </cell>
          <cell r="G295">
            <v>96.72</v>
          </cell>
          <cell r="H295"/>
          <cell r="I295">
            <v>96</v>
          </cell>
        </row>
        <row r="296">
          <cell r="A296">
            <v>50001121</v>
          </cell>
          <cell r="B296" t="str">
            <v>Бактериологическое исследование смывов из холодильных камер на  плесень.</v>
          </cell>
          <cell r="C296" t="str">
            <v>иссл.</v>
          </cell>
          <cell r="D296">
            <v>120</v>
          </cell>
          <cell r="E296">
            <v>144</v>
          </cell>
          <cell r="F296">
            <v>125</v>
          </cell>
          <cell r="G296">
            <v>149.76</v>
          </cell>
          <cell r="H296"/>
          <cell r="I296">
            <v>150</v>
          </cell>
        </row>
        <row r="297">
          <cell r="A297">
            <v>50000223</v>
          </cell>
          <cell r="B297" t="str">
            <v>Бактериологическое исследование смывов на легионеллы.</v>
          </cell>
          <cell r="C297" t="str">
            <v>иссл.</v>
          </cell>
          <cell r="D297">
            <v>1020.8333333333334</v>
          </cell>
          <cell r="E297">
            <v>1225</v>
          </cell>
          <cell r="F297">
            <v>1060</v>
          </cell>
          <cell r="G297">
            <v>1274</v>
          </cell>
          <cell r="H297"/>
          <cell r="I297">
            <v>1272</v>
          </cell>
        </row>
        <row r="298">
          <cell r="A298">
            <v>50000055</v>
          </cell>
          <cell r="B298" t="str">
            <v>Бактериологическое исследование смывов с эндоскопического оборудования</v>
          </cell>
          <cell r="C298" t="str">
            <v>иссл.</v>
          </cell>
          <cell r="D298">
            <v>448.33333333333337</v>
          </cell>
          <cell r="E298">
            <v>538</v>
          </cell>
          <cell r="F298">
            <v>465</v>
          </cell>
          <cell r="G298">
            <v>559.52</v>
          </cell>
          <cell r="H298"/>
          <cell r="I298">
            <v>558</v>
          </cell>
        </row>
        <row r="299">
          <cell r="A299">
            <v>50000056</v>
          </cell>
          <cell r="B299" t="str">
            <v>Бактериологическое исследование смывов на синегнойную палочку</v>
          </cell>
          <cell r="C299" t="str">
            <v>иссл.</v>
          </cell>
          <cell r="D299">
            <v>66.666666666666671</v>
          </cell>
          <cell r="E299">
            <v>80</v>
          </cell>
          <cell r="F299">
            <v>70</v>
          </cell>
          <cell r="G299">
            <v>83.2</v>
          </cell>
          <cell r="H299"/>
          <cell r="I299">
            <v>84</v>
          </cell>
        </row>
        <row r="300">
          <cell r="A300">
            <v>50000057</v>
          </cell>
          <cell r="B300" t="str">
            <v>Бактериологическое исследование рук персонала</v>
          </cell>
          <cell r="C300" t="str">
            <v>иссл.</v>
          </cell>
          <cell r="D300">
            <v>121.66666666666667</v>
          </cell>
          <cell r="E300">
            <v>146</v>
          </cell>
          <cell r="F300">
            <v>125</v>
          </cell>
          <cell r="G300">
            <v>151.84</v>
          </cell>
          <cell r="H300"/>
          <cell r="I300">
            <v>150</v>
          </cell>
        </row>
        <row r="301">
          <cell r="A301" t="str">
            <v>Клинический материал</v>
          </cell>
          <cell r="B301"/>
          <cell r="C301"/>
          <cell r="D301"/>
          <cell r="E301"/>
          <cell r="F301"/>
          <cell r="G301"/>
          <cell r="H301"/>
          <cell r="I301"/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302" t="str">
            <v>проба</v>
          </cell>
          <cell r="D302">
            <v>558.33333333333337</v>
          </cell>
          <cell r="E302">
            <v>670</v>
          </cell>
          <cell r="F302">
            <v>560</v>
          </cell>
          <cell r="G302">
            <v>696.80000000000007</v>
          </cell>
          <cell r="H302"/>
          <cell r="I302">
            <v>672</v>
          </cell>
        </row>
        <row r="303">
          <cell r="A303">
            <v>50000054</v>
          </cell>
          <cell r="B30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303" t="str">
            <v>проба</v>
          </cell>
          <cell r="D303">
            <v>478.33333333333337</v>
          </cell>
          <cell r="E303">
            <v>574</v>
          </cell>
          <cell r="F303">
            <v>480</v>
          </cell>
          <cell r="G303">
            <v>596.96</v>
          </cell>
          <cell r="H303"/>
          <cell r="I303">
            <v>576</v>
          </cell>
        </row>
        <row r="304">
          <cell r="A304">
            <v>50001098</v>
          </cell>
          <cell r="B304" t="str">
            <v>Бактериологическое исследование отделяемого зева, носа на стафилококк (1 исследование)</v>
          </cell>
          <cell r="C304" t="str">
            <v>иссл.</v>
          </cell>
          <cell r="D304">
            <v>148.33333333333334</v>
          </cell>
          <cell r="E304">
            <v>178</v>
          </cell>
          <cell r="F304">
            <v>155</v>
          </cell>
          <cell r="G304">
            <v>185.12</v>
          </cell>
          <cell r="H304"/>
          <cell r="I304">
            <v>186</v>
          </cell>
        </row>
        <row r="305">
          <cell r="A305">
            <v>50000193</v>
          </cell>
          <cell r="B305" t="str">
            <v>Бактериологическое исследование чувствительности к химиотерапевтическим препаратам</v>
          </cell>
          <cell r="C305" t="str">
            <v>иссл.</v>
          </cell>
          <cell r="D305">
            <v>80</v>
          </cell>
          <cell r="E305">
            <v>96</v>
          </cell>
          <cell r="F305">
            <v>80</v>
          </cell>
          <cell r="G305">
            <v>99.84</v>
          </cell>
          <cell r="H305"/>
          <cell r="I305">
            <v>96</v>
          </cell>
        </row>
        <row r="306">
          <cell r="A306">
            <v>50000194</v>
          </cell>
          <cell r="B306" t="str">
            <v xml:space="preserve">Бактериологическое исследование на возбудителей дифтерии (1 исследование).  </v>
          </cell>
          <cell r="C306" t="str">
            <v>иссл.</v>
          </cell>
          <cell r="D306">
            <v>221.66666666666669</v>
          </cell>
          <cell r="E306">
            <v>266</v>
          </cell>
          <cell r="F306">
            <v>230</v>
          </cell>
          <cell r="G306">
            <v>276.64</v>
          </cell>
          <cell r="H306"/>
          <cell r="I306">
            <v>276</v>
          </cell>
        </row>
        <row r="307">
          <cell r="A307">
            <v>50000195</v>
          </cell>
          <cell r="B307" t="str">
            <v>Бактериологическое исследование на возбудителей коклюша и паракоклюша.</v>
          </cell>
          <cell r="C307" t="str">
            <v>проба</v>
          </cell>
          <cell r="D307">
            <v>108.33333333333334</v>
          </cell>
          <cell r="E307">
            <v>130</v>
          </cell>
          <cell r="F307">
            <v>110</v>
          </cell>
          <cell r="G307">
            <v>135.20000000000002</v>
          </cell>
          <cell r="H307"/>
          <cell r="I307">
            <v>132</v>
          </cell>
        </row>
        <row r="308">
          <cell r="A308">
            <v>50000197</v>
          </cell>
          <cell r="B308" t="str">
            <v>Бактериологическое исследование на менингококк</v>
          </cell>
          <cell r="C308" t="str">
            <v>иссл.</v>
          </cell>
          <cell r="D308">
            <v>151.66666666666669</v>
          </cell>
          <cell r="E308">
            <v>182</v>
          </cell>
          <cell r="F308">
            <v>155</v>
          </cell>
          <cell r="G308">
            <v>189.28</v>
          </cell>
          <cell r="H308"/>
          <cell r="I308">
            <v>186</v>
          </cell>
        </row>
        <row r="309">
          <cell r="A309">
            <v>50000198</v>
          </cell>
          <cell r="B309" t="str">
            <v xml:space="preserve">Бактериологическое исследование на кишечную группу инфекций.  </v>
          </cell>
          <cell r="C309" t="str">
            <v>иссл.</v>
          </cell>
          <cell r="D309">
            <v>146.66666666666669</v>
          </cell>
          <cell r="E309">
            <v>176</v>
          </cell>
          <cell r="F309">
            <v>150</v>
          </cell>
          <cell r="G309">
            <v>183.04000000000002</v>
          </cell>
          <cell r="H309"/>
          <cell r="I309">
            <v>180</v>
          </cell>
        </row>
        <row r="310">
          <cell r="A310">
            <v>50000058</v>
          </cell>
          <cell r="B310" t="str">
            <v>Бактериологическое исследование на  энтеропатогенные эшерихии</v>
          </cell>
          <cell r="C310" t="str">
            <v>иссл.</v>
          </cell>
          <cell r="D310">
            <v>225</v>
          </cell>
          <cell r="E310">
            <v>270</v>
          </cell>
          <cell r="F310">
            <v>235</v>
          </cell>
          <cell r="G310">
            <v>280.8</v>
          </cell>
          <cell r="H310"/>
          <cell r="I310">
            <v>282</v>
          </cell>
        </row>
        <row r="311">
          <cell r="A311">
            <v>50001100</v>
          </cell>
          <cell r="B311" t="str">
            <v>Бактериологическое исследование крови на гемокультуру.</v>
          </cell>
          <cell r="C311" t="str">
            <v>иссл.</v>
          </cell>
          <cell r="D311">
            <v>163.33333333333334</v>
          </cell>
          <cell r="E311">
            <v>196</v>
          </cell>
          <cell r="F311">
            <v>170</v>
          </cell>
          <cell r="G311">
            <v>203.84</v>
          </cell>
          <cell r="H311"/>
          <cell r="I311">
            <v>204</v>
          </cell>
        </row>
        <row r="312">
          <cell r="A312">
            <v>50001107</v>
          </cell>
          <cell r="B312" t="str">
            <v>Бактериологическое исследование крови на стерильность</v>
          </cell>
          <cell r="C312" t="str">
            <v>иссл.</v>
          </cell>
          <cell r="D312">
            <v>170</v>
          </cell>
          <cell r="E312">
            <v>204</v>
          </cell>
          <cell r="F312">
            <v>175</v>
          </cell>
          <cell r="G312">
            <v>212.16</v>
          </cell>
          <cell r="H312"/>
          <cell r="I312">
            <v>210</v>
          </cell>
        </row>
        <row r="313">
          <cell r="A313">
            <v>50001101</v>
          </cell>
          <cell r="B313" t="str">
            <v xml:space="preserve">Бактериологическое исследование на дисбактериоз. </v>
          </cell>
          <cell r="C313" t="str">
            <v>проба</v>
          </cell>
          <cell r="D313">
            <v>710</v>
          </cell>
          <cell r="E313">
            <v>852</v>
          </cell>
          <cell r="F313">
            <v>710</v>
          </cell>
          <cell r="G313">
            <v>886.08</v>
          </cell>
          <cell r="H313"/>
          <cell r="I313">
            <v>852</v>
          </cell>
        </row>
        <row r="314">
          <cell r="A314">
            <v>50001112</v>
          </cell>
          <cell r="B314" t="str">
            <v>Определение устойчивости микроорганизмов к дезинфектантам</v>
          </cell>
          <cell r="C314" t="str">
            <v>проба</v>
          </cell>
          <cell r="D314">
            <v>220</v>
          </cell>
          <cell r="E314">
            <v>264</v>
          </cell>
          <cell r="F314">
            <v>230</v>
          </cell>
          <cell r="G314">
            <v>274.56</v>
          </cell>
          <cell r="H314"/>
          <cell r="I314">
            <v>276</v>
          </cell>
        </row>
        <row r="315">
          <cell r="A315">
            <v>50001320</v>
          </cell>
          <cell r="B315" t="str">
            <v>Бактериологическое исследование кала на условно-патогенную микрофлору</v>
          </cell>
          <cell r="C315" t="str">
            <v>проба</v>
          </cell>
          <cell r="D315">
            <v>527.5</v>
          </cell>
          <cell r="E315">
            <v>633</v>
          </cell>
          <cell r="F315">
            <v>545</v>
          </cell>
          <cell r="G315">
            <v>658.32</v>
          </cell>
          <cell r="H315"/>
          <cell r="I315">
            <v>654</v>
          </cell>
        </row>
        <row r="316">
          <cell r="A316">
            <v>50001321</v>
          </cell>
          <cell r="B316" t="str">
            <v>Бактериологическое исследование клинического материала на дрожжевые грибы рода Candida</v>
          </cell>
          <cell r="C316" t="str">
            <v>иссл.</v>
          </cell>
          <cell r="D316">
            <v>151.66666666666669</v>
          </cell>
          <cell r="E316">
            <v>182</v>
          </cell>
          <cell r="F316">
            <v>160</v>
          </cell>
          <cell r="G316">
            <v>189.28</v>
          </cell>
          <cell r="H316"/>
          <cell r="I316">
            <v>192</v>
          </cell>
        </row>
        <row r="317">
          <cell r="A317" t="str">
            <v>Серологические исследования</v>
          </cell>
          <cell r="B317"/>
          <cell r="C317"/>
          <cell r="D317"/>
          <cell r="E317"/>
          <cell r="F317"/>
          <cell r="G317"/>
          <cell r="H317"/>
          <cell r="I317"/>
        </row>
        <row r="318">
          <cell r="A318">
            <v>50001102</v>
          </cell>
          <cell r="B318" t="str">
            <v>Серологическое исследование на коклюш, паракоклюш с одним диагностикумом</v>
          </cell>
          <cell r="C318" t="str">
            <v>иссл.</v>
          </cell>
          <cell r="D318">
            <v>160.83333333333334</v>
          </cell>
          <cell r="E318">
            <v>193</v>
          </cell>
          <cell r="F318">
            <v>165</v>
          </cell>
          <cell r="G318">
            <v>200.72</v>
          </cell>
          <cell r="H318"/>
          <cell r="I318">
            <v>198</v>
          </cell>
        </row>
        <row r="319">
          <cell r="A319">
            <v>50001322</v>
          </cell>
          <cell r="B319" t="str">
            <v>Серологическое исследование на тиф и паратифы с одним диагностикумом (реакция Видаля)</v>
          </cell>
          <cell r="C319" t="str">
            <v>иссл.</v>
          </cell>
          <cell r="D319">
            <v>160.83333333333334</v>
          </cell>
          <cell r="E319">
            <v>193</v>
          </cell>
          <cell r="F319">
            <v>165</v>
          </cell>
          <cell r="G319">
            <v>200.72</v>
          </cell>
          <cell r="H319"/>
          <cell r="I319">
            <v>198</v>
          </cell>
        </row>
        <row r="320">
          <cell r="A320">
            <v>50000059</v>
          </cell>
          <cell r="B320" t="str">
            <v>Серологическое исследование на брюшной тиф</v>
          </cell>
          <cell r="C320" t="str">
            <v>иссл.</v>
          </cell>
          <cell r="D320">
            <v>175</v>
          </cell>
          <cell r="E320">
            <v>210</v>
          </cell>
          <cell r="F320">
            <v>180</v>
          </cell>
          <cell r="G320">
            <v>218.4</v>
          </cell>
          <cell r="H320"/>
          <cell r="I320">
            <v>216</v>
          </cell>
        </row>
        <row r="321">
          <cell r="A321">
            <v>50000060</v>
          </cell>
          <cell r="B321" t="str">
            <v>Серологическое исследование с одним диагностикумом (дифтерия, столбняк)</v>
          </cell>
          <cell r="C321" t="str">
            <v>иссл.</v>
          </cell>
          <cell r="D321">
            <v>148.33333333333334</v>
          </cell>
          <cell r="E321">
            <v>178</v>
          </cell>
          <cell r="F321">
            <v>155</v>
          </cell>
          <cell r="G321">
            <v>185.12</v>
          </cell>
          <cell r="H321"/>
          <cell r="I321">
            <v>186</v>
          </cell>
        </row>
        <row r="322">
          <cell r="A322">
            <v>50000061</v>
          </cell>
          <cell r="B322" t="str">
            <v>Серологическое исследование с одним  диагностикумом (сальмонелезный, шигеллезный, менингококковым)</v>
          </cell>
          <cell r="C322" t="str">
            <v>иссл.</v>
          </cell>
          <cell r="D322">
            <v>188.33333333333334</v>
          </cell>
          <cell r="E322">
            <v>226</v>
          </cell>
          <cell r="F322">
            <v>195</v>
          </cell>
          <cell r="G322">
            <v>235.04000000000002</v>
          </cell>
          <cell r="H322"/>
          <cell r="I322">
            <v>234</v>
          </cell>
        </row>
        <row r="323">
          <cell r="A323" t="str">
            <v>Стерилизация, контроль стерилизации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>
            <v>50001323</v>
          </cell>
          <cell r="B324" t="str">
            <v>Микробиологические исследования по контролю качества камерной дезинфекции (9 биотестов)</v>
          </cell>
          <cell r="C324" t="str">
            <v>проба</v>
          </cell>
          <cell r="D324">
            <v>640</v>
          </cell>
          <cell r="E324">
            <v>768</v>
          </cell>
          <cell r="F324">
            <v>665</v>
          </cell>
          <cell r="G324">
            <v>798.72</v>
          </cell>
          <cell r="H324"/>
          <cell r="I324">
            <v>798</v>
          </cell>
        </row>
        <row r="325">
          <cell r="A325">
            <v>50001324</v>
          </cell>
          <cell r="B325" t="str">
            <v>Микробиологические исследования по контролю качества камерной дезинфекции (15 биотестов)</v>
          </cell>
          <cell r="C325" t="str">
            <v>проба</v>
          </cell>
          <cell r="D325">
            <v>1012.5</v>
          </cell>
          <cell r="E325">
            <v>1215</v>
          </cell>
          <cell r="F325">
            <v>1050</v>
          </cell>
          <cell r="G325">
            <v>1263.6000000000001</v>
          </cell>
          <cell r="H325"/>
          <cell r="I325">
            <v>1260</v>
          </cell>
        </row>
        <row r="326">
          <cell r="A326">
            <v>50000062</v>
          </cell>
          <cell r="B326" t="str">
            <v>Биологический контроль работы воздушного стерилизатора (5 тестов)</v>
          </cell>
          <cell r="C326" t="str">
            <v>проба</v>
          </cell>
          <cell r="D326">
            <v>1012.5</v>
          </cell>
          <cell r="E326">
            <v>1215</v>
          </cell>
          <cell r="F326">
            <v>1050</v>
          </cell>
          <cell r="G326">
            <v>1263.6000000000001</v>
          </cell>
          <cell r="H326"/>
          <cell r="I326">
            <v>1260</v>
          </cell>
        </row>
        <row r="327">
          <cell r="A327">
            <v>50000953</v>
          </cell>
          <cell r="B327" t="str">
            <v>Биологический контроль работы парового стерилизатора ( 5 тестов)</v>
          </cell>
          <cell r="C327" t="str">
            <v>проба</v>
          </cell>
          <cell r="D327">
            <v>1000</v>
          </cell>
          <cell r="E327">
            <v>1200</v>
          </cell>
          <cell r="F327">
            <v>1040</v>
          </cell>
          <cell r="G327">
            <v>1248</v>
          </cell>
          <cell r="H327"/>
          <cell r="I327">
            <v>1248</v>
          </cell>
        </row>
        <row r="328">
          <cell r="A328">
            <v>51000177</v>
          </cell>
          <cell r="B328" t="str">
            <v>Стерилизация изделий медицинского назначения (1 цикл)</v>
          </cell>
          <cell r="C328" t="str">
            <v>проба</v>
          </cell>
          <cell r="D328">
            <v>221.66666666666669</v>
          </cell>
          <cell r="E328">
            <v>266</v>
          </cell>
          <cell r="F328">
            <v>230</v>
          </cell>
          <cell r="G328">
            <v>276.64</v>
          </cell>
          <cell r="H328"/>
          <cell r="I328">
            <v>276</v>
          </cell>
        </row>
        <row r="329">
          <cell r="A329">
            <v>50001328</v>
          </cell>
          <cell r="B32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9" t="str">
            <v>проба</v>
          </cell>
          <cell r="D329">
            <v>133.33333333333334</v>
          </cell>
          <cell r="E329">
            <v>160</v>
          </cell>
          <cell r="F329">
            <v>135</v>
          </cell>
          <cell r="G329">
            <v>166.4</v>
          </cell>
          <cell r="H329"/>
          <cell r="I329">
            <v>162</v>
          </cell>
        </row>
        <row r="330">
          <cell r="A330" t="str">
            <v>Исследование на стерильность</v>
          </cell>
          <cell r="B330"/>
          <cell r="C330"/>
          <cell r="D330"/>
          <cell r="E330"/>
          <cell r="F330"/>
          <cell r="G330"/>
          <cell r="H330"/>
          <cell r="I330"/>
        </row>
        <row r="331">
          <cell r="A331">
            <v>50000063</v>
          </cell>
          <cell r="B331" t="str">
            <v>Бактериологическое исследование материала, хирургических инструментов, белья, эндоскопов на стерильность</v>
          </cell>
          <cell r="C331" t="str">
            <v>проба</v>
          </cell>
          <cell r="D331">
            <v>141.66666666666669</v>
          </cell>
          <cell r="E331">
            <v>170</v>
          </cell>
          <cell r="F331">
            <v>145</v>
          </cell>
          <cell r="G331">
            <v>176.8</v>
          </cell>
          <cell r="H331"/>
          <cell r="I331">
            <v>174</v>
          </cell>
        </row>
        <row r="332">
          <cell r="A332" t="str">
            <v>Обучение</v>
          </cell>
          <cell r="B332"/>
          <cell r="C332"/>
          <cell r="D332"/>
          <cell r="E332"/>
          <cell r="F332"/>
          <cell r="G332"/>
          <cell r="H332"/>
          <cell r="I332"/>
        </row>
        <row r="333">
          <cell r="A333">
            <v>50000031</v>
          </cell>
          <cell r="B333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33" t="str">
            <v>чел.</v>
          </cell>
          <cell r="D333">
            <v>8333.3333333333339</v>
          </cell>
          <cell r="E333">
            <v>10000</v>
          </cell>
          <cell r="F333">
            <v>8500</v>
          </cell>
          <cell r="G333">
            <v>10400</v>
          </cell>
          <cell r="H333"/>
          <cell r="I333">
            <v>10200</v>
          </cell>
        </row>
        <row r="334">
          <cell r="A334" t="str">
            <v>Исследования методом ИФА</v>
          </cell>
          <cell r="B334"/>
          <cell r="C334"/>
          <cell r="D334"/>
          <cell r="E334"/>
          <cell r="F334"/>
          <cell r="G334"/>
          <cell r="H334"/>
          <cell r="I334"/>
        </row>
        <row r="335">
          <cell r="A335">
            <v>50000127</v>
          </cell>
          <cell r="B335" t="str">
            <v>Определение остаточного количества антибиотиков в пищевых продуктах (на тетрациклин в мёде)</v>
          </cell>
          <cell r="C335" t="str">
            <v>иссл.</v>
          </cell>
          <cell r="D335">
            <v>2583.3333333333335</v>
          </cell>
          <cell r="E335">
            <v>3100</v>
          </cell>
          <cell r="F335">
            <v>2685</v>
          </cell>
          <cell r="G335">
            <v>3224</v>
          </cell>
          <cell r="H335"/>
          <cell r="I335">
            <v>3222</v>
          </cell>
        </row>
        <row r="336">
          <cell r="A336">
            <v>50000112</v>
          </cell>
          <cell r="B336" t="str">
            <v>Исследование на коклюш с определением классов G, M и A (ИФА методом)</v>
          </cell>
          <cell r="C336" t="str">
            <v>иссл.</v>
          </cell>
          <cell r="D336">
            <v>1045</v>
          </cell>
          <cell r="E336">
            <v>1254</v>
          </cell>
          <cell r="F336">
            <v>1085</v>
          </cell>
          <cell r="G336">
            <v>1304.1600000000001</v>
          </cell>
          <cell r="H336"/>
          <cell r="I336">
            <v>1302</v>
          </cell>
        </row>
        <row r="337">
          <cell r="A337" t="str">
            <v>Исследования методом разделенного импеданса</v>
          </cell>
          <cell r="B337"/>
          <cell r="C337"/>
          <cell r="D337"/>
          <cell r="E337"/>
          <cell r="F337"/>
          <cell r="G337"/>
          <cell r="H337"/>
          <cell r="I337"/>
        </row>
        <row r="338">
          <cell r="A338">
            <v>50000028</v>
          </cell>
          <cell r="B338" t="str">
            <v>Бактериологическое исследование на КМАФАнМ</v>
          </cell>
          <cell r="C338" t="str">
            <v>иссл.</v>
          </cell>
          <cell r="D338">
            <v>190.83333333333334</v>
          </cell>
          <cell r="E338">
            <v>229</v>
          </cell>
          <cell r="F338">
            <v>195</v>
          </cell>
          <cell r="G338">
            <v>238.16</v>
          </cell>
          <cell r="H338"/>
          <cell r="I338">
            <v>234</v>
          </cell>
        </row>
        <row r="339">
          <cell r="A339">
            <v>50000029</v>
          </cell>
          <cell r="B339" t="str">
            <v>Бактериологическое исследование на листерии</v>
          </cell>
          <cell r="C339" t="str">
            <v>иссл.</v>
          </cell>
          <cell r="D339">
            <v>292.5</v>
          </cell>
          <cell r="E339">
            <v>351</v>
          </cell>
          <cell r="F339">
            <v>305</v>
          </cell>
          <cell r="G339">
            <v>365.04</v>
          </cell>
          <cell r="H339"/>
          <cell r="I339">
            <v>366</v>
          </cell>
        </row>
        <row r="340">
          <cell r="A340">
            <v>50000030</v>
          </cell>
          <cell r="B340" t="str">
            <v>Исследование на патогенную микрофлору, в т.ч. сальмонеллы</v>
          </cell>
          <cell r="C340" t="str">
            <v>иссл.</v>
          </cell>
          <cell r="D340">
            <v>292.5</v>
          </cell>
          <cell r="E340">
            <v>351</v>
          </cell>
          <cell r="F340">
            <v>305</v>
          </cell>
          <cell r="G340">
            <v>365.04</v>
          </cell>
          <cell r="H340"/>
          <cell r="I340">
            <v>366</v>
          </cell>
        </row>
        <row r="341">
          <cell r="A341" t="str">
            <v>Прочие</v>
          </cell>
          <cell r="B341"/>
          <cell r="C341"/>
          <cell r="D341"/>
          <cell r="E341"/>
          <cell r="F341"/>
          <cell r="G341"/>
          <cell r="H341"/>
          <cell r="I341"/>
        </row>
        <row r="342">
          <cell r="A342">
            <v>50000040</v>
          </cell>
          <cell r="B342" t="str">
            <v>Бактериологический количественный контроль питательных сред</v>
          </cell>
          <cell r="C342" t="str">
            <v>проба</v>
          </cell>
          <cell r="D342">
            <v>875</v>
          </cell>
          <cell r="E342">
            <v>1050</v>
          </cell>
          <cell r="F342">
            <v>875</v>
          </cell>
          <cell r="G342">
            <v>1092</v>
          </cell>
          <cell r="H342"/>
          <cell r="I342">
            <v>1050</v>
          </cell>
        </row>
        <row r="343">
          <cell r="A343" t="str">
            <v xml:space="preserve">Лаборатория  физико-химических методов исследования  </v>
          </cell>
          <cell r="B343"/>
          <cell r="C343"/>
          <cell r="D343"/>
          <cell r="E343"/>
          <cell r="F343"/>
          <cell r="G343"/>
          <cell r="H343"/>
          <cell r="I343"/>
        </row>
        <row r="344">
          <cell r="A344" t="str">
            <v>Санитарно-гигиенические исследования продовольственного сырья и пищевых продуктов</v>
          </cell>
          <cell r="B344"/>
          <cell r="C344"/>
          <cell r="D344"/>
          <cell r="E344"/>
          <cell r="F344"/>
          <cell r="G344"/>
          <cell r="H344"/>
          <cell r="I344"/>
        </row>
        <row r="345">
          <cell r="A345">
            <v>60000005</v>
          </cell>
          <cell r="B345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45" t="str">
            <v>иссл.</v>
          </cell>
          <cell r="D345">
            <v>2214.166666666667</v>
          </cell>
          <cell r="E345">
            <v>2657</v>
          </cell>
          <cell r="F345">
            <v>2300</v>
          </cell>
          <cell r="G345">
            <v>2763.28</v>
          </cell>
          <cell r="H345"/>
          <cell r="I345">
            <v>2760</v>
          </cell>
        </row>
        <row r="346">
          <cell r="A346">
            <v>60000122</v>
          </cell>
          <cell r="B346" t="str">
            <v>Определение массовой доли транс-изомеров жирных кислот - продукты переработки растительных масел и животных жиров</v>
          </cell>
          <cell r="C346" t="str">
            <v>иссл.</v>
          </cell>
          <cell r="D346">
            <v>2214.166666666667</v>
          </cell>
          <cell r="E346">
            <v>2657</v>
          </cell>
          <cell r="F346">
            <v>2300</v>
          </cell>
          <cell r="G346">
            <v>2763.28</v>
          </cell>
          <cell r="H346"/>
          <cell r="I346">
            <v>2760</v>
          </cell>
        </row>
        <row r="347">
          <cell r="A347">
            <v>60000123</v>
          </cell>
          <cell r="B347" t="str">
            <v>Определение массовой доли молочного жира - спреды и смеси топлёные</v>
          </cell>
          <cell r="C347" t="str">
            <v>иссл.</v>
          </cell>
          <cell r="D347">
            <v>2214.166666666667</v>
          </cell>
          <cell r="E347">
            <v>2657</v>
          </cell>
          <cell r="F347">
            <v>2300</v>
          </cell>
          <cell r="G347">
            <v>2763.28</v>
          </cell>
          <cell r="H347"/>
          <cell r="I347">
            <v>2760</v>
          </cell>
        </row>
        <row r="348">
          <cell r="A348">
            <v>60000111</v>
          </cell>
          <cell r="B348" t="str">
            <v>Определение ферропримесей в сахаре.</v>
          </cell>
          <cell r="C348" t="str">
            <v>иссл.</v>
          </cell>
          <cell r="D348">
            <v>111.66666666666667</v>
          </cell>
          <cell r="E348">
            <v>134</v>
          </cell>
          <cell r="F348">
            <v>115</v>
          </cell>
          <cell r="G348">
            <v>139.36000000000001</v>
          </cell>
          <cell r="H348"/>
          <cell r="I348">
            <v>138</v>
          </cell>
        </row>
        <row r="349">
          <cell r="A349">
            <v>60000112</v>
          </cell>
          <cell r="B349" t="str">
            <v>Определение массовой доли редуцирующих веществ в сахаре.</v>
          </cell>
          <cell r="C349" t="str">
            <v>иссл.</v>
          </cell>
          <cell r="D349">
            <v>321.66666666666669</v>
          </cell>
          <cell r="E349">
            <v>386</v>
          </cell>
          <cell r="F349">
            <v>335</v>
          </cell>
          <cell r="G349">
            <v>401.44</v>
          </cell>
          <cell r="H349"/>
          <cell r="I349">
            <v>402</v>
          </cell>
        </row>
        <row r="350">
          <cell r="A350">
            <v>60000113</v>
          </cell>
          <cell r="B350" t="str">
            <v>Определение цветности сахара.</v>
          </cell>
          <cell r="C350" t="str">
            <v>иссл.</v>
          </cell>
          <cell r="D350">
            <v>176.66666666666669</v>
          </cell>
          <cell r="E350">
            <v>212</v>
          </cell>
          <cell r="F350">
            <v>180</v>
          </cell>
          <cell r="G350">
            <v>220.48000000000002</v>
          </cell>
          <cell r="H350"/>
          <cell r="I350">
            <v>216</v>
          </cell>
        </row>
        <row r="351">
          <cell r="A351">
            <v>60000114</v>
          </cell>
          <cell r="B351" t="str">
            <v>Определение внешнего вида, запаха, вкуса и чистоты раствора сахара.</v>
          </cell>
          <cell r="C351" t="str">
            <v>иссл.</v>
          </cell>
          <cell r="D351">
            <v>70.833333333333343</v>
          </cell>
          <cell r="E351">
            <v>85</v>
          </cell>
          <cell r="F351">
            <v>75</v>
          </cell>
          <cell r="G351">
            <v>88.4</v>
          </cell>
          <cell r="H351"/>
          <cell r="I351">
            <v>90</v>
          </cell>
        </row>
        <row r="352">
          <cell r="A352">
            <v>60000115</v>
          </cell>
          <cell r="B352" t="str">
            <v>Определение массовой доли мелочи в сахаре-рафинаде.</v>
          </cell>
          <cell r="C352" t="str">
            <v>иссл.</v>
          </cell>
          <cell r="D352">
            <v>70.833333333333343</v>
          </cell>
          <cell r="E352">
            <v>85</v>
          </cell>
          <cell r="F352">
            <v>75</v>
          </cell>
          <cell r="G352">
            <v>88.4</v>
          </cell>
          <cell r="H352"/>
          <cell r="I352">
            <v>90</v>
          </cell>
        </row>
        <row r="353">
          <cell r="A353">
            <v>60000222</v>
          </cell>
          <cell r="B353" t="str">
            <v>Определение органолептических показателей продовольственного сырья, пищевых продуктов.</v>
          </cell>
          <cell r="C353" t="str">
            <v>иссл.</v>
          </cell>
          <cell r="D353">
            <v>85.833333333333343</v>
          </cell>
          <cell r="E353">
            <v>103</v>
          </cell>
          <cell r="F353">
            <v>90</v>
          </cell>
          <cell r="G353">
            <v>107.12</v>
          </cell>
          <cell r="H353"/>
          <cell r="I353">
            <v>108</v>
          </cell>
        </row>
        <row r="354">
          <cell r="A354">
            <v>60000223</v>
          </cell>
          <cell r="B354" t="str">
            <v>Определение массовой доли экстрактивных веществ в кофе.</v>
          </cell>
          <cell r="C354" t="str">
            <v>иссл.</v>
          </cell>
          <cell r="D354">
            <v>214.16666666666669</v>
          </cell>
          <cell r="E354">
            <v>257</v>
          </cell>
          <cell r="F354">
            <v>225</v>
          </cell>
          <cell r="G354">
            <v>267.28000000000003</v>
          </cell>
          <cell r="H354"/>
          <cell r="I354">
            <v>270</v>
          </cell>
        </row>
        <row r="355">
          <cell r="A355">
            <v>60000224</v>
          </cell>
          <cell r="B355" t="str">
            <v>Определение массовой доли экстрактивных водорастворимых веществ в чае.</v>
          </cell>
          <cell r="C355" t="str">
            <v>иссл.</v>
          </cell>
          <cell r="D355">
            <v>240.83333333333334</v>
          </cell>
          <cell r="E355">
            <v>289</v>
          </cell>
          <cell r="F355">
            <v>250</v>
          </cell>
          <cell r="G355">
            <v>300.56</v>
          </cell>
          <cell r="H355"/>
          <cell r="I355">
            <v>300</v>
          </cell>
        </row>
        <row r="356">
          <cell r="A356">
            <v>60000225</v>
          </cell>
          <cell r="B356" t="str">
            <v>Определение массовой доли белка в продовольственном сырье, пищевых продуктов.</v>
          </cell>
          <cell r="C356" t="str">
            <v>иссл.</v>
          </cell>
          <cell r="D356">
            <v>523.33333333333337</v>
          </cell>
          <cell r="E356">
            <v>628</v>
          </cell>
          <cell r="F356">
            <v>545</v>
          </cell>
          <cell r="G356">
            <v>653.12</v>
          </cell>
          <cell r="H356"/>
          <cell r="I356">
            <v>654</v>
          </cell>
        </row>
        <row r="357">
          <cell r="A357">
            <v>60000226</v>
          </cell>
          <cell r="B357" t="str">
            <v>Расчет одного блюда на калорийность по Экземплярскому.</v>
          </cell>
          <cell r="C357" t="str">
            <v>иссл.</v>
          </cell>
          <cell r="D357">
            <v>158.33333333333334</v>
          </cell>
          <cell r="E357">
            <v>190</v>
          </cell>
          <cell r="F357">
            <v>165</v>
          </cell>
          <cell r="G357">
            <v>197.6</v>
          </cell>
          <cell r="H357"/>
          <cell r="I357">
            <v>198</v>
          </cell>
        </row>
        <row r="358">
          <cell r="A358">
            <v>60000229</v>
          </cell>
          <cell r="B358" t="str">
            <v>Определение массовой доли осадка в растительном масле.</v>
          </cell>
          <cell r="C358" t="str">
            <v>иссл.</v>
          </cell>
          <cell r="D358">
            <v>178.33333333333334</v>
          </cell>
          <cell r="E358">
            <v>214</v>
          </cell>
          <cell r="F358">
            <v>185</v>
          </cell>
          <cell r="G358">
            <v>222.56</v>
          </cell>
          <cell r="H358"/>
          <cell r="I358">
            <v>222</v>
          </cell>
        </row>
        <row r="359">
          <cell r="A359">
            <v>60000231</v>
          </cell>
          <cell r="B35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9" t="str">
            <v>иссл.</v>
          </cell>
          <cell r="D359">
            <v>178.33333333333334</v>
          </cell>
          <cell r="E359">
            <v>214</v>
          </cell>
          <cell r="F359">
            <v>185</v>
          </cell>
          <cell r="G359">
            <v>222.56</v>
          </cell>
          <cell r="H359"/>
          <cell r="I359">
            <v>222</v>
          </cell>
        </row>
        <row r="360">
          <cell r="A360">
            <v>60000232</v>
          </cell>
          <cell r="B360" t="str">
            <v xml:space="preserve">Определение содержания этилового спирта в продуктах переработки плодов и овощей </v>
          </cell>
          <cell r="C360" t="str">
            <v>иссл.</v>
          </cell>
          <cell r="D360">
            <v>489.16666666666669</v>
          </cell>
          <cell r="E360">
            <v>587</v>
          </cell>
          <cell r="F360">
            <v>505</v>
          </cell>
          <cell r="G360">
            <v>610.48</v>
          </cell>
          <cell r="H360"/>
          <cell r="I360">
            <v>606</v>
          </cell>
        </row>
        <row r="361">
          <cell r="A361">
            <v>60000233</v>
          </cell>
          <cell r="B361" t="str">
            <v>Определение влаги и сухих веществ до постоянного веса в пищевых продуктах</v>
          </cell>
          <cell r="C361" t="str">
            <v>иссл.</v>
          </cell>
          <cell r="D361">
            <v>192.5</v>
          </cell>
          <cell r="E361">
            <v>231</v>
          </cell>
          <cell r="F361">
            <v>200</v>
          </cell>
          <cell r="G361">
            <v>240.24</v>
          </cell>
          <cell r="H361"/>
          <cell r="I361">
            <v>240</v>
          </cell>
        </row>
        <row r="362">
          <cell r="A362">
            <v>60000234</v>
          </cell>
          <cell r="B362" t="str">
            <v>Определение зольности в продовольственном сырье, пищевых продуктах</v>
          </cell>
          <cell r="C362" t="str">
            <v>иссл.</v>
          </cell>
          <cell r="D362">
            <v>392.5</v>
          </cell>
          <cell r="E362">
            <v>471</v>
          </cell>
          <cell r="F362">
            <v>405</v>
          </cell>
          <cell r="G362">
            <v>489.84000000000003</v>
          </cell>
          <cell r="H362"/>
          <cell r="I362">
            <v>486</v>
          </cell>
        </row>
        <row r="363">
          <cell r="A363">
            <v>60000235</v>
          </cell>
          <cell r="B36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63" t="str">
            <v>иссл.</v>
          </cell>
          <cell r="D363">
            <v>245</v>
          </cell>
          <cell r="E363">
            <v>294</v>
          </cell>
          <cell r="F363">
            <v>255</v>
          </cell>
          <cell r="G363">
            <v>305.76</v>
          </cell>
          <cell r="H363"/>
          <cell r="I363">
            <v>306</v>
          </cell>
        </row>
        <row r="364">
          <cell r="A364">
            <v>60000237</v>
          </cell>
          <cell r="B36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64" t="str">
            <v>иссл.</v>
          </cell>
          <cell r="D364">
            <v>91.666666666666671</v>
          </cell>
          <cell r="E364">
            <v>110</v>
          </cell>
          <cell r="F364">
            <v>95</v>
          </cell>
          <cell r="G364">
            <v>114.4</v>
          </cell>
          <cell r="H364"/>
          <cell r="I364">
            <v>114</v>
          </cell>
        </row>
        <row r="365">
          <cell r="A365">
            <v>60000239</v>
          </cell>
          <cell r="B365" t="str">
            <v>Определение массовой доли неомыляемых веществ в растительных маслах  и натуральных жирных кислотах</v>
          </cell>
          <cell r="C365" t="str">
            <v>иссл.</v>
          </cell>
          <cell r="D365">
            <v>163.33333333333334</v>
          </cell>
          <cell r="E365">
            <v>196</v>
          </cell>
          <cell r="F365">
            <v>170</v>
          </cell>
          <cell r="G365">
            <v>203.84</v>
          </cell>
          <cell r="H365"/>
          <cell r="I365">
            <v>204</v>
          </cell>
        </row>
        <row r="366">
          <cell r="A366">
            <v>60000240</v>
          </cell>
          <cell r="B366" t="str">
            <v>Определение массовой доли не жировых примесей и  объемной доли отстоя в растительных маслах</v>
          </cell>
          <cell r="C366" t="str">
            <v>иссл.</v>
          </cell>
          <cell r="D366">
            <v>392.5</v>
          </cell>
          <cell r="E366">
            <v>471</v>
          </cell>
          <cell r="F366">
            <v>405</v>
          </cell>
          <cell r="G366">
            <v>489.84000000000003</v>
          </cell>
          <cell r="H366"/>
          <cell r="I366">
            <v>486</v>
          </cell>
        </row>
        <row r="367">
          <cell r="A367">
            <v>60000241</v>
          </cell>
          <cell r="B367" t="str">
            <v>Определение  массовой доли фосфорсодержащих веществ в растительных маслах</v>
          </cell>
          <cell r="C367" t="str">
            <v>иссл.</v>
          </cell>
          <cell r="D367">
            <v>392.5</v>
          </cell>
          <cell r="E367">
            <v>471</v>
          </cell>
          <cell r="F367">
            <v>405</v>
          </cell>
          <cell r="G367">
            <v>489.84000000000003</v>
          </cell>
          <cell r="H367"/>
          <cell r="I367">
            <v>486</v>
          </cell>
        </row>
        <row r="368">
          <cell r="A368">
            <v>60000242</v>
          </cell>
          <cell r="B368" t="str">
            <v>Определение РН в продовольственном сырье, пищевых продуктах</v>
          </cell>
          <cell r="C368" t="str">
            <v>иссл.</v>
          </cell>
          <cell r="D368">
            <v>120.83333333333334</v>
          </cell>
          <cell r="E368">
            <v>145</v>
          </cell>
          <cell r="F368">
            <v>125</v>
          </cell>
          <cell r="G368">
            <v>150.80000000000001</v>
          </cell>
          <cell r="H368"/>
          <cell r="I368">
            <v>150</v>
          </cell>
        </row>
        <row r="369">
          <cell r="A369">
            <v>60000243</v>
          </cell>
          <cell r="B369" t="str">
            <v>Определение объемной доли этилового спирта  и массовой доли действительного экстракта в пиве</v>
          </cell>
          <cell r="C369" t="str">
            <v>иссл.</v>
          </cell>
          <cell r="D369">
            <v>440.83333333333337</v>
          </cell>
          <cell r="E369">
            <v>529</v>
          </cell>
          <cell r="F369">
            <v>460</v>
          </cell>
          <cell r="G369">
            <v>550.16</v>
          </cell>
          <cell r="H369"/>
          <cell r="I369">
            <v>552</v>
          </cell>
        </row>
        <row r="370">
          <cell r="A370">
            <v>60000244</v>
          </cell>
          <cell r="B370" t="str">
            <v>Определение массовой доли меди, цинка, кадмия, свинца в продовольственном сырье  и пищевых продуктах</v>
          </cell>
          <cell r="C370" t="str">
            <v>проба</v>
          </cell>
          <cell r="D370">
            <v>612.5</v>
          </cell>
          <cell r="E370">
            <v>735</v>
          </cell>
          <cell r="F370">
            <v>635</v>
          </cell>
          <cell r="G370">
            <v>764.4</v>
          </cell>
          <cell r="H370"/>
          <cell r="I370">
            <v>762</v>
          </cell>
        </row>
        <row r="371">
          <cell r="A371">
            <v>60000246</v>
          </cell>
          <cell r="B371" t="str">
            <v xml:space="preserve">Определение ртути в продовольственном сырье и пищевых продуктах </v>
          </cell>
          <cell r="C371" t="str">
            <v>иссл.</v>
          </cell>
          <cell r="D371">
            <v>555</v>
          </cell>
          <cell r="E371">
            <v>666</v>
          </cell>
          <cell r="F371">
            <v>575</v>
          </cell>
          <cell r="G371">
            <v>692.64</v>
          </cell>
          <cell r="H371"/>
          <cell r="I371">
            <v>690</v>
          </cell>
        </row>
        <row r="372">
          <cell r="A372">
            <v>60000247</v>
          </cell>
          <cell r="B372" t="str">
            <v xml:space="preserve">Определение железа в продовольственном сырье и пищевых продуктах </v>
          </cell>
          <cell r="C372" t="str">
            <v>иссл.</v>
          </cell>
          <cell r="D372">
            <v>426.66666666666669</v>
          </cell>
          <cell r="E372">
            <v>512</v>
          </cell>
          <cell r="F372">
            <v>445</v>
          </cell>
          <cell r="G372">
            <v>532.48</v>
          </cell>
          <cell r="H372"/>
          <cell r="I372">
            <v>534</v>
          </cell>
        </row>
        <row r="373">
          <cell r="A373">
            <v>60000248</v>
          </cell>
          <cell r="B373" t="str">
            <v xml:space="preserve">Определение хрома в продовольственном сырье и пищевых продуктах </v>
          </cell>
          <cell r="C373" t="str">
            <v>иссл.</v>
          </cell>
          <cell r="D373">
            <v>496.66666666666669</v>
          </cell>
          <cell r="E373">
            <v>596</v>
          </cell>
          <cell r="F373">
            <v>515</v>
          </cell>
          <cell r="G373">
            <v>619.84</v>
          </cell>
          <cell r="H373"/>
          <cell r="I373">
            <v>618</v>
          </cell>
        </row>
        <row r="374">
          <cell r="A374">
            <v>60000249</v>
          </cell>
          <cell r="B374" t="str">
            <v xml:space="preserve">Определение никеля в продовольственном сырье и пищевых продуктах </v>
          </cell>
          <cell r="C374" t="str">
            <v>иссл.</v>
          </cell>
          <cell r="D374">
            <v>496.66666666666669</v>
          </cell>
          <cell r="E374">
            <v>596</v>
          </cell>
          <cell r="F374">
            <v>515</v>
          </cell>
          <cell r="G374">
            <v>619.84</v>
          </cell>
          <cell r="H374"/>
          <cell r="I374">
            <v>618</v>
          </cell>
        </row>
        <row r="375">
          <cell r="A375">
            <v>60000250</v>
          </cell>
          <cell r="B375" t="str">
            <v>Качественное определение перекиси водорода в молочной продукции</v>
          </cell>
          <cell r="C375" t="str">
            <v>иссл.</v>
          </cell>
          <cell r="D375">
            <v>95.833333333333343</v>
          </cell>
          <cell r="E375">
            <v>115</v>
          </cell>
          <cell r="F375">
            <v>100</v>
          </cell>
          <cell r="G375">
            <v>119.60000000000001</v>
          </cell>
          <cell r="H375"/>
          <cell r="I375">
            <v>120</v>
          </cell>
        </row>
        <row r="376">
          <cell r="A376">
            <v>60000251</v>
          </cell>
          <cell r="B376" t="str">
            <v>Определение готовности концентратов  в пищевых продуктов не требующих варки</v>
          </cell>
          <cell r="C376" t="str">
            <v>иссл.</v>
          </cell>
          <cell r="D376">
            <v>43.333333333333336</v>
          </cell>
          <cell r="E376">
            <v>52</v>
          </cell>
          <cell r="F376">
            <v>45</v>
          </cell>
          <cell r="G376">
            <v>54.08</v>
          </cell>
          <cell r="H376"/>
          <cell r="I376">
            <v>54</v>
          </cell>
        </row>
        <row r="377">
          <cell r="A377">
            <v>60000252</v>
          </cell>
          <cell r="B37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7" t="str">
            <v>иссл.</v>
          </cell>
          <cell r="D377">
            <v>238.33333333333334</v>
          </cell>
          <cell r="E377">
            <v>286</v>
          </cell>
          <cell r="F377">
            <v>245</v>
          </cell>
          <cell r="G377">
            <v>297.44</v>
          </cell>
          <cell r="H377"/>
          <cell r="I377">
            <v>294</v>
          </cell>
        </row>
        <row r="378">
          <cell r="A378">
            <v>60000253</v>
          </cell>
          <cell r="B378" t="str">
            <v>Определение массовой доли фосфора в пищевых продуктах</v>
          </cell>
          <cell r="C378" t="str">
            <v>иссл.</v>
          </cell>
          <cell r="D378">
            <v>755</v>
          </cell>
          <cell r="E378">
            <v>906</v>
          </cell>
          <cell r="F378">
            <v>785</v>
          </cell>
          <cell r="G378">
            <v>942.24</v>
          </cell>
          <cell r="H378"/>
          <cell r="I378">
            <v>942</v>
          </cell>
        </row>
        <row r="379">
          <cell r="A379">
            <v>60000254</v>
          </cell>
          <cell r="B379" t="str">
            <v>Определение содержания вомитоксина (дезоксиниваленола)  в  продовольственном сырье, пищевых продуктах</v>
          </cell>
          <cell r="C379" t="str">
            <v>иссл.</v>
          </cell>
          <cell r="D379">
            <v>640</v>
          </cell>
          <cell r="E379">
            <v>768</v>
          </cell>
          <cell r="F379">
            <v>665</v>
          </cell>
          <cell r="G379">
            <v>798.72</v>
          </cell>
          <cell r="H379"/>
          <cell r="I379">
            <v>798</v>
          </cell>
        </row>
        <row r="380">
          <cell r="A380">
            <v>60000255</v>
          </cell>
          <cell r="B380" t="str">
            <v>Определение массовой доли олова в продовольственном сырье, пищевых продуктах</v>
          </cell>
          <cell r="C380" t="str">
            <v>иссл.</v>
          </cell>
          <cell r="D380">
            <v>540.83333333333337</v>
          </cell>
          <cell r="E380">
            <v>649</v>
          </cell>
          <cell r="F380">
            <v>565</v>
          </cell>
          <cell r="G380">
            <v>674.96</v>
          </cell>
          <cell r="H380"/>
          <cell r="I380">
            <v>678</v>
          </cell>
        </row>
        <row r="381">
          <cell r="A381">
            <v>60000256</v>
          </cell>
          <cell r="B38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81" t="str">
            <v>иссл.</v>
          </cell>
          <cell r="D381">
            <v>398.33333333333337</v>
          </cell>
          <cell r="E381">
            <v>478</v>
          </cell>
          <cell r="F381">
            <v>415</v>
          </cell>
          <cell r="G381">
            <v>497.12</v>
          </cell>
          <cell r="H381"/>
          <cell r="I381">
            <v>498</v>
          </cell>
        </row>
        <row r="382">
          <cell r="A382">
            <v>60000257</v>
          </cell>
          <cell r="B382" t="str">
            <v>Качественное определение аммиака в молочной продукции</v>
          </cell>
          <cell r="C382" t="str">
            <v>иссл.</v>
          </cell>
          <cell r="D382">
            <v>95.833333333333343</v>
          </cell>
          <cell r="E382">
            <v>115</v>
          </cell>
          <cell r="F382">
            <v>100</v>
          </cell>
          <cell r="G382">
            <v>119.60000000000001</v>
          </cell>
          <cell r="H382"/>
          <cell r="I382">
            <v>120</v>
          </cell>
        </row>
        <row r="383">
          <cell r="A383">
            <v>60000258</v>
          </cell>
          <cell r="B38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3" t="str">
            <v>иссл.</v>
          </cell>
          <cell r="D383">
            <v>440.83333333333337</v>
          </cell>
          <cell r="E383">
            <v>529</v>
          </cell>
          <cell r="F383">
            <v>455</v>
          </cell>
          <cell r="G383">
            <v>550.16</v>
          </cell>
          <cell r="H383"/>
          <cell r="I383">
            <v>546</v>
          </cell>
        </row>
        <row r="384">
          <cell r="A384">
            <v>60000259</v>
          </cell>
          <cell r="B384" t="str">
            <v>Определение цвета пива</v>
          </cell>
          <cell r="C384" t="str">
            <v>иссл.</v>
          </cell>
          <cell r="D384">
            <v>200</v>
          </cell>
          <cell r="E384">
            <v>240</v>
          </cell>
          <cell r="F384">
            <v>205</v>
          </cell>
          <cell r="G384">
            <v>249.60000000000002</v>
          </cell>
          <cell r="H384"/>
          <cell r="I384">
            <v>246</v>
          </cell>
        </row>
        <row r="385">
          <cell r="A385">
            <v>60000260</v>
          </cell>
          <cell r="B385" t="str">
            <v>Определение  содержания зеараленона  в  продовольственном сырье, пищевых продуктах</v>
          </cell>
          <cell r="C385" t="str">
            <v>иссл.</v>
          </cell>
          <cell r="D385">
            <v>950</v>
          </cell>
          <cell r="E385">
            <v>1140</v>
          </cell>
          <cell r="F385">
            <v>985</v>
          </cell>
          <cell r="G385">
            <v>1185.6000000000001</v>
          </cell>
          <cell r="H385"/>
          <cell r="I385">
            <v>1182</v>
          </cell>
        </row>
        <row r="386">
          <cell r="A386">
            <v>60000261</v>
          </cell>
          <cell r="B386" t="str">
            <v>Определение  содержания патулина  в  продовольственном сырье, пищевых продуктах</v>
          </cell>
          <cell r="C386" t="str">
            <v>иссл.</v>
          </cell>
          <cell r="D386">
            <v>950</v>
          </cell>
          <cell r="E386">
            <v>1140</v>
          </cell>
          <cell r="F386">
            <v>985</v>
          </cell>
          <cell r="G386">
            <v>1185.6000000000001</v>
          </cell>
          <cell r="H386"/>
          <cell r="I386">
            <v>1182</v>
          </cell>
        </row>
        <row r="387">
          <cell r="A387">
            <v>60000262</v>
          </cell>
          <cell r="B387" t="str">
            <v>Определение  массовой доли гистамина в рыбе  и рыбных продуктах с построением град.графика для каждой пробы</v>
          </cell>
          <cell r="C387" t="str">
            <v>иссл.</v>
          </cell>
          <cell r="D387">
            <v>618.33333333333337</v>
          </cell>
          <cell r="E387">
            <v>742</v>
          </cell>
          <cell r="F387">
            <v>645</v>
          </cell>
          <cell r="G387">
            <v>771.68000000000006</v>
          </cell>
          <cell r="H387"/>
          <cell r="I387">
            <v>774</v>
          </cell>
        </row>
        <row r="388">
          <cell r="A388">
            <v>60000263</v>
          </cell>
          <cell r="B388" t="str">
            <v>Определение содержания афлатоксина В1  в  продовольственном сырье, пищевых продуктах</v>
          </cell>
          <cell r="C388" t="str">
            <v>иссл.</v>
          </cell>
          <cell r="D388">
            <v>983.33333333333337</v>
          </cell>
          <cell r="E388">
            <v>1180</v>
          </cell>
          <cell r="F388">
            <v>1020</v>
          </cell>
          <cell r="G388">
            <v>1227.2</v>
          </cell>
          <cell r="H388"/>
          <cell r="I388">
            <v>1224</v>
          </cell>
        </row>
        <row r="389">
          <cell r="A389">
            <v>60000264</v>
          </cell>
          <cell r="B389" t="str">
            <v>Определение  содержания афлатоксина М1 в продовольственном сырье, пищевых продуктах</v>
          </cell>
          <cell r="C389" t="str">
            <v>иссл.</v>
          </cell>
          <cell r="D389">
            <v>1000</v>
          </cell>
          <cell r="E389">
            <v>1200</v>
          </cell>
          <cell r="F389">
            <v>1040</v>
          </cell>
          <cell r="G389">
            <v>1248</v>
          </cell>
          <cell r="H389"/>
          <cell r="I389">
            <v>1248</v>
          </cell>
        </row>
        <row r="390">
          <cell r="A390">
            <v>60000265</v>
          </cell>
          <cell r="B390" t="str">
            <v>Определение содержания витамина С в готовых пищевых  продуктах.</v>
          </cell>
          <cell r="C390" t="str">
            <v>иссл.</v>
          </cell>
          <cell r="D390">
            <v>177.5</v>
          </cell>
          <cell r="E390">
            <v>213</v>
          </cell>
          <cell r="F390">
            <v>185</v>
          </cell>
          <cell r="G390">
            <v>221.52</v>
          </cell>
          <cell r="H390"/>
          <cell r="I390">
            <v>222</v>
          </cell>
        </row>
        <row r="391">
          <cell r="A391">
            <v>60000266</v>
          </cell>
          <cell r="B391" t="str">
            <v>Определение массовой доли нитритов в мясных продуктах</v>
          </cell>
          <cell r="C391" t="str">
            <v>иссл.</v>
          </cell>
          <cell r="D391">
            <v>425.83333333333337</v>
          </cell>
          <cell r="E391">
            <v>511</v>
          </cell>
          <cell r="F391">
            <v>445</v>
          </cell>
          <cell r="G391">
            <v>531.44000000000005</v>
          </cell>
          <cell r="H391"/>
          <cell r="I391">
            <v>534</v>
          </cell>
        </row>
        <row r="392">
          <cell r="A392">
            <v>60000267</v>
          </cell>
          <cell r="B392" t="str">
            <v>Определение стойкости эмульсии  в майонезе</v>
          </cell>
          <cell r="C392" t="str">
            <v>иссл.</v>
          </cell>
          <cell r="D392">
            <v>132.5</v>
          </cell>
          <cell r="E392">
            <v>159</v>
          </cell>
          <cell r="F392">
            <v>135</v>
          </cell>
          <cell r="G392">
            <v>165.36</v>
          </cell>
          <cell r="H392"/>
          <cell r="I392">
            <v>162</v>
          </cell>
        </row>
        <row r="393">
          <cell r="A393">
            <v>60000268</v>
          </cell>
          <cell r="B393" t="str">
            <v>Определение массовой доли жира методом Сокслета в пищевых продуктах и продовольственном сырье</v>
          </cell>
          <cell r="C393" t="str">
            <v>иссл.</v>
          </cell>
          <cell r="D393">
            <v>489.16666666666669</v>
          </cell>
          <cell r="E393">
            <v>587</v>
          </cell>
          <cell r="F393">
            <v>505</v>
          </cell>
          <cell r="G393">
            <v>610.48</v>
          </cell>
          <cell r="H393"/>
          <cell r="I393">
            <v>606</v>
          </cell>
        </row>
        <row r="394">
          <cell r="A394">
            <v>60000269</v>
          </cell>
          <cell r="B394" t="str">
            <v>Определение массовой доли жира методом Гербера в  пищевых продуктах, продовольственном сырье</v>
          </cell>
          <cell r="C394" t="str">
            <v>иссл.</v>
          </cell>
          <cell r="D394">
            <v>282.5</v>
          </cell>
          <cell r="E394">
            <v>339</v>
          </cell>
          <cell r="F394">
            <v>295</v>
          </cell>
          <cell r="G394">
            <v>352.56</v>
          </cell>
          <cell r="H394"/>
          <cell r="I394">
            <v>354</v>
          </cell>
        </row>
        <row r="395">
          <cell r="A395">
            <v>60000270</v>
          </cell>
          <cell r="B395" t="str">
            <v>Определение  массовой доли жира экстракционно-весовым методом в  продовольственном сырье, пищевых продуктах</v>
          </cell>
          <cell r="C395" t="str">
            <v>иссл.</v>
          </cell>
          <cell r="D395">
            <v>355</v>
          </cell>
          <cell r="E395">
            <v>426</v>
          </cell>
          <cell r="F395">
            <v>370</v>
          </cell>
          <cell r="G395">
            <v>443.04</v>
          </cell>
          <cell r="H395"/>
          <cell r="I395">
            <v>444</v>
          </cell>
        </row>
        <row r="396">
          <cell r="A396">
            <v>60000271</v>
          </cell>
          <cell r="B396" t="str">
            <v>Определение  массовой доли поваренной соли   в пищевых продуктах</v>
          </cell>
          <cell r="C396" t="str">
            <v>иссл.</v>
          </cell>
          <cell r="D396">
            <v>177.5</v>
          </cell>
          <cell r="E396">
            <v>213</v>
          </cell>
          <cell r="F396">
            <v>185</v>
          </cell>
          <cell r="G396">
            <v>221.52</v>
          </cell>
          <cell r="H396"/>
          <cell r="I396">
            <v>222</v>
          </cell>
        </row>
        <row r="397">
          <cell r="A397">
            <v>60000272</v>
          </cell>
          <cell r="B397" t="str">
            <v>Определение  массовой доли сахара в кондитерских изделиях, пищевых продуктах</v>
          </cell>
          <cell r="C397" t="str">
            <v>иссл.</v>
          </cell>
          <cell r="D397">
            <v>616.66666666666674</v>
          </cell>
          <cell r="E397">
            <v>740</v>
          </cell>
          <cell r="F397">
            <v>640</v>
          </cell>
          <cell r="G397">
            <v>769.6</v>
          </cell>
          <cell r="H397"/>
          <cell r="I397">
            <v>768</v>
          </cell>
        </row>
        <row r="398">
          <cell r="A398">
            <v>60000273</v>
          </cell>
          <cell r="B398" t="str">
            <v>Определение посторонних примесей в пищевых продуктах</v>
          </cell>
          <cell r="C398" t="str">
            <v>иссл.</v>
          </cell>
          <cell r="D398">
            <v>48.333333333333336</v>
          </cell>
          <cell r="E398">
            <v>58</v>
          </cell>
          <cell r="F398">
            <v>50</v>
          </cell>
          <cell r="G398">
            <v>60.32</v>
          </cell>
          <cell r="H398"/>
          <cell r="I398">
            <v>60</v>
          </cell>
        </row>
        <row r="399">
          <cell r="A399">
            <v>60000274</v>
          </cell>
          <cell r="B399" t="str">
            <v>Определение  металломагнитной примеси в пищевых продуктах</v>
          </cell>
          <cell r="C399" t="str">
            <v>иссл.</v>
          </cell>
          <cell r="D399">
            <v>141.66666666666669</v>
          </cell>
          <cell r="E399">
            <v>170</v>
          </cell>
          <cell r="F399">
            <v>145</v>
          </cell>
          <cell r="G399">
            <v>176.8</v>
          </cell>
          <cell r="H399"/>
          <cell r="I399">
            <v>174</v>
          </cell>
        </row>
        <row r="400">
          <cell r="A400">
            <v>60000275</v>
          </cell>
          <cell r="B400" t="str">
            <v>Определение массовой доли минеральных примесей в пищевых продуктах</v>
          </cell>
          <cell r="C400" t="str">
            <v>иссл.</v>
          </cell>
          <cell r="D400">
            <v>205.83333333333334</v>
          </cell>
          <cell r="E400">
            <v>247</v>
          </cell>
          <cell r="F400">
            <v>215</v>
          </cell>
          <cell r="G400">
            <v>256.88</v>
          </cell>
          <cell r="H400"/>
          <cell r="I400">
            <v>258</v>
          </cell>
        </row>
        <row r="401">
          <cell r="A401">
            <v>60000277</v>
          </cell>
          <cell r="B401" t="str">
            <v>Определение перекисного числа в растительных маслах</v>
          </cell>
          <cell r="C401" t="str">
            <v>иссл.</v>
          </cell>
          <cell r="D401">
            <v>340.83333333333337</v>
          </cell>
          <cell r="E401">
            <v>409</v>
          </cell>
          <cell r="F401">
            <v>355</v>
          </cell>
          <cell r="G401">
            <v>425.36</v>
          </cell>
          <cell r="H401"/>
          <cell r="I401">
            <v>426</v>
          </cell>
        </row>
        <row r="402">
          <cell r="A402">
            <v>60000278</v>
          </cell>
          <cell r="B402" t="str">
            <v>Определение перекисного числа в животных  жирах</v>
          </cell>
          <cell r="C402" t="str">
            <v>иссл.</v>
          </cell>
          <cell r="D402">
            <v>291.66666666666669</v>
          </cell>
          <cell r="E402">
            <v>350</v>
          </cell>
          <cell r="F402">
            <v>305</v>
          </cell>
          <cell r="G402">
            <v>364</v>
          </cell>
          <cell r="H402"/>
          <cell r="I402">
            <v>366</v>
          </cell>
        </row>
        <row r="403">
          <cell r="A403">
            <v>60000279</v>
          </cell>
          <cell r="B403" t="str">
            <v>Определение кислотного числа в жировой продукции</v>
          </cell>
          <cell r="C403" t="str">
            <v>иссл.</v>
          </cell>
          <cell r="D403">
            <v>234.16666666666669</v>
          </cell>
          <cell r="E403">
            <v>281</v>
          </cell>
          <cell r="F403">
            <v>245</v>
          </cell>
          <cell r="G403">
            <v>292.24</v>
          </cell>
          <cell r="H403"/>
          <cell r="I403">
            <v>294</v>
          </cell>
        </row>
        <row r="404">
          <cell r="A404">
            <v>60000280</v>
          </cell>
          <cell r="B404" t="str">
            <v>Качественное  определение соды в молоке, молочной продукции</v>
          </cell>
          <cell r="C404" t="str">
            <v>иссл.</v>
          </cell>
          <cell r="D404">
            <v>103.33333333333334</v>
          </cell>
          <cell r="E404">
            <v>124</v>
          </cell>
          <cell r="F404">
            <v>105</v>
          </cell>
          <cell r="G404">
            <v>128.96</v>
          </cell>
          <cell r="H404"/>
          <cell r="I404">
            <v>126</v>
          </cell>
        </row>
        <row r="405">
          <cell r="A405">
            <v>60000281</v>
          </cell>
          <cell r="B405" t="str">
            <v>Определения пастеризации  в молоке, молочной продукции</v>
          </cell>
          <cell r="C405" t="str">
            <v>иссл.</v>
          </cell>
          <cell r="D405">
            <v>147.5</v>
          </cell>
          <cell r="E405">
            <v>177</v>
          </cell>
          <cell r="F405">
            <v>150</v>
          </cell>
          <cell r="G405">
            <v>184.08</v>
          </cell>
          <cell r="H405"/>
          <cell r="I405">
            <v>180</v>
          </cell>
        </row>
        <row r="406">
          <cell r="A406">
            <v>60000282</v>
          </cell>
          <cell r="B406" t="str">
            <v>Определение остаточной активности кислой фосфатазы в вареных колбасных изделиях</v>
          </cell>
          <cell r="C406" t="str">
            <v>иссл.</v>
          </cell>
          <cell r="D406">
            <v>470</v>
          </cell>
          <cell r="E406">
            <v>564</v>
          </cell>
          <cell r="F406">
            <v>490</v>
          </cell>
          <cell r="G406">
            <v>586.56000000000006</v>
          </cell>
          <cell r="H406"/>
          <cell r="I406">
            <v>588</v>
          </cell>
        </row>
        <row r="407">
          <cell r="A407">
            <v>60000283</v>
          </cell>
          <cell r="B407" t="str">
            <v>Определение растворимости пищевых продуктов</v>
          </cell>
          <cell r="C407" t="str">
            <v>иссл.</v>
          </cell>
          <cell r="D407">
            <v>68.333333333333343</v>
          </cell>
          <cell r="E407">
            <v>82</v>
          </cell>
          <cell r="F407">
            <v>70</v>
          </cell>
          <cell r="G407">
            <v>85.28</v>
          </cell>
          <cell r="H407"/>
          <cell r="I407">
            <v>84</v>
          </cell>
        </row>
        <row r="408">
          <cell r="A408">
            <v>60000284</v>
          </cell>
          <cell r="B408" t="str">
            <v>Определение  массовой доли мышьяка в продовольственном сырье, пищевых продуктах</v>
          </cell>
          <cell r="C408" t="str">
            <v>иссл.</v>
          </cell>
          <cell r="D408">
            <v>702.5</v>
          </cell>
          <cell r="E408">
            <v>843</v>
          </cell>
          <cell r="F408">
            <v>730</v>
          </cell>
          <cell r="G408">
            <v>876.72</v>
          </cell>
          <cell r="H408"/>
          <cell r="I408">
            <v>876</v>
          </cell>
        </row>
        <row r="409">
          <cell r="A409">
            <v>60000285</v>
          </cell>
          <cell r="B409" t="str">
            <v>Определение кислотности в пищевых продуктах</v>
          </cell>
          <cell r="C409" t="str">
            <v>иссл.</v>
          </cell>
          <cell r="D409">
            <v>164.16666666666669</v>
          </cell>
          <cell r="E409">
            <v>197</v>
          </cell>
          <cell r="F409">
            <v>170</v>
          </cell>
          <cell r="G409">
            <v>204.88</v>
          </cell>
          <cell r="H409"/>
          <cell r="I409">
            <v>204</v>
          </cell>
        </row>
        <row r="410">
          <cell r="A410">
            <v>60000286</v>
          </cell>
          <cell r="B410" t="str">
            <v>Определение кислотности в консервах</v>
          </cell>
          <cell r="C410" t="str">
            <v>иссл.</v>
          </cell>
          <cell r="D410">
            <v>205</v>
          </cell>
          <cell r="E410">
            <v>246</v>
          </cell>
          <cell r="F410">
            <v>215</v>
          </cell>
          <cell r="G410">
            <v>255.84</v>
          </cell>
          <cell r="H410"/>
          <cell r="I410">
            <v>258</v>
          </cell>
        </row>
        <row r="411">
          <cell r="A411">
            <v>60000287</v>
          </cell>
          <cell r="B411" t="str">
            <v>Определение массовой доли глазури в рыбе</v>
          </cell>
          <cell r="C411" t="str">
            <v>иссл.</v>
          </cell>
          <cell r="D411">
            <v>71.666666666666671</v>
          </cell>
          <cell r="E411">
            <v>86</v>
          </cell>
          <cell r="F411">
            <v>75</v>
          </cell>
          <cell r="G411">
            <v>89.44</v>
          </cell>
          <cell r="H411"/>
          <cell r="I411">
            <v>90</v>
          </cell>
        </row>
        <row r="412">
          <cell r="A412">
            <v>60001020</v>
          </cell>
          <cell r="B412" t="str">
            <v>Определение кислотности  жировой фазы в коровьем масле и спрэдах продукции</v>
          </cell>
          <cell r="C412" t="str">
            <v>иссл.</v>
          </cell>
          <cell r="D412">
            <v>187.5</v>
          </cell>
          <cell r="E412">
            <v>225</v>
          </cell>
          <cell r="F412">
            <v>195</v>
          </cell>
          <cell r="G412">
            <v>234</v>
          </cell>
          <cell r="H412"/>
          <cell r="I412">
            <v>234</v>
          </cell>
        </row>
        <row r="413">
          <cell r="A413">
            <v>60000288</v>
          </cell>
          <cell r="B413" t="str">
            <v>Определение объемной доли этилового спирта  (крепость) в алкогольной продукции</v>
          </cell>
          <cell r="C413" t="str">
            <v>иссл.</v>
          </cell>
          <cell r="D413">
            <v>399.16666666666669</v>
          </cell>
          <cell r="E413">
            <v>479</v>
          </cell>
          <cell r="F413">
            <v>415</v>
          </cell>
          <cell r="G413">
            <v>498.16</v>
          </cell>
          <cell r="H413"/>
          <cell r="I413">
            <v>498</v>
          </cell>
        </row>
        <row r="414">
          <cell r="A414">
            <v>60000291</v>
          </cell>
          <cell r="B414" t="str">
            <v>Определение  продолжительности растворения сахара в воде</v>
          </cell>
          <cell r="C414" t="str">
            <v>иссл.</v>
          </cell>
          <cell r="D414">
            <v>66.666666666666671</v>
          </cell>
          <cell r="E414">
            <v>80</v>
          </cell>
          <cell r="F414">
            <v>70</v>
          </cell>
          <cell r="G414">
            <v>83.2</v>
          </cell>
          <cell r="H414"/>
          <cell r="I414">
            <v>84</v>
          </cell>
        </row>
        <row r="415">
          <cell r="A415">
            <v>60000292</v>
          </cell>
          <cell r="B415" t="str">
            <v>Определение массовой доли нитрата в овощах потенциометрическим методом</v>
          </cell>
          <cell r="C415" t="str">
            <v>иссл.</v>
          </cell>
          <cell r="D415">
            <v>229.16666666666669</v>
          </cell>
          <cell r="E415">
            <v>275</v>
          </cell>
          <cell r="F415">
            <v>240</v>
          </cell>
          <cell r="G415">
            <v>286</v>
          </cell>
          <cell r="H415"/>
          <cell r="I415">
            <v>288</v>
          </cell>
        </row>
        <row r="416">
          <cell r="A416">
            <v>60000293</v>
          </cell>
          <cell r="B416" t="str">
            <v>Определение рефракции в растительных маслах</v>
          </cell>
          <cell r="C416" t="str">
            <v>иссл.</v>
          </cell>
          <cell r="D416">
            <v>336.66666666666669</v>
          </cell>
          <cell r="E416">
            <v>404</v>
          </cell>
          <cell r="F416">
            <v>350</v>
          </cell>
          <cell r="G416">
            <v>420.16</v>
          </cell>
          <cell r="H416"/>
          <cell r="I416">
            <v>420</v>
          </cell>
        </row>
        <row r="417">
          <cell r="A417">
            <v>60000294</v>
          </cell>
          <cell r="B417" t="str">
            <v>Определение массовой доли осадка в соках и экстрактах</v>
          </cell>
          <cell r="C417" t="str">
            <v>иссл.</v>
          </cell>
          <cell r="D417">
            <v>180</v>
          </cell>
          <cell r="E417">
            <v>216</v>
          </cell>
          <cell r="F417">
            <v>185</v>
          </cell>
          <cell r="G417">
            <v>224.64000000000001</v>
          </cell>
          <cell r="H417"/>
          <cell r="I417">
            <v>222</v>
          </cell>
        </row>
        <row r="418">
          <cell r="A418">
            <v>60000295</v>
          </cell>
          <cell r="B418" t="str">
            <v>Определение массовой доли мякоти в соковой продукции</v>
          </cell>
          <cell r="C418" t="str">
            <v>иссл.</v>
          </cell>
          <cell r="D418">
            <v>123.33333333333334</v>
          </cell>
          <cell r="E418">
            <v>148</v>
          </cell>
          <cell r="F418">
            <v>130</v>
          </cell>
          <cell r="G418">
            <v>153.92000000000002</v>
          </cell>
          <cell r="H418"/>
          <cell r="I418">
            <v>156</v>
          </cell>
        </row>
        <row r="419">
          <cell r="A419">
            <v>60000296</v>
          </cell>
          <cell r="B419" t="str">
            <v>Определение  массовой доли диоксида серы в жидких и светлоокрашенных продуктах переработки фруктов и овощей</v>
          </cell>
          <cell r="C419" t="str">
            <v>иссл.</v>
          </cell>
          <cell r="D419">
            <v>351.66666666666669</v>
          </cell>
          <cell r="E419">
            <v>422</v>
          </cell>
          <cell r="F419">
            <v>365</v>
          </cell>
          <cell r="G419">
            <v>438.88</v>
          </cell>
          <cell r="H419"/>
          <cell r="I419">
            <v>438</v>
          </cell>
        </row>
        <row r="420">
          <cell r="A420">
            <v>60000297</v>
          </cell>
          <cell r="B420" t="str">
            <v>Определение массовой доли сорбиновой кислоты в пищевых продуктах фотометрическим методом</v>
          </cell>
          <cell r="C420" t="str">
            <v>иссл.</v>
          </cell>
          <cell r="D420">
            <v>603.33333333333337</v>
          </cell>
          <cell r="E420">
            <v>724</v>
          </cell>
          <cell r="F420">
            <v>625</v>
          </cell>
          <cell r="G420">
            <v>752.96</v>
          </cell>
          <cell r="H420"/>
          <cell r="I420">
            <v>750</v>
          </cell>
        </row>
        <row r="421">
          <cell r="A421">
            <v>60000298</v>
          </cell>
          <cell r="B421" t="str">
            <v>Определение массовой доли бензойной кислоты в пищевых продуктах фотометрическим методом</v>
          </cell>
          <cell r="C421" t="str">
            <v>иссл.</v>
          </cell>
          <cell r="D421">
            <v>679.16666666666674</v>
          </cell>
          <cell r="E421">
            <v>815</v>
          </cell>
          <cell r="F421">
            <v>705</v>
          </cell>
          <cell r="G421">
            <v>847.6</v>
          </cell>
          <cell r="H421"/>
          <cell r="I421">
            <v>846</v>
          </cell>
        </row>
        <row r="422">
          <cell r="A422">
            <v>60000300</v>
          </cell>
          <cell r="B422" t="str">
            <v>Определение массовой доли летучих кислот в винодельческой продукции</v>
          </cell>
          <cell r="C422" t="str">
            <v>иссл.</v>
          </cell>
          <cell r="D422">
            <v>284.16666666666669</v>
          </cell>
          <cell r="E422">
            <v>341</v>
          </cell>
          <cell r="F422">
            <v>295</v>
          </cell>
          <cell r="G422">
            <v>354.64</v>
          </cell>
          <cell r="H422"/>
          <cell r="I422">
            <v>354</v>
          </cell>
        </row>
        <row r="423">
          <cell r="A423">
            <v>60000301</v>
          </cell>
          <cell r="B423" t="str">
            <v>Определение относительной плотности винодельческой продукции, соковой продукции</v>
          </cell>
          <cell r="C423" t="str">
            <v>иссл.</v>
          </cell>
          <cell r="D423">
            <v>160.83333333333334</v>
          </cell>
          <cell r="E423">
            <v>193</v>
          </cell>
          <cell r="F423">
            <v>165</v>
          </cell>
          <cell r="G423">
            <v>200.72</v>
          </cell>
          <cell r="H423"/>
          <cell r="I423">
            <v>198</v>
          </cell>
        </row>
        <row r="424">
          <cell r="A424">
            <v>60000302</v>
          </cell>
          <cell r="B424" t="str">
            <v>Определение приведённого, остаточного экстракта в алкогольной продукции</v>
          </cell>
          <cell r="C424" t="str">
            <v>иссл.</v>
          </cell>
          <cell r="D424">
            <v>489.16666666666669</v>
          </cell>
          <cell r="E424">
            <v>587</v>
          </cell>
          <cell r="F424">
            <v>505</v>
          </cell>
          <cell r="G424">
            <v>610.48</v>
          </cell>
          <cell r="H424"/>
          <cell r="I424">
            <v>606</v>
          </cell>
        </row>
        <row r="425">
          <cell r="A425">
            <v>60000303</v>
          </cell>
          <cell r="B425" t="str">
            <v>Определение массовой концентрации общей и свободной сернистой кислоты в винодельческой продукции</v>
          </cell>
          <cell r="C425" t="str">
            <v>иссл.</v>
          </cell>
          <cell r="D425">
            <v>383.33333333333337</v>
          </cell>
          <cell r="E425">
            <v>460</v>
          </cell>
          <cell r="F425">
            <v>395</v>
          </cell>
          <cell r="G425">
            <v>478.40000000000003</v>
          </cell>
          <cell r="H425"/>
          <cell r="I425">
            <v>474</v>
          </cell>
        </row>
        <row r="426">
          <cell r="A426">
            <v>60000304</v>
          </cell>
          <cell r="B426" t="str">
            <v>Определение массовой доли двуокиси углерода в пиве и безалкогольных напитках</v>
          </cell>
          <cell r="C426" t="str">
            <v>иссл.</v>
          </cell>
          <cell r="D426">
            <v>76.666666666666671</v>
          </cell>
          <cell r="E426">
            <v>92</v>
          </cell>
          <cell r="F426">
            <v>80</v>
          </cell>
          <cell r="G426">
            <v>95.68</v>
          </cell>
          <cell r="H426"/>
          <cell r="I426">
            <v>96</v>
          </cell>
        </row>
        <row r="427">
          <cell r="A427">
            <v>60000305</v>
          </cell>
          <cell r="B427" t="str">
            <v>Определение объемной доли метилового спирта в коньяках</v>
          </cell>
          <cell r="C427" t="str">
            <v>иссл.</v>
          </cell>
          <cell r="D427">
            <v>399.16666666666669</v>
          </cell>
          <cell r="E427">
            <v>479</v>
          </cell>
          <cell r="F427">
            <v>415</v>
          </cell>
          <cell r="G427">
            <v>498.16</v>
          </cell>
          <cell r="H427"/>
          <cell r="I427">
            <v>498</v>
          </cell>
        </row>
        <row r="428">
          <cell r="A428">
            <v>60000307</v>
          </cell>
          <cell r="B428" t="str">
            <v>Определение стойкости пива и безалкогольных напитков</v>
          </cell>
          <cell r="C428" t="str">
            <v>иссл.</v>
          </cell>
          <cell r="D428">
            <v>70.833333333333343</v>
          </cell>
          <cell r="E428">
            <v>85</v>
          </cell>
          <cell r="F428">
            <v>75</v>
          </cell>
          <cell r="G428">
            <v>88.4</v>
          </cell>
          <cell r="H428"/>
          <cell r="I428">
            <v>90</v>
          </cell>
        </row>
        <row r="429">
          <cell r="A429">
            <v>60000309</v>
          </cell>
          <cell r="B429" t="str">
            <v>Определение качества термической обработки мясных кулинарных изделий из рубленого мяса</v>
          </cell>
          <cell r="C429" t="str">
            <v>иссл.</v>
          </cell>
          <cell r="D429">
            <v>104.16666666666667</v>
          </cell>
          <cell r="E429">
            <v>125</v>
          </cell>
          <cell r="F429">
            <v>105</v>
          </cell>
          <cell r="G429">
            <v>130</v>
          </cell>
          <cell r="H429"/>
          <cell r="I429">
            <v>126</v>
          </cell>
        </row>
        <row r="430">
          <cell r="A430">
            <v>60000310</v>
          </cell>
          <cell r="B430" t="str">
            <v>Определение массовой доли окисленных веществ во фритюрном жире</v>
          </cell>
          <cell r="C430" t="str">
            <v>иссл.</v>
          </cell>
          <cell r="D430">
            <v>135.83333333333334</v>
          </cell>
          <cell r="E430">
            <v>163</v>
          </cell>
          <cell r="F430">
            <v>140</v>
          </cell>
          <cell r="G430">
            <v>169.52</v>
          </cell>
          <cell r="H430"/>
          <cell r="I430">
            <v>168</v>
          </cell>
        </row>
        <row r="431">
          <cell r="A431">
            <v>60000311</v>
          </cell>
          <cell r="B431" t="str">
            <v>Определение массовой доли  золы нерастворимой в 10 % соляной кислоте</v>
          </cell>
          <cell r="C431" t="str">
            <v>иссл.</v>
          </cell>
          <cell r="D431">
            <v>521.66666666666674</v>
          </cell>
          <cell r="E431">
            <v>626</v>
          </cell>
          <cell r="F431">
            <v>540</v>
          </cell>
          <cell r="G431">
            <v>651.04000000000008</v>
          </cell>
          <cell r="H431"/>
          <cell r="I431">
            <v>648</v>
          </cell>
        </row>
        <row r="432">
          <cell r="A432">
            <v>60000312</v>
          </cell>
          <cell r="B432" t="str">
            <v>Определение  массовой доли редуцирующих сахаров и сахарозы в мёде</v>
          </cell>
          <cell r="C432" t="str">
            <v>иссл.</v>
          </cell>
          <cell r="D432">
            <v>306.66666666666669</v>
          </cell>
          <cell r="E432">
            <v>368</v>
          </cell>
          <cell r="F432">
            <v>315</v>
          </cell>
          <cell r="G432">
            <v>382.72</v>
          </cell>
          <cell r="H432"/>
          <cell r="I432">
            <v>378</v>
          </cell>
        </row>
        <row r="433">
          <cell r="A433">
            <v>60000313</v>
          </cell>
          <cell r="B433" t="str">
            <v>Качественное определение гидрокисметилфурфураля (оксиметилфурфурола) в мёде</v>
          </cell>
          <cell r="C433" t="str">
            <v>иссл.</v>
          </cell>
          <cell r="D433">
            <v>300</v>
          </cell>
          <cell r="E433">
            <v>360</v>
          </cell>
          <cell r="F433">
            <v>315</v>
          </cell>
          <cell r="G433">
            <v>374.40000000000003</v>
          </cell>
          <cell r="H433"/>
          <cell r="I433">
            <v>378</v>
          </cell>
        </row>
        <row r="434">
          <cell r="A434">
            <v>60000314</v>
          </cell>
          <cell r="B434" t="str">
            <v>Определение диастазного числа в мёде</v>
          </cell>
          <cell r="C434" t="str">
            <v>иссл.</v>
          </cell>
          <cell r="D434">
            <v>158.33333333333334</v>
          </cell>
          <cell r="E434">
            <v>190</v>
          </cell>
          <cell r="F434">
            <v>165</v>
          </cell>
          <cell r="G434">
            <v>197.6</v>
          </cell>
          <cell r="H434"/>
          <cell r="I434">
            <v>198</v>
          </cell>
        </row>
        <row r="435">
          <cell r="A435">
            <v>60000315</v>
          </cell>
          <cell r="B435" t="str">
            <v>Определение содержания механических примесей в меде</v>
          </cell>
          <cell r="C435" t="str">
            <v>иссл.</v>
          </cell>
          <cell r="D435">
            <v>106.66666666666667</v>
          </cell>
          <cell r="E435">
            <v>128</v>
          </cell>
          <cell r="F435">
            <v>110</v>
          </cell>
          <cell r="G435">
            <v>133.12</v>
          </cell>
          <cell r="H435"/>
          <cell r="I435">
            <v>132</v>
          </cell>
        </row>
        <row r="436">
          <cell r="A436">
            <v>60000316</v>
          </cell>
          <cell r="B436" t="str">
            <v>Определение свободной кислотности и /или водородного показателя (рН) в мёде</v>
          </cell>
          <cell r="C436" t="str">
            <v>иссл.</v>
          </cell>
          <cell r="D436">
            <v>110.83333333333334</v>
          </cell>
          <cell r="E436">
            <v>133</v>
          </cell>
          <cell r="F436">
            <v>115</v>
          </cell>
          <cell r="G436">
            <v>138.32</v>
          </cell>
          <cell r="H436"/>
          <cell r="I436">
            <v>138</v>
          </cell>
        </row>
        <row r="437">
          <cell r="A437">
            <v>60000317</v>
          </cell>
          <cell r="B437" t="str">
            <v>Определение никеля, хрома в табачных изделиях</v>
          </cell>
          <cell r="C437" t="str">
            <v>иссл.</v>
          </cell>
          <cell r="D437">
            <v>345.83333333333337</v>
          </cell>
          <cell r="E437">
            <v>415</v>
          </cell>
          <cell r="F437">
            <v>360</v>
          </cell>
          <cell r="G437">
            <v>431.6</v>
          </cell>
          <cell r="H437"/>
          <cell r="I437">
            <v>432</v>
          </cell>
        </row>
        <row r="438">
          <cell r="A438">
            <v>60000318</v>
          </cell>
          <cell r="B438" t="str">
            <v xml:space="preserve">Определение массовой доли хлеба в кулинарных изделиях и полуфабрикатах из рубленого мяса </v>
          </cell>
          <cell r="C438" t="str">
            <v>иссл.</v>
          </cell>
          <cell r="D438">
            <v>279.16666666666669</v>
          </cell>
          <cell r="E438">
            <v>335</v>
          </cell>
          <cell r="F438">
            <v>290</v>
          </cell>
          <cell r="G438">
            <v>348.40000000000003</v>
          </cell>
          <cell r="H438"/>
          <cell r="I438">
            <v>348</v>
          </cell>
        </row>
        <row r="439">
          <cell r="A439">
            <v>60000319</v>
          </cell>
          <cell r="B439" t="str">
            <v>Определение растворимости яичного порошка</v>
          </cell>
          <cell r="C439" t="str">
            <v>иссл.</v>
          </cell>
          <cell r="D439">
            <v>365</v>
          </cell>
          <cell r="E439">
            <v>438</v>
          </cell>
          <cell r="F439">
            <v>380</v>
          </cell>
          <cell r="G439">
            <v>455.52000000000004</v>
          </cell>
          <cell r="H439"/>
          <cell r="I439">
            <v>456</v>
          </cell>
        </row>
        <row r="440">
          <cell r="A440">
            <v>60000320</v>
          </cell>
          <cell r="B440" t="str">
            <v>Определение наличия продуктов первичного распада белков в бульоне</v>
          </cell>
          <cell r="C440" t="str">
            <v>иссл.</v>
          </cell>
          <cell r="D440">
            <v>159.16666666666669</v>
          </cell>
          <cell r="E440">
            <v>191</v>
          </cell>
          <cell r="F440">
            <v>165</v>
          </cell>
          <cell r="G440">
            <v>198.64000000000001</v>
          </cell>
          <cell r="H440"/>
          <cell r="I440">
            <v>198</v>
          </cell>
        </row>
        <row r="441">
          <cell r="A441">
            <v>60000321</v>
          </cell>
          <cell r="B441" t="str">
            <v>Определение перекисного числа в свежем мясе птицы</v>
          </cell>
          <cell r="C441" t="str">
            <v>иссл.</v>
          </cell>
          <cell r="D441">
            <v>315</v>
          </cell>
          <cell r="E441">
            <v>378</v>
          </cell>
          <cell r="F441">
            <v>325</v>
          </cell>
          <cell r="G441">
            <v>393.12</v>
          </cell>
          <cell r="H441"/>
          <cell r="I441">
            <v>390</v>
          </cell>
        </row>
        <row r="442">
          <cell r="A442">
            <v>60000322</v>
          </cell>
          <cell r="B442" t="str">
            <v>Определение плотности молочной продукции</v>
          </cell>
          <cell r="C442" t="str">
            <v>иссл.</v>
          </cell>
          <cell r="D442">
            <v>56.666666666666671</v>
          </cell>
          <cell r="E442">
            <v>68</v>
          </cell>
          <cell r="F442">
            <v>60</v>
          </cell>
          <cell r="G442">
            <v>70.72</v>
          </cell>
          <cell r="H442"/>
          <cell r="I442">
            <v>72</v>
          </cell>
        </row>
        <row r="443">
          <cell r="A443">
            <v>60000323</v>
          </cell>
          <cell r="B443" t="str">
            <v>Определение индекса растворимости в молочной продукции</v>
          </cell>
          <cell r="C443" t="str">
            <v>иссл.</v>
          </cell>
          <cell r="D443">
            <v>120.83333333333334</v>
          </cell>
          <cell r="E443">
            <v>145</v>
          </cell>
          <cell r="F443">
            <v>125</v>
          </cell>
          <cell r="G443">
            <v>150.80000000000001</v>
          </cell>
          <cell r="H443"/>
          <cell r="I443">
            <v>150</v>
          </cell>
        </row>
        <row r="444">
          <cell r="A444">
            <v>60000324</v>
          </cell>
          <cell r="B444" t="str">
            <v>Определение щелочности в кондитерских изделиях</v>
          </cell>
          <cell r="C444" t="str">
            <v>иссл.</v>
          </cell>
          <cell r="D444">
            <v>175</v>
          </cell>
          <cell r="E444">
            <v>210</v>
          </cell>
          <cell r="F444">
            <v>180</v>
          </cell>
          <cell r="G444">
            <v>218.4</v>
          </cell>
          <cell r="H444"/>
          <cell r="I444">
            <v>216</v>
          </cell>
        </row>
        <row r="445">
          <cell r="A445">
            <v>60000325</v>
          </cell>
          <cell r="B445" t="str">
            <v>Определение массовой доли бензапирена в пищевых продуктах   методом высокоэффективной хроматографии</v>
          </cell>
          <cell r="C445" t="str">
            <v>иссл.</v>
          </cell>
          <cell r="D445">
            <v>2691.666666666667</v>
          </cell>
          <cell r="E445">
            <v>3230</v>
          </cell>
          <cell r="F445">
            <v>2795</v>
          </cell>
          <cell r="G445">
            <v>3359.2000000000003</v>
          </cell>
          <cell r="H445"/>
          <cell r="I445">
            <v>3354</v>
          </cell>
        </row>
        <row r="446">
          <cell r="A446">
            <v>60000326</v>
          </cell>
          <cell r="B446" t="str">
            <v>Определение  массовой доли N-нитрозаминов в продовольственном сырье и пищевых продуктах методом.</v>
          </cell>
          <cell r="C446" t="str">
            <v>иссл.</v>
          </cell>
          <cell r="D446">
            <v>2125</v>
          </cell>
          <cell r="E446">
            <v>2550</v>
          </cell>
          <cell r="F446">
            <v>2210</v>
          </cell>
          <cell r="G446">
            <v>2652</v>
          </cell>
          <cell r="H446"/>
          <cell r="I446">
            <v>2652</v>
          </cell>
        </row>
        <row r="447">
          <cell r="A447">
            <v>60000327</v>
          </cell>
          <cell r="B447" t="str">
            <v>Определение подлинности водки</v>
          </cell>
          <cell r="C447" t="str">
            <v>иссл.</v>
          </cell>
          <cell r="D447">
            <v>2469.166666666667</v>
          </cell>
          <cell r="E447">
            <v>2963</v>
          </cell>
          <cell r="F447">
            <v>2565</v>
          </cell>
          <cell r="G447">
            <v>3081.52</v>
          </cell>
          <cell r="H447"/>
          <cell r="I447">
            <v>3078</v>
          </cell>
        </row>
        <row r="448">
          <cell r="A448">
            <v>60000328</v>
          </cell>
          <cell r="B448" t="str">
            <v>Газохроматографический метод определения  содержания токсичных микропримесей</v>
          </cell>
          <cell r="C448" t="str">
            <v>иссл.</v>
          </cell>
          <cell r="D448">
            <v>2350</v>
          </cell>
          <cell r="E448">
            <v>2820</v>
          </cell>
          <cell r="F448">
            <v>2440</v>
          </cell>
          <cell r="G448">
            <v>2932.8</v>
          </cell>
          <cell r="H448"/>
          <cell r="I448">
            <v>2928</v>
          </cell>
        </row>
        <row r="449">
          <cell r="A449">
            <v>60000330</v>
          </cell>
          <cell r="B449" t="str">
            <v>Определение йода в поваренной соли</v>
          </cell>
          <cell r="C449" t="str">
            <v>иссл.</v>
          </cell>
          <cell r="D449">
            <v>213.33333333333334</v>
          </cell>
          <cell r="E449">
            <v>256</v>
          </cell>
          <cell r="F449">
            <v>220</v>
          </cell>
          <cell r="G449">
            <v>266.24</v>
          </cell>
          <cell r="H449"/>
          <cell r="I449">
            <v>264</v>
          </cell>
        </row>
        <row r="450">
          <cell r="A450">
            <v>60000331</v>
          </cell>
          <cell r="B45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0" t="str">
            <v>иссл.</v>
          </cell>
          <cell r="D450">
            <v>628.33333333333337</v>
          </cell>
          <cell r="E450">
            <v>754</v>
          </cell>
          <cell r="F450">
            <v>650</v>
          </cell>
          <cell r="G450">
            <v>784.16000000000008</v>
          </cell>
          <cell r="H450"/>
          <cell r="I450">
            <v>780</v>
          </cell>
        </row>
        <row r="451">
          <cell r="A451">
            <v>60000604</v>
          </cell>
          <cell r="B45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1" t="str">
            <v>иссл.</v>
          </cell>
          <cell r="D451">
            <v>1577.5</v>
          </cell>
          <cell r="E451">
            <v>1893</v>
          </cell>
          <cell r="F451">
            <v>1640</v>
          </cell>
          <cell r="G451">
            <v>1968.72</v>
          </cell>
          <cell r="H451"/>
          <cell r="I451">
            <v>1968</v>
          </cell>
        </row>
        <row r="452">
          <cell r="A452">
            <v>60000605</v>
          </cell>
          <cell r="B45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52" t="str">
            <v>иссл.</v>
          </cell>
          <cell r="D452">
            <v>355</v>
          </cell>
          <cell r="E452">
            <v>426</v>
          </cell>
          <cell r="F452">
            <v>365</v>
          </cell>
          <cell r="G452">
            <v>443.04</v>
          </cell>
          <cell r="H452"/>
          <cell r="I452">
            <v>438</v>
          </cell>
        </row>
        <row r="453">
          <cell r="A453">
            <v>60001005</v>
          </cell>
          <cell r="B453" t="str">
            <v>Определение содержания витамина В1 в продовольственном сырье, пищевых продуктах</v>
          </cell>
          <cell r="C453" t="str">
            <v>иссл.</v>
          </cell>
          <cell r="D453">
            <v>717.5</v>
          </cell>
          <cell r="E453">
            <v>861</v>
          </cell>
          <cell r="F453">
            <v>745</v>
          </cell>
          <cell r="G453">
            <v>895.44</v>
          </cell>
          <cell r="H453"/>
          <cell r="I453">
            <v>894</v>
          </cell>
        </row>
        <row r="454">
          <cell r="A454">
            <v>60001006</v>
          </cell>
          <cell r="B454" t="str">
            <v>Определение содержания витамина В2  в продовольственном сырье, пищевых продуктах</v>
          </cell>
          <cell r="C454" t="str">
            <v>иссл.</v>
          </cell>
          <cell r="D454">
            <v>820</v>
          </cell>
          <cell r="E454">
            <v>984</v>
          </cell>
          <cell r="F454">
            <v>850</v>
          </cell>
          <cell r="G454">
            <v>1023.36</v>
          </cell>
          <cell r="H454"/>
          <cell r="I454">
            <v>1020</v>
          </cell>
        </row>
        <row r="455">
          <cell r="A455">
            <v>60001007</v>
          </cell>
          <cell r="B455" t="str">
            <v>Определение оксиметилфурфурола в продуктах переработки плодов и овощей.</v>
          </cell>
          <cell r="C455" t="str">
            <v>иссл.</v>
          </cell>
          <cell r="D455">
            <v>820</v>
          </cell>
          <cell r="E455">
            <v>984</v>
          </cell>
          <cell r="F455">
            <v>850</v>
          </cell>
          <cell r="G455">
            <v>1023.36</v>
          </cell>
          <cell r="H455"/>
          <cell r="I455">
            <v>1020</v>
          </cell>
        </row>
        <row r="456">
          <cell r="A456">
            <v>60000750</v>
          </cell>
          <cell r="B456" t="str">
            <v>Определение влажности в муке</v>
          </cell>
          <cell r="C456" t="str">
            <v>иссл.</v>
          </cell>
          <cell r="D456">
            <v>173.33333333333334</v>
          </cell>
          <cell r="E456">
            <v>208</v>
          </cell>
          <cell r="F456">
            <v>180</v>
          </cell>
          <cell r="G456">
            <v>216.32</v>
          </cell>
          <cell r="H456"/>
          <cell r="I456">
            <v>216</v>
          </cell>
        </row>
        <row r="457">
          <cell r="A457">
            <v>60000751</v>
          </cell>
          <cell r="B457" t="str">
            <v>Определение зольности в муке</v>
          </cell>
          <cell r="C457" t="str">
            <v>иссл.</v>
          </cell>
          <cell r="D457">
            <v>427.5</v>
          </cell>
          <cell r="E457">
            <v>513</v>
          </cell>
          <cell r="F457">
            <v>445</v>
          </cell>
          <cell r="G457">
            <v>533.52</v>
          </cell>
          <cell r="H457"/>
          <cell r="I457">
            <v>534</v>
          </cell>
        </row>
        <row r="458">
          <cell r="A458">
            <v>60000752</v>
          </cell>
          <cell r="B458" t="str">
            <v>Определение минеральной примеси в муке</v>
          </cell>
          <cell r="C458" t="str">
            <v>иссл.</v>
          </cell>
          <cell r="D458">
            <v>85</v>
          </cell>
          <cell r="E458">
            <v>102</v>
          </cell>
          <cell r="F458">
            <v>85</v>
          </cell>
          <cell r="G458">
            <v>106.08</v>
          </cell>
          <cell r="H458"/>
          <cell r="I458">
            <v>102</v>
          </cell>
        </row>
        <row r="459">
          <cell r="A459">
            <v>60000753</v>
          </cell>
          <cell r="B459" t="str">
            <v>Определение количества и качества клейковины в муке</v>
          </cell>
          <cell r="C459" t="str">
            <v>иссл.</v>
          </cell>
          <cell r="D459">
            <v>368.33333333333337</v>
          </cell>
          <cell r="E459">
            <v>442</v>
          </cell>
          <cell r="F459">
            <v>380</v>
          </cell>
          <cell r="G459">
            <v>459.68</v>
          </cell>
          <cell r="H459"/>
          <cell r="I459">
            <v>456</v>
          </cell>
        </row>
        <row r="460">
          <cell r="A460">
            <v>60000754</v>
          </cell>
          <cell r="B460" t="str">
            <v>Определение крупности помола в муке, степени помола в натуральном кофе</v>
          </cell>
          <cell r="C460" t="str">
            <v>иссл.</v>
          </cell>
          <cell r="D460">
            <v>204.16666666666669</v>
          </cell>
          <cell r="E460">
            <v>245</v>
          </cell>
          <cell r="F460">
            <v>215</v>
          </cell>
          <cell r="G460">
            <v>254.8</v>
          </cell>
          <cell r="H460"/>
          <cell r="I460">
            <v>258</v>
          </cell>
        </row>
        <row r="461">
          <cell r="A461">
            <v>60000755</v>
          </cell>
          <cell r="B461" t="str">
            <v>Определение зараженности и загрязненности вредителями в муке, крупах</v>
          </cell>
          <cell r="C461" t="str">
            <v>иссл.</v>
          </cell>
          <cell r="D461">
            <v>99.166666666666671</v>
          </cell>
          <cell r="E461">
            <v>119</v>
          </cell>
          <cell r="F461">
            <v>105</v>
          </cell>
          <cell r="G461">
            <v>123.76</v>
          </cell>
          <cell r="H461"/>
          <cell r="I461">
            <v>126</v>
          </cell>
        </row>
        <row r="462">
          <cell r="A462">
            <v>60000756</v>
          </cell>
          <cell r="B462" t="str">
            <v>Определение белизны в муке</v>
          </cell>
          <cell r="C462" t="str">
            <v>иссл.</v>
          </cell>
          <cell r="D462">
            <v>171.66666666666669</v>
          </cell>
          <cell r="E462">
            <v>206</v>
          </cell>
          <cell r="F462">
            <v>175</v>
          </cell>
          <cell r="G462">
            <v>214.24</v>
          </cell>
          <cell r="H462"/>
          <cell r="I462">
            <v>210</v>
          </cell>
        </row>
        <row r="463">
          <cell r="A463">
            <v>60000757</v>
          </cell>
          <cell r="B463" t="str">
            <v>Определение числа падений муке</v>
          </cell>
          <cell r="C463" t="str">
            <v>иссл.</v>
          </cell>
          <cell r="D463">
            <v>335.83333333333337</v>
          </cell>
          <cell r="E463">
            <v>403</v>
          </cell>
          <cell r="F463">
            <v>350</v>
          </cell>
          <cell r="G463">
            <v>419.12</v>
          </cell>
          <cell r="H463"/>
          <cell r="I463">
            <v>420</v>
          </cell>
        </row>
        <row r="464">
          <cell r="A464">
            <v>60000759</v>
          </cell>
          <cell r="B464" t="str">
            <v>Пробная выпечка с определением зараженности возбудителем "картофельной болезни" хлеба</v>
          </cell>
          <cell r="C464" t="str">
            <v>иссл.</v>
          </cell>
          <cell r="D464">
            <v>438.33333333333337</v>
          </cell>
          <cell r="E464">
            <v>526</v>
          </cell>
          <cell r="F464">
            <v>455</v>
          </cell>
          <cell r="G464">
            <v>547.04</v>
          </cell>
          <cell r="H464"/>
          <cell r="I464">
            <v>546</v>
          </cell>
        </row>
        <row r="465">
          <cell r="A465">
            <v>60000763</v>
          </cell>
          <cell r="B465" t="str">
            <v>Определение влажности в хлебобулочных изделиях</v>
          </cell>
          <cell r="C465" t="str">
            <v>иссл.</v>
          </cell>
          <cell r="D465">
            <v>150.83333333333334</v>
          </cell>
          <cell r="E465">
            <v>181</v>
          </cell>
          <cell r="F465">
            <v>155</v>
          </cell>
          <cell r="G465">
            <v>188.24</v>
          </cell>
          <cell r="H465"/>
          <cell r="I465">
            <v>186</v>
          </cell>
        </row>
        <row r="466">
          <cell r="A466">
            <v>60000764</v>
          </cell>
          <cell r="B466" t="str">
            <v>Определение кислотности в хлебобулочных изделиях</v>
          </cell>
          <cell r="C466" t="str">
            <v>иссл.</v>
          </cell>
          <cell r="D466">
            <v>171.66666666666669</v>
          </cell>
          <cell r="E466">
            <v>206</v>
          </cell>
          <cell r="F466">
            <v>175</v>
          </cell>
          <cell r="G466">
            <v>214.24</v>
          </cell>
          <cell r="H466"/>
          <cell r="I466">
            <v>210</v>
          </cell>
        </row>
        <row r="467">
          <cell r="A467">
            <v>60000766</v>
          </cell>
          <cell r="B467" t="str">
            <v>Определение пористости в хлебобулочных изделиях</v>
          </cell>
          <cell r="C467" t="str">
            <v>иссл.</v>
          </cell>
          <cell r="D467">
            <v>132.5</v>
          </cell>
          <cell r="E467">
            <v>159</v>
          </cell>
          <cell r="F467">
            <v>135</v>
          </cell>
          <cell r="G467">
            <v>165.36</v>
          </cell>
          <cell r="H467"/>
          <cell r="I467">
            <v>162</v>
          </cell>
        </row>
        <row r="468">
          <cell r="A468">
            <v>60001304</v>
          </cell>
          <cell r="B468" t="str">
            <v>Определение кислотного числа жира в муке и зерне</v>
          </cell>
          <cell r="C468" t="str">
            <v>иссл.</v>
          </cell>
          <cell r="D468">
            <v>684.16666666666674</v>
          </cell>
          <cell r="E468">
            <v>821</v>
          </cell>
          <cell r="F468">
            <v>710</v>
          </cell>
          <cell r="G468">
            <v>853.84</v>
          </cell>
          <cell r="H468"/>
          <cell r="I468">
            <v>852</v>
          </cell>
        </row>
        <row r="469">
          <cell r="A469">
            <v>60001307</v>
          </cell>
          <cell r="B469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9" t="str">
            <v>иссл.</v>
          </cell>
          <cell r="D469">
            <v>73.333333333333343</v>
          </cell>
          <cell r="E469">
            <v>88</v>
          </cell>
          <cell r="F469">
            <v>75</v>
          </cell>
          <cell r="G469">
            <v>91.52000000000001</v>
          </cell>
          <cell r="H469"/>
          <cell r="I469">
            <v>90</v>
          </cell>
        </row>
        <row r="470">
          <cell r="A470">
            <v>60001308</v>
          </cell>
          <cell r="B470" t="str">
            <v>Определение нашелушенных ядер в крупе, зерне, ядрах (недодир)</v>
          </cell>
          <cell r="C470" t="str">
            <v>иссл.</v>
          </cell>
          <cell r="D470">
            <v>95.833333333333343</v>
          </cell>
          <cell r="E470">
            <v>115</v>
          </cell>
          <cell r="F470">
            <v>100</v>
          </cell>
          <cell r="G470">
            <v>119.60000000000001</v>
          </cell>
          <cell r="H470"/>
          <cell r="I470">
            <v>120</v>
          </cell>
        </row>
        <row r="471">
          <cell r="A471">
            <v>60001309</v>
          </cell>
          <cell r="B471" t="str">
            <v>Определение массовой доли влаги и мясного сока, выделившегося при размораживании мяса птицы</v>
          </cell>
          <cell r="C471" t="str">
            <v>иссл.</v>
          </cell>
          <cell r="D471">
            <v>216.66666666666669</v>
          </cell>
          <cell r="E471">
            <v>260</v>
          </cell>
          <cell r="F471">
            <v>225</v>
          </cell>
          <cell r="G471">
            <v>270.40000000000003</v>
          </cell>
          <cell r="H471"/>
          <cell r="I471">
            <v>270</v>
          </cell>
        </row>
        <row r="472">
          <cell r="A472">
            <v>60001310</v>
          </cell>
          <cell r="B472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72" t="str">
            <v>иссл.</v>
          </cell>
          <cell r="D472">
            <v>911.66666666666674</v>
          </cell>
          <cell r="E472">
            <v>1094</v>
          </cell>
          <cell r="F472">
            <v>945</v>
          </cell>
          <cell r="G472">
            <v>1137.76</v>
          </cell>
          <cell r="H472"/>
          <cell r="I472">
            <v>1134</v>
          </cell>
        </row>
        <row r="473">
          <cell r="A473">
            <v>60000769</v>
          </cell>
          <cell r="B473" t="str">
            <v>Определение влажности в макаронных изделиях</v>
          </cell>
          <cell r="C473" t="str">
            <v>иссл.</v>
          </cell>
          <cell r="D473">
            <v>144.16666666666669</v>
          </cell>
          <cell r="E473">
            <v>173</v>
          </cell>
          <cell r="F473">
            <v>150</v>
          </cell>
          <cell r="G473">
            <v>179.92000000000002</v>
          </cell>
          <cell r="H473"/>
          <cell r="I473">
            <v>180</v>
          </cell>
        </row>
        <row r="474">
          <cell r="A474">
            <v>60000770</v>
          </cell>
          <cell r="B474" t="str">
            <v>Определение кислотности в макаронных изделиях</v>
          </cell>
          <cell r="C474" t="str">
            <v>иссл.</v>
          </cell>
          <cell r="D474">
            <v>146.66666666666669</v>
          </cell>
          <cell r="E474">
            <v>176</v>
          </cell>
          <cell r="F474">
            <v>155</v>
          </cell>
          <cell r="G474">
            <v>183.04000000000002</v>
          </cell>
          <cell r="H474"/>
          <cell r="I474">
            <v>186</v>
          </cell>
        </row>
        <row r="475">
          <cell r="A475">
            <v>60000771</v>
          </cell>
          <cell r="B475" t="str">
            <v>Определение метало магнитных примесей в макаронных изделиях</v>
          </cell>
          <cell r="C475" t="str">
            <v>иссл.</v>
          </cell>
          <cell r="D475">
            <v>146.66666666666669</v>
          </cell>
          <cell r="E475">
            <v>176</v>
          </cell>
          <cell r="F475">
            <v>155</v>
          </cell>
          <cell r="G475">
            <v>183.04000000000002</v>
          </cell>
          <cell r="H475"/>
          <cell r="I475">
            <v>186</v>
          </cell>
        </row>
        <row r="476">
          <cell r="A476">
            <v>60000772</v>
          </cell>
          <cell r="B476" t="str">
            <v>Определение Т-2 токсина в муке и хлебобулочных изделиях</v>
          </cell>
          <cell r="C476" t="str">
            <v>иссл.</v>
          </cell>
          <cell r="D476">
            <v>958.33333333333337</v>
          </cell>
          <cell r="E476">
            <v>1150</v>
          </cell>
          <cell r="F476">
            <v>995</v>
          </cell>
          <cell r="G476">
            <v>1196</v>
          </cell>
          <cell r="H476"/>
          <cell r="I476">
            <v>1194</v>
          </cell>
        </row>
        <row r="477">
          <cell r="A477">
            <v>60000773</v>
          </cell>
          <cell r="B477" t="str">
            <v>Определение сохранности формы сваренных макаронных изделий</v>
          </cell>
          <cell r="C477" t="str">
            <v>иссл.</v>
          </cell>
          <cell r="D477">
            <v>106.66666666666667</v>
          </cell>
          <cell r="E477">
            <v>128</v>
          </cell>
          <cell r="F477">
            <v>110</v>
          </cell>
          <cell r="G477">
            <v>133.12</v>
          </cell>
          <cell r="H477"/>
          <cell r="I477">
            <v>132</v>
          </cell>
        </row>
        <row r="478">
          <cell r="A478">
            <v>60000774</v>
          </cell>
          <cell r="B478" t="str">
            <v>Определение сухого вещества, перешедшего в варочную воду( макаронные изделия)</v>
          </cell>
          <cell r="C478" t="str">
            <v>иссл.</v>
          </cell>
          <cell r="D478">
            <v>163.33333333333334</v>
          </cell>
          <cell r="E478">
            <v>196</v>
          </cell>
          <cell r="F478">
            <v>170</v>
          </cell>
          <cell r="G478">
            <v>203.84</v>
          </cell>
          <cell r="H478"/>
          <cell r="I478">
            <v>204</v>
          </cell>
        </row>
        <row r="479">
          <cell r="A479">
            <v>60000775</v>
          </cell>
          <cell r="B479" t="str">
            <v>Определение наличия лома и крошки в макаронных и хлебобулочных изделиях</v>
          </cell>
          <cell r="C479" t="str">
            <v>иссл.</v>
          </cell>
          <cell r="D479">
            <v>79.166666666666671</v>
          </cell>
          <cell r="E479">
            <v>95</v>
          </cell>
          <cell r="F479">
            <v>85</v>
          </cell>
          <cell r="G479">
            <v>98.8</v>
          </cell>
          <cell r="H479"/>
          <cell r="I479">
            <v>102</v>
          </cell>
        </row>
        <row r="480">
          <cell r="A480">
            <v>60000777</v>
          </cell>
          <cell r="B480" t="str">
            <v>Определение автолитичной активности муки</v>
          </cell>
          <cell r="C480" t="str">
            <v>иссл.</v>
          </cell>
          <cell r="D480">
            <v>146.66666666666669</v>
          </cell>
          <cell r="E480">
            <v>176</v>
          </cell>
          <cell r="F480">
            <v>155</v>
          </cell>
          <cell r="G480">
            <v>183.04000000000002</v>
          </cell>
          <cell r="H480"/>
          <cell r="I480">
            <v>186</v>
          </cell>
        </row>
        <row r="481">
          <cell r="A481">
            <v>60001313</v>
          </cell>
          <cell r="B481" t="str">
            <v>Определение цветного числа в маслах растительных</v>
          </cell>
          <cell r="C481" t="str">
            <v>иссл.</v>
          </cell>
          <cell r="D481">
            <v>80</v>
          </cell>
          <cell r="E481">
            <v>96</v>
          </cell>
          <cell r="F481">
            <v>85</v>
          </cell>
          <cell r="G481">
            <v>99.84</v>
          </cell>
          <cell r="H481"/>
          <cell r="I481">
            <v>102</v>
          </cell>
        </row>
        <row r="482">
          <cell r="A482">
            <v>60001314</v>
          </cell>
          <cell r="B482" t="str">
            <v>Определение мыла  в маслах растительных (качественная реакция)</v>
          </cell>
          <cell r="C482" t="str">
            <v>иссл.</v>
          </cell>
          <cell r="D482">
            <v>75.833333333333343</v>
          </cell>
          <cell r="E482">
            <v>91</v>
          </cell>
          <cell r="F482">
            <v>80</v>
          </cell>
          <cell r="G482">
            <v>94.64</v>
          </cell>
          <cell r="H482"/>
          <cell r="I482">
            <v>96</v>
          </cell>
        </row>
        <row r="483">
          <cell r="A483">
            <v>60001315</v>
          </cell>
          <cell r="B483" t="str">
            <v>Определение содержания магния в пищевых продуктах методом атомно абсорбционной спектрометрии</v>
          </cell>
          <cell r="C483" t="str">
            <v>иссл.</v>
          </cell>
          <cell r="D483">
            <v>850.83333333333337</v>
          </cell>
          <cell r="E483">
            <v>1021</v>
          </cell>
          <cell r="F483">
            <v>885</v>
          </cell>
          <cell r="G483">
            <v>1061.8400000000001</v>
          </cell>
          <cell r="H483"/>
          <cell r="I483">
            <v>1062</v>
          </cell>
        </row>
        <row r="484">
          <cell r="A484">
            <v>60001316</v>
          </cell>
          <cell r="B484" t="str">
            <v>Определение содержания кальция в пищевых продуктах методом атомно абсорбционной спектрометрии</v>
          </cell>
          <cell r="C484" t="str">
            <v>иссл.</v>
          </cell>
          <cell r="D484">
            <v>850.83333333333337</v>
          </cell>
          <cell r="E484">
            <v>1021</v>
          </cell>
          <cell r="F484">
            <v>885</v>
          </cell>
          <cell r="G484">
            <v>1061.8400000000001</v>
          </cell>
          <cell r="H484"/>
          <cell r="I484">
            <v>1062</v>
          </cell>
        </row>
        <row r="485">
          <cell r="A485">
            <v>60001317</v>
          </cell>
          <cell r="B485" t="str">
            <v>Определение содержания калия в пищевых продуктах методом атомно абсорбционной спектрометрии</v>
          </cell>
          <cell r="C485" t="str">
            <v>иссл.</v>
          </cell>
          <cell r="D485">
            <v>887.5</v>
          </cell>
          <cell r="E485">
            <v>1065</v>
          </cell>
          <cell r="F485">
            <v>925</v>
          </cell>
          <cell r="G485">
            <v>1107.6000000000001</v>
          </cell>
          <cell r="H485"/>
          <cell r="I485">
            <v>1110</v>
          </cell>
        </row>
        <row r="486">
          <cell r="A486">
            <v>60001318</v>
          </cell>
          <cell r="B486" t="str">
            <v>Определение содержания натрия в пищевых продуктах методом атомно абсорбционной спектрометрии</v>
          </cell>
          <cell r="C486" t="str">
            <v>иссл.</v>
          </cell>
          <cell r="D486">
            <v>887.5</v>
          </cell>
          <cell r="E486">
            <v>1065</v>
          </cell>
          <cell r="F486">
            <v>925</v>
          </cell>
          <cell r="G486">
            <v>1107.6000000000001</v>
          </cell>
          <cell r="H486"/>
          <cell r="I486">
            <v>1110</v>
          </cell>
        </row>
        <row r="487">
          <cell r="A487">
            <v>60000405</v>
          </cell>
          <cell r="B487" t="str">
            <v xml:space="preserve">Определение содержания гидроксиметилфурфураля (оксиметилфурфурола) в мёде </v>
          </cell>
          <cell r="C487" t="str">
            <v>иссл.</v>
          </cell>
          <cell r="D487">
            <v>362.5</v>
          </cell>
          <cell r="E487">
            <v>435</v>
          </cell>
          <cell r="F487">
            <v>375</v>
          </cell>
          <cell r="G487">
            <v>452.40000000000003</v>
          </cell>
          <cell r="H487"/>
          <cell r="I487">
            <v>450</v>
          </cell>
        </row>
        <row r="488">
          <cell r="A488">
            <v>60000404</v>
          </cell>
          <cell r="B488" t="str">
            <v>Определение высших спиртов  в коньяках и коньячных спиртах</v>
          </cell>
          <cell r="C488" t="str">
            <v>иссл.</v>
          </cell>
          <cell r="D488">
            <v>506.66666666666669</v>
          </cell>
          <cell r="E488">
            <v>608</v>
          </cell>
          <cell r="F488">
            <v>525</v>
          </cell>
          <cell r="G488">
            <v>632.32000000000005</v>
          </cell>
          <cell r="H488"/>
          <cell r="I488">
            <v>630</v>
          </cell>
        </row>
        <row r="489">
          <cell r="A489">
            <v>60000403</v>
          </cell>
          <cell r="B489" t="str">
            <v xml:space="preserve">Определение средних эфиров в коньяках и коньячных спиртах </v>
          </cell>
          <cell r="C489" t="str">
            <v>иссл.</v>
          </cell>
          <cell r="D489">
            <v>237.5</v>
          </cell>
          <cell r="E489">
            <v>285</v>
          </cell>
          <cell r="F489">
            <v>245</v>
          </cell>
          <cell r="G489">
            <v>296.40000000000003</v>
          </cell>
          <cell r="H489"/>
          <cell r="I489">
            <v>294</v>
          </cell>
        </row>
        <row r="490">
          <cell r="A490">
            <v>60000402</v>
          </cell>
          <cell r="B490" t="str">
            <v xml:space="preserve">Определение альдегидов в винах, коньяках и коньячных спиртах </v>
          </cell>
          <cell r="C490" t="str">
            <v>иссл.</v>
          </cell>
          <cell r="D490">
            <v>331.66666666666669</v>
          </cell>
          <cell r="E490">
            <v>398</v>
          </cell>
          <cell r="F490">
            <v>345</v>
          </cell>
          <cell r="G490">
            <v>413.92</v>
          </cell>
          <cell r="H490"/>
          <cell r="I490">
            <v>414</v>
          </cell>
        </row>
        <row r="491">
          <cell r="A491">
            <v>60000683</v>
          </cell>
          <cell r="B491" t="str">
            <v>Изделия кондитерские. Методика определения массовой доли общей сернистой кислоты</v>
          </cell>
          <cell r="C491" t="str">
            <v>иссл.</v>
          </cell>
          <cell r="D491">
            <v>760</v>
          </cell>
          <cell r="E491">
            <v>912</v>
          </cell>
          <cell r="F491">
            <v>790</v>
          </cell>
          <cell r="G491">
            <v>948.48</v>
          </cell>
          <cell r="H491"/>
          <cell r="I491">
            <v>948</v>
          </cell>
        </row>
        <row r="492">
          <cell r="A492">
            <v>60000684</v>
          </cell>
          <cell r="B492" t="str">
            <v>Определение содержания кофеина в кофе</v>
          </cell>
          <cell r="C492" t="str">
            <v>иссл.</v>
          </cell>
          <cell r="D492">
            <v>568.33333333333337</v>
          </cell>
          <cell r="E492">
            <v>682</v>
          </cell>
          <cell r="F492">
            <v>590</v>
          </cell>
          <cell r="G492">
            <v>709.28</v>
          </cell>
          <cell r="H492"/>
          <cell r="I492">
            <v>708</v>
          </cell>
        </row>
        <row r="493">
          <cell r="A493">
            <v>60001326</v>
          </cell>
          <cell r="B493" t="str">
            <v>Определение массовой доли воды в мёде рефрактометрическим методом</v>
          </cell>
          <cell r="C493" t="str">
            <v>иссл.</v>
          </cell>
          <cell r="D493">
            <v>285</v>
          </cell>
          <cell r="E493">
            <v>342</v>
          </cell>
          <cell r="F493">
            <v>295</v>
          </cell>
          <cell r="G493">
            <v>355.68</v>
          </cell>
          <cell r="H493"/>
          <cell r="I493">
            <v>354</v>
          </cell>
        </row>
        <row r="494">
          <cell r="A494">
            <v>60000018</v>
          </cell>
          <cell r="B494" t="str">
            <v>Определение массовой доли костных включений в продуктах переработки мяса птицы</v>
          </cell>
          <cell r="C494" t="str">
            <v>иссл.</v>
          </cell>
          <cell r="D494">
            <v>343.33333333333337</v>
          </cell>
          <cell r="E494">
            <v>412</v>
          </cell>
          <cell r="F494">
            <v>355</v>
          </cell>
          <cell r="G494">
            <v>428.48</v>
          </cell>
          <cell r="H494"/>
          <cell r="I494">
            <v>426</v>
          </cell>
        </row>
        <row r="495">
          <cell r="A495">
            <v>60000023</v>
          </cell>
          <cell r="B495" t="str">
            <v>Определение содержания сухого обезжиренного остатка какао, общего сухого остатка какао в шоколадных изделиях</v>
          </cell>
          <cell r="C495" t="str">
            <v>иссл.</v>
          </cell>
          <cell r="D495">
            <v>365</v>
          </cell>
          <cell r="E495">
            <v>438</v>
          </cell>
          <cell r="F495">
            <v>380</v>
          </cell>
          <cell r="G495">
            <v>455.52000000000004</v>
          </cell>
          <cell r="H495"/>
          <cell r="I495">
            <v>456</v>
          </cell>
        </row>
        <row r="496">
          <cell r="A496">
            <v>60000024</v>
          </cell>
          <cell r="B496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6" t="str">
            <v>иссл.</v>
          </cell>
          <cell r="D496">
            <v>372.5</v>
          </cell>
          <cell r="E496">
            <v>447</v>
          </cell>
          <cell r="F496">
            <v>390</v>
          </cell>
          <cell r="G496">
            <v>464.88</v>
          </cell>
          <cell r="H496"/>
          <cell r="I496">
            <v>468</v>
          </cell>
        </row>
        <row r="497">
          <cell r="A497">
            <v>60000029</v>
          </cell>
          <cell r="B497" t="str">
            <v>Определение содержания сухого обезжиренного остатка молока в шоколадных изделиях с молоком</v>
          </cell>
          <cell r="C497" t="str">
            <v>иссл.</v>
          </cell>
          <cell r="D497">
            <v>381.66666666666669</v>
          </cell>
          <cell r="E497">
            <v>458</v>
          </cell>
          <cell r="F497">
            <v>395</v>
          </cell>
          <cell r="G497">
            <v>476.32</v>
          </cell>
          <cell r="H497"/>
          <cell r="I497">
            <v>474</v>
          </cell>
        </row>
        <row r="498">
          <cell r="A498">
            <v>60000030</v>
          </cell>
          <cell r="B49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8" t="str">
            <v>иссл.</v>
          </cell>
          <cell r="D498">
            <v>831.66666666666674</v>
          </cell>
          <cell r="E498">
            <v>998</v>
          </cell>
          <cell r="F498">
            <v>865</v>
          </cell>
          <cell r="G498">
            <v>1037.92</v>
          </cell>
          <cell r="H498"/>
          <cell r="I498">
            <v>1038</v>
          </cell>
        </row>
        <row r="499">
          <cell r="A499">
            <v>60000040</v>
          </cell>
          <cell r="B499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9" t="str">
            <v>иссл.</v>
          </cell>
          <cell r="D499">
            <v>611.66666666666674</v>
          </cell>
          <cell r="E499">
            <v>734</v>
          </cell>
          <cell r="F499">
            <v>635</v>
          </cell>
          <cell r="G499">
            <v>763.36</v>
          </cell>
          <cell r="H499"/>
          <cell r="I499">
            <v>762</v>
          </cell>
        </row>
        <row r="500">
          <cell r="A500">
            <v>60000041</v>
          </cell>
          <cell r="B500" t="str">
            <v>Определение массовой доли витамина Е (токоферола) в маслах растительных</v>
          </cell>
          <cell r="C500" t="str">
            <v>иссл.</v>
          </cell>
          <cell r="D500">
            <v>604.16666666666674</v>
          </cell>
          <cell r="E500">
            <v>725</v>
          </cell>
          <cell r="F500">
            <v>625</v>
          </cell>
          <cell r="G500">
            <v>754</v>
          </cell>
          <cell r="H500"/>
          <cell r="I500">
            <v>750</v>
          </cell>
        </row>
        <row r="501">
          <cell r="A501">
            <v>60000042</v>
          </cell>
          <cell r="B501" t="str">
            <v>Определение содержания кальция в молоке и молочных продуктах титриметрическим методом</v>
          </cell>
          <cell r="C501" t="str">
            <v>иссл.</v>
          </cell>
          <cell r="D501">
            <v>488.33333333333337</v>
          </cell>
          <cell r="E501">
            <v>586</v>
          </cell>
          <cell r="F501">
            <v>510</v>
          </cell>
          <cell r="G501">
            <v>609.44000000000005</v>
          </cell>
          <cell r="H501"/>
          <cell r="I501">
            <v>612</v>
          </cell>
        </row>
        <row r="502">
          <cell r="A502">
            <v>60000043</v>
          </cell>
          <cell r="B502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502" t="str">
            <v>иссл.</v>
          </cell>
          <cell r="D502">
            <v>372.5</v>
          </cell>
          <cell r="E502">
            <v>447</v>
          </cell>
          <cell r="F502">
            <v>390</v>
          </cell>
          <cell r="G502">
            <v>464.88</v>
          </cell>
          <cell r="H502"/>
          <cell r="I502">
            <v>468</v>
          </cell>
        </row>
        <row r="503">
          <cell r="A503">
            <v>60000044</v>
          </cell>
          <cell r="B503" t="str">
            <v>Определение массовой доли спирта в квасах и безалкогольных напитках</v>
          </cell>
          <cell r="C503" t="str">
            <v>иссл.</v>
          </cell>
          <cell r="D503">
            <v>433.33333333333337</v>
          </cell>
          <cell r="E503">
            <v>520</v>
          </cell>
          <cell r="F503">
            <v>450</v>
          </cell>
          <cell r="G503">
            <v>540.80000000000007</v>
          </cell>
          <cell r="H503"/>
          <cell r="I503">
            <v>540</v>
          </cell>
        </row>
        <row r="504">
          <cell r="A504">
            <v>60000045</v>
          </cell>
          <cell r="B504" t="str">
            <v>Определение массовой доли сорбата калия (натрия), бензоата натрия в пищевых продуктах титриметрическим методом</v>
          </cell>
          <cell r="C504" t="str">
            <v>иссл.</v>
          </cell>
          <cell r="D504">
            <v>425.83333333333337</v>
          </cell>
          <cell r="E504">
            <v>511</v>
          </cell>
          <cell r="F504">
            <v>445</v>
          </cell>
          <cell r="G504">
            <v>531.44000000000005</v>
          </cell>
          <cell r="H504"/>
          <cell r="I504">
            <v>534</v>
          </cell>
        </row>
        <row r="505">
          <cell r="A505">
            <v>60000046</v>
          </cell>
          <cell r="B505" t="str">
            <v>Определение массовой доли бензойнокислого натрия в икре и пресервах из рыбы и морепродуктов</v>
          </cell>
          <cell r="C505" t="str">
            <v>иссл.</v>
          </cell>
          <cell r="D505">
            <v>456.66666666666669</v>
          </cell>
          <cell r="E505">
            <v>548</v>
          </cell>
          <cell r="F505">
            <v>475</v>
          </cell>
          <cell r="G505">
            <v>569.92000000000007</v>
          </cell>
          <cell r="H505"/>
          <cell r="I505">
            <v>570</v>
          </cell>
        </row>
        <row r="506">
          <cell r="A506">
            <v>60000047</v>
          </cell>
          <cell r="B506" t="str">
            <v>Определение массовой доли сорбиновой кислоты, бензойной кислоты в пищевых продуктах титриметрическим методом</v>
          </cell>
          <cell r="C506" t="str">
            <v>иссл.</v>
          </cell>
          <cell r="D506">
            <v>627.5</v>
          </cell>
          <cell r="E506">
            <v>753</v>
          </cell>
          <cell r="F506">
            <v>655</v>
          </cell>
          <cell r="G506">
            <v>783.12</v>
          </cell>
          <cell r="H506"/>
          <cell r="I506">
            <v>786</v>
          </cell>
        </row>
        <row r="507">
          <cell r="A507">
            <v>60000048</v>
          </cell>
          <cell r="B507" t="str">
            <v>Определение составных частей в консервированных пищевых продуктах (кроме молочных)</v>
          </cell>
          <cell r="C507" t="str">
            <v>иссл.</v>
          </cell>
          <cell r="D507">
            <v>216.66666666666669</v>
          </cell>
          <cell r="E507">
            <v>260</v>
          </cell>
          <cell r="F507">
            <v>225</v>
          </cell>
          <cell r="G507">
            <v>270.40000000000003</v>
          </cell>
          <cell r="H507"/>
          <cell r="I507">
            <v>270</v>
          </cell>
        </row>
        <row r="508">
          <cell r="A508">
            <v>60000049</v>
          </cell>
          <cell r="B508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8" t="str">
            <v>иссл.</v>
          </cell>
          <cell r="D508">
            <v>446.66666666666669</v>
          </cell>
          <cell r="E508">
            <v>536</v>
          </cell>
          <cell r="F508">
            <v>465</v>
          </cell>
          <cell r="G508">
            <v>557.44000000000005</v>
          </cell>
          <cell r="H508"/>
          <cell r="I508">
            <v>558</v>
          </cell>
        </row>
        <row r="509">
          <cell r="A509">
            <v>60000050</v>
          </cell>
          <cell r="B509" t="str">
            <v>Определение пенообразования (высота пены, пеностойкости) в пиве</v>
          </cell>
          <cell r="C509" t="str">
            <v>иссл.</v>
          </cell>
          <cell r="D509">
            <v>97.5</v>
          </cell>
          <cell r="E509">
            <v>117</v>
          </cell>
          <cell r="F509">
            <v>100</v>
          </cell>
          <cell r="G509">
            <v>121.68</v>
          </cell>
          <cell r="H509"/>
          <cell r="I509">
            <v>120</v>
          </cell>
        </row>
        <row r="510">
          <cell r="A510">
            <v>60000053</v>
          </cell>
          <cell r="B510" t="str">
            <v>Определение остаточного содержания нитрофуранов (метаболита фуразолидона -3-амино-2-оксазолидинона)</v>
          </cell>
          <cell r="C510" t="str">
            <v>иссл.</v>
          </cell>
          <cell r="D510">
            <v>5812.5</v>
          </cell>
          <cell r="E510">
            <v>6975</v>
          </cell>
          <cell r="F510">
            <v>6045</v>
          </cell>
          <cell r="G510">
            <v>7254</v>
          </cell>
          <cell r="H510"/>
          <cell r="I510">
            <v>7254</v>
          </cell>
        </row>
        <row r="511">
          <cell r="A511">
            <v>60000054</v>
          </cell>
          <cell r="B511" t="str">
            <v>Обнаружение стеринов растительных жиров методом газожидкостной хроматографии</v>
          </cell>
          <cell r="C511" t="str">
            <v>иссл.</v>
          </cell>
          <cell r="D511">
            <v>14885</v>
          </cell>
          <cell r="E511">
            <v>17862</v>
          </cell>
          <cell r="F511">
            <v>15480</v>
          </cell>
          <cell r="G511">
            <v>18576.48</v>
          </cell>
          <cell r="H511"/>
          <cell r="I511">
            <v>18576</v>
          </cell>
        </row>
        <row r="512">
          <cell r="A512">
            <v>60000064</v>
          </cell>
          <cell r="B512" t="str">
            <v>Определение термоустойчивости масла сливочного</v>
          </cell>
          <cell r="C512" t="str">
            <v>иссл.</v>
          </cell>
          <cell r="D512">
            <v>147.5</v>
          </cell>
          <cell r="E512">
            <v>177</v>
          </cell>
          <cell r="F512">
            <v>150</v>
          </cell>
          <cell r="G512">
            <v>184.08</v>
          </cell>
          <cell r="H512"/>
          <cell r="I512">
            <v>180</v>
          </cell>
        </row>
        <row r="513">
          <cell r="A513">
            <v>60000065</v>
          </cell>
          <cell r="B513" t="str">
            <v>Определение левомицитина методом инверсионной вольтамперометрии</v>
          </cell>
          <cell r="C513" t="str">
            <v>иссл.</v>
          </cell>
          <cell r="D513">
            <v>879.16666666666674</v>
          </cell>
          <cell r="E513">
            <v>1055</v>
          </cell>
          <cell r="F513">
            <v>915</v>
          </cell>
          <cell r="G513">
            <v>1097.2</v>
          </cell>
          <cell r="H513"/>
          <cell r="I513">
            <v>1098</v>
          </cell>
        </row>
        <row r="514">
          <cell r="A514">
            <v>60000066</v>
          </cell>
          <cell r="B514" t="str">
            <v>Определение калорийности готовых блюд и рационов (одно блюдо)</v>
          </cell>
          <cell r="C514" t="str">
            <v>иссл.</v>
          </cell>
          <cell r="D514">
            <v>619.16666666666674</v>
          </cell>
          <cell r="E514">
            <v>743</v>
          </cell>
          <cell r="F514">
            <v>645</v>
          </cell>
          <cell r="G514">
            <v>772.72</v>
          </cell>
          <cell r="H514"/>
          <cell r="I514">
            <v>774</v>
          </cell>
        </row>
        <row r="515">
          <cell r="A515">
            <v>60000067</v>
          </cell>
          <cell r="B515" t="str">
            <v>Определение тетрациклина методом инверсионной вольтамперометрии</v>
          </cell>
          <cell r="C515" t="str">
            <v>иссл.</v>
          </cell>
          <cell r="D515">
            <v>879.16666666666674</v>
          </cell>
          <cell r="E515">
            <v>1055</v>
          </cell>
          <cell r="F515">
            <v>915</v>
          </cell>
          <cell r="G515">
            <v>1097.2</v>
          </cell>
          <cell r="H515"/>
          <cell r="I515">
            <v>1098</v>
          </cell>
        </row>
        <row r="516">
          <cell r="A516">
            <v>60000068</v>
          </cell>
          <cell r="B516" t="str">
            <v>Определение массовой доли яичных продуктов в перерасчете на сухой желток в майонезе и майонезных соусах</v>
          </cell>
          <cell r="C516" t="str">
            <v>иссл.</v>
          </cell>
          <cell r="D516">
            <v>633.33333333333337</v>
          </cell>
          <cell r="E516">
            <v>760</v>
          </cell>
          <cell r="F516">
            <v>655</v>
          </cell>
          <cell r="G516">
            <v>790.4</v>
          </cell>
          <cell r="H516"/>
          <cell r="I516">
            <v>786</v>
          </cell>
        </row>
        <row r="517">
          <cell r="A517">
            <v>60000069</v>
          </cell>
          <cell r="B517" t="str">
            <v>Определение содержания бацитрацина в пищевой продукции животного происхождения</v>
          </cell>
          <cell r="C517" t="str">
            <v>иссл.</v>
          </cell>
          <cell r="D517">
            <v>1892.5</v>
          </cell>
          <cell r="E517">
            <v>2271</v>
          </cell>
          <cell r="F517">
            <v>1965</v>
          </cell>
          <cell r="G517">
            <v>2361.84</v>
          </cell>
          <cell r="H517"/>
          <cell r="I517">
            <v>2358</v>
          </cell>
        </row>
        <row r="518">
          <cell r="A518">
            <v>60000070</v>
          </cell>
          <cell r="B518" t="str">
            <v>Определение наличия/содержания сухого молока в пищевых продуктах (молоке и молочных продуктах)</v>
          </cell>
          <cell r="C518" t="str">
            <v>иссл.</v>
          </cell>
          <cell r="D518">
            <v>1077.5</v>
          </cell>
          <cell r="E518">
            <v>1293</v>
          </cell>
          <cell r="F518">
            <v>1120</v>
          </cell>
          <cell r="G518">
            <v>1344.72</v>
          </cell>
          <cell r="H518"/>
          <cell r="I518">
            <v>1344</v>
          </cell>
        </row>
        <row r="519">
          <cell r="A519">
            <v>60000071</v>
          </cell>
          <cell r="B519" t="str">
            <v>Определение содержания флавоноидов в биологически активных добавках к пище</v>
          </cell>
          <cell r="C519" t="str">
            <v>иссл.</v>
          </cell>
          <cell r="D519">
            <v>536.66666666666674</v>
          </cell>
          <cell r="E519">
            <v>644</v>
          </cell>
          <cell r="F519">
            <v>555</v>
          </cell>
          <cell r="G519">
            <v>669.76</v>
          </cell>
          <cell r="H519"/>
          <cell r="I519">
            <v>666</v>
          </cell>
        </row>
        <row r="520">
          <cell r="A520">
            <v>60000072</v>
          </cell>
          <cell r="B520" t="str">
            <v>Определение массовой доли нерастворимых веществ в мёде</v>
          </cell>
          <cell r="C520" t="str">
            <v>иссл.</v>
          </cell>
          <cell r="D520">
            <v>115</v>
          </cell>
          <cell r="E520">
            <v>138</v>
          </cell>
          <cell r="F520">
            <v>120</v>
          </cell>
          <cell r="G520">
            <v>143.52000000000001</v>
          </cell>
          <cell r="H520"/>
          <cell r="I520">
            <v>144</v>
          </cell>
        </row>
        <row r="521">
          <cell r="A521">
            <v>60000073</v>
          </cell>
          <cell r="B521" t="str">
            <v>Определение охратоксина А в пищевых продуктах</v>
          </cell>
          <cell r="C521" t="str">
            <v>иссл.</v>
          </cell>
          <cell r="D521">
            <v>479.16666666666669</v>
          </cell>
          <cell r="E521">
            <v>575</v>
          </cell>
          <cell r="F521">
            <v>495</v>
          </cell>
          <cell r="G521">
            <v>598</v>
          </cell>
          <cell r="H521"/>
          <cell r="I521">
            <v>594</v>
          </cell>
        </row>
        <row r="522">
          <cell r="A522">
            <v>60000074</v>
          </cell>
          <cell r="B522" t="str">
            <v>Определение нитратов в овощах и продуктах их переработки методом высокоэффективной жидкостной хроматографии</v>
          </cell>
          <cell r="C522" t="str">
            <v>иссл.</v>
          </cell>
          <cell r="D522">
            <v>719.16666666666674</v>
          </cell>
          <cell r="E522">
            <v>863</v>
          </cell>
          <cell r="F522">
            <v>745</v>
          </cell>
          <cell r="G522">
            <v>897.52</v>
          </cell>
          <cell r="H522"/>
          <cell r="I522">
            <v>894</v>
          </cell>
        </row>
        <row r="523">
          <cell r="A523">
            <v>60000075</v>
          </cell>
          <cell r="B523" t="str">
            <v>Определение общего селена в пищевых продуктах</v>
          </cell>
          <cell r="C523" t="str">
            <v>иссл.</v>
          </cell>
          <cell r="D523">
            <v>953.33333333333337</v>
          </cell>
          <cell r="E523">
            <v>1144</v>
          </cell>
          <cell r="F523">
            <v>990</v>
          </cell>
          <cell r="G523">
            <v>1189.76</v>
          </cell>
          <cell r="H523"/>
          <cell r="I523">
            <v>1188</v>
          </cell>
        </row>
        <row r="524">
          <cell r="A524">
            <v>60000149</v>
          </cell>
          <cell r="B52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24" t="str">
            <v>иссл.</v>
          </cell>
          <cell r="D524">
            <v>1415</v>
          </cell>
          <cell r="E524">
            <v>1698</v>
          </cell>
          <cell r="F524">
            <v>1470</v>
          </cell>
          <cell r="G524">
            <v>1765.92</v>
          </cell>
          <cell r="H524"/>
          <cell r="I524">
            <v>1764</v>
          </cell>
        </row>
        <row r="525">
          <cell r="A525">
            <v>60000150</v>
          </cell>
          <cell r="B525" t="str">
            <v>Определение дезоксиниваленола (ДОН) в  продо-вольственном сырье и пищевых продуктах ме-тодом высокоэффективной жидкостной хроматографии</v>
          </cell>
          <cell r="C525" t="str">
            <v>иссл.</v>
          </cell>
          <cell r="D525">
            <v>1000</v>
          </cell>
          <cell r="E525">
            <v>1200</v>
          </cell>
          <cell r="F525">
            <v>1040</v>
          </cell>
          <cell r="G525">
            <v>1248</v>
          </cell>
          <cell r="H525"/>
          <cell r="I525">
            <v>1248</v>
          </cell>
        </row>
        <row r="526">
          <cell r="A526">
            <v>60000156</v>
          </cell>
          <cell r="B52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26" t="str">
            <v>Иссл.</v>
          </cell>
          <cell r="D526">
            <v>10300</v>
          </cell>
          <cell r="E526">
            <v>12360</v>
          </cell>
          <cell r="F526">
            <v>10300</v>
          </cell>
          <cell r="G526"/>
          <cell r="H526"/>
          <cell r="I526">
            <v>12360</v>
          </cell>
        </row>
        <row r="527">
          <cell r="A527" t="str">
            <v>60 000 157</v>
          </cell>
          <cell r="B527" t="str">
            <v>Определение цианокобаламина (витамина В12) в слабоалкогольных напитках (от 1 до 2 проб включительно)</v>
          </cell>
          <cell r="C527" t="str">
            <v>Иссл.</v>
          </cell>
          <cell r="D527"/>
          <cell r="E527"/>
          <cell r="F527">
            <v>10300</v>
          </cell>
          <cell r="G527"/>
          <cell r="H527"/>
          <cell r="I527">
            <v>12360</v>
          </cell>
        </row>
        <row r="528">
          <cell r="A528" t="str">
            <v>60 000 158</v>
          </cell>
          <cell r="B528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1 до 2 проб включительно)</v>
          </cell>
          <cell r="C528" t="str">
            <v>Иссл.</v>
          </cell>
          <cell r="D528"/>
          <cell r="E528"/>
          <cell r="F528">
            <v>4175</v>
          </cell>
          <cell r="G528"/>
          <cell r="H528"/>
          <cell r="I528">
            <v>5010</v>
          </cell>
        </row>
        <row r="529">
          <cell r="A529" t="str">
            <v>60 000 159</v>
          </cell>
          <cell r="B52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29" t="str">
            <v>Иссл.</v>
          </cell>
          <cell r="D529">
            <v>510</v>
          </cell>
          <cell r="E529">
            <v>612</v>
          </cell>
          <cell r="F529">
            <v>510</v>
          </cell>
          <cell r="G529"/>
          <cell r="H529"/>
          <cell r="I529">
            <v>612</v>
          </cell>
        </row>
        <row r="530">
          <cell r="A530" t="str">
            <v>60 000 160</v>
          </cell>
          <cell r="B53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30" t="str">
            <v>Иссл.</v>
          </cell>
          <cell r="D530">
            <v>795</v>
          </cell>
          <cell r="E530">
            <v>954</v>
          </cell>
          <cell r="F530">
            <v>795</v>
          </cell>
          <cell r="G530"/>
          <cell r="H530"/>
          <cell r="I530">
            <v>954</v>
          </cell>
        </row>
        <row r="531">
          <cell r="A531" t="str">
            <v>60 000 161</v>
          </cell>
          <cell r="B53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31" t="str">
            <v>Иссл.</v>
          </cell>
          <cell r="D531">
            <v>1070</v>
          </cell>
          <cell r="E531">
            <v>1284</v>
          </cell>
          <cell r="F531">
            <v>1070</v>
          </cell>
          <cell r="G531"/>
          <cell r="H531"/>
          <cell r="I531">
            <v>1284</v>
          </cell>
        </row>
        <row r="532">
          <cell r="A532" t="str">
            <v>60 000 162</v>
          </cell>
          <cell r="B53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32" t="str">
            <v>Иссл.</v>
          </cell>
          <cell r="D532">
            <v>1080</v>
          </cell>
          <cell r="E532">
            <v>1296</v>
          </cell>
          <cell r="F532">
            <v>1080</v>
          </cell>
          <cell r="G532"/>
          <cell r="H532"/>
          <cell r="I532">
            <v>1296</v>
          </cell>
        </row>
        <row r="533">
          <cell r="A533" t="str">
            <v>60 000 163</v>
          </cell>
          <cell r="B53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33" t="str">
            <v>Иссл.</v>
          </cell>
          <cell r="D533">
            <v>665</v>
          </cell>
          <cell r="E533">
            <v>798</v>
          </cell>
          <cell r="F533">
            <v>665</v>
          </cell>
          <cell r="G533"/>
          <cell r="H533"/>
          <cell r="I533">
            <v>798</v>
          </cell>
        </row>
        <row r="534">
          <cell r="A534" t="str">
            <v>60 000 164</v>
          </cell>
          <cell r="B53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34" t="str">
            <v>Иссл.</v>
          </cell>
          <cell r="D534">
            <v>785</v>
          </cell>
          <cell r="E534">
            <v>942</v>
          </cell>
          <cell r="F534">
            <v>785</v>
          </cell>
          <cell r="G534"/>
          <cell r="H534"/>
          <cell r="I534">
            <v>942</v>
          </cell>
        </row>
        <row r="535">
          <cell r="A535" t="str">
            <v>60 000 165</v>
          </cell>
          <cell r="B53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35" t="str">
            <v>Иссл.</v>
          </cell>
          <cell r="D535">
            <v>895</v>
          </cell>
          <cell r="E535">
            <v>1074</v>
          </cell>
          <cell r="F535">
            <v>895</v>
          </cell>
          <cell r="G535"/>
          <cell r="H535"/>
          <cell r="I535">
            <v>1074</v>
          </cell>
        </row>
        <row r="536">
          <cell r="A536" t="str">
            <v>60 000 166</v>
          </cell>
          <cell r="B536" t="str">
            <v>Определение витамина С в пищевых продуктах методом высокоэффективной жидкостной хроматографии</v>
          </cell>
          <cell r="C536" t="str">
            <v>Иссл.</v>
          </cell>
          <cell r="D536">
            <v>2150</v>
          </cell>
          <cell r="E536">
            <v>2580</v>
          </cell>
          <cell r="F536">
            <v>2150</v>
          </cell>
          <cell r="G536"/>
          <cell r="H536"/>
          <cell r="I536">
            <v>2580</v>
          </cell>
        </row>
        <row r="537">
          <cell r="A537" t="str">
            <v>60 000 167</v>
          </cell>
          <cell r="B537" t="str">
            <v>Определение витамина В1в пищевых продуктах методом высокоэффективной жидкостной хроматографии</v>
          </cell>
          <cell r="C537" t="str">
            <v>Иссл.</v>
          </cell>
          <cell r="D537">
            <v>1160</v>
          </cell>
          <cell r="E537">
            <v>1392</v>
          </cell>
          <cell r="F537">
            <v>1160</v>
          </cell>
          <cell r="G537"/>
          <cell r="H537"/>
          <cell r="I537">
            <v>1392</v>
          </cell>
        </row>
        <row r="538">
          <cell r="A538" t="str">
            <v>60 000 168</v>
          </cell>
          <cell r="B538" t="str">
            <v>Определение витамина В2 в пищевых продуктах методом высокоэффективной жидкостной хроматографии</v>
          </cell>
          <cell r="C538" t="str">
            <v>Иссл.</v>
          </cell>
          <cell r="D538">
            <v>525</v>
          </cell>
          <cell r="E538">
            <v>630</v>
          </cell>
          <cell r="F538">
            <v>525</v>
          </cell>
          <cell r="G538"/>
          <cell r="H538"/>
          <cell r="I538">
            <v>630</v>
          </cell>
        </row>
        <row r="539">
          <cell r="A539" t="str">
            <v>60 000 169</v>
          </cell>
          <cell r="B53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39" t="str">
            <v>Иссл.</v>
          </cell>
          <cell r="D539">
            <v>810</v>
          </cell>
          <cell r="E539">
            <v>972</v>
          </cell>
          <cell r="F539">
            <v>810</v>
          </cell>
          <cell r="G539"/>
          <cell r="H539"/>
          <cell r="I539">
            <v>972</v>
          </cell>
        </row>
        <row r="540">
          <cell r="A540" t="str">
            <v>60 000 170</v>
          </cell>
          <cell r="B54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40" t="str">
            <v>Иссл.</v>
          </cell>
          <cell r="D540">
            <v>800</v>
          </cell>
          <cell r="E540">
            <v>960</v>
          </cell>
          <cell r="F540">
            <v>800</v>
          </cell>
          <cell r="G540"/>
          <cell r="H540"/>
          <cell r="I540">
            <v>960</v>
          </cell>
        </row>
        <row r="541">
          <cell r="A541" t="str">
            <v>60 000 171</v>
          </cell>
          <cell r="B541" t="str">
            <v>Определение фолиевой кислоты в обогащенных продуктах питания методом высокоэффективной жидкостной хроматографии(методика включена в перечень НД на МИ к ТР ТС 027/2012)</v>
          </cell>
          <cell r="C541" t="str">
            <v>Иссл.</v>
          </cell>
          <cell r="D541">
            <v>1020</v>
          </cell>
          <cell r="E541">
            <v>1224</v>
          </cell>
          <cell r="F541">
            <v>1020</v>
          </cell>
          <cell r="G541"/>
          <cell r="H541"/>
          <cell r="I541">
            <v>1224</v>
          </cell>
        </row>
        <row r="542">
          <cell r="A542" t="str">
            <v>60 000 172</v>
          </cell>
          <cell r="B542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42" t="str">
            <v>Иссл.</v>
          </cell>
          <cell r="D542"/>
          <cell r="E542"/>
          <cell r="F542">
            <v>800</v>
          </cell>
          <cell r="G542"/>
          <cell r="H542"/>
          <cell r="I542">
            <v>960</v>
          </cell>
        </row>
        <row r="543">
          <cell r="A543" t="str">
            <v>60 000 173</v>
          </cell>
          <cell r="B543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43" t="str">
            <v>Иссл.</v>
          </cell>
          <cell r="D543"/>
          <cell r="E543"/>
          <cell r="F543">
            <v>925</v>
          </cell>
          <cell r="G543"/>
          <cell r="H543"/>
          <cell r="I543">
            <v>1110</v>
          </cell>
        </row>
        <row r="544">
          <cell r="A544" t="str">
            <v>60 000 174</v>
          </cell>
          <cell r="B544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4" t="str">
            <v>Иссл.</v>
          </cell>
          <cell r="D544"/>
          <cell r="E544"/>
          <cell r="F544">
            <v>5170</v>
          </cell>
          <cell r="G544"/>
          <cell r="H544"/>
          <cell r="I544">
            <v>6204</v>
          </cell>
        </row>
        <row r="545">
          <cell r="A545" t="str">
            <v>60 000 175</v>
          </cell>
          <cell r="B545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545" t="str">
            <v>Иссл.</v>
          </cell>
          <cell r="D545"/>
          <cell r="E545"/>
          <cell r="F545">
            <v>4455</v>
          </cell>
          <cell r="G545"/>
          <cell r="H545"/>
          <cell r="I545">
            <v>5346</v>
          </cell>
        </row>
        <row r="546">
          <cell r="A546">
            <v>60000176</v>
          </cell>
          <cell r="B54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1 до 2 проб включительно)</v>
          </cell>
          <cell r="C546" t="str">
            <v>Иссл.</v>
          </cell>
          <cell r="D546"/>
          <cell r="E546"/>
          <cell r="F546">
            <v>4750</v>
          </cell>
          <cell r="G546"/>
          <cell r="H546"/>
          <cell r="I546">
            <v>5700</v>
          </cell>
        </row>
        <row r="547">
          <cell r="A547" t="str">
            <v>60 000 177</v>
          </cell>
          <cell r="B547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1 до 2 проб включительно)</v>
          </cell>
          <cell r="C547" t="str">
            <v>Иссл.</v>
          </cell>
          <cell r="D547"/>
          <cell r="E547"/>
          <cell r="F547">
            <v>5315</v>
          </cell>
          <cell r="G547"/>
          <cell r="H547"/>
          <cell r="I547">
            <v>6378</v>
          </cell>
        </row>
        <row r="548">
          <cell r="A548" t="str">
            <v>60 000 178</v>
          </cell>
          <cell r="B548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1 до 2 проб включительно)</v>
          </cell>
          <cell r="C548" t="str">
            <v>Иссл.</v>
          </cell>
          <cell r="D548"/>
          <cell r="E548"/>
          <cell r="F548">
            <v>4530</v>
          </cell>
          <cell r="G548"/>
          <cell r="H548"/>
          <cell r="I548">
            <v>5436</v>
          </cell>
        </row>
        <row r="549">
          <cell r="A549" t="str">
            <v>60 000 179</v>
          </cell>
          <cell r="B549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1 до 2 проб включительно)</v>
          </cell>
          <cell r="C549" t="str">
            <v>Иссл.</v>
          </cell>
          <cell r="D549"/>
          <cell r="E549"/>
          <cell r="F549">
            <v>5250</v>
          </cell>
          <cell r="G549"/>
          <cell r="H549"/>
          <cell r="I549">
            <v>6300</v>
          </cell>
        </row>
        <row r="550">
          <cell r="A550" t="str">
            <v>60 000 180</v>
          </cell>
          <cell r="B550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 (от 1 до 2 проб включительно)</v>
          </cell>
          <cell r="C550" t="str">
            <v>Иссл.</v>
          </cell>
          <cell r="D550"/>
          <cell r="E550"/>
          <cell r="F550">
            <v>4830</v>
          </cell>
          <cell r="G550"/>
          <cell r="H550"/>
          <cell r="I550">
            <v>5796</v>
          </cell>
        </row>
        <row r="551">
          <cell r="A551" t="str">
            <v>60 000 181</v>
          </cell>
          <cell r="B55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551" t="str">
            <v>Иссл.</v>
          </cell>
          <cell r="D551"/>
          <cell r="E551"/>
          <cell r="F551">
            <v>5170</v>
          </cell>
          <cell r="G551"/>
          <cell r="H551"/>
          <cell r="I551">
            <v>6204</v>
          </cell>
        </row>
        <row r="552">
          <cell r="A552" t="str">
            <v>60 000 182</v>
          </cell>
          <cell r="B55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552" t="str">
            <v>Иссл.</v>
          </cell>
          <cell r="D552"/>
          <cell r="E552"/>
          <cell r="F552">
            <v>4785</v>
          </cell>
          <cell r="G552"/>
          <cell r="H552"/>
          <cell r="I552">
            <v>5742</v>
          </cell>
        </row>
        <row r="553">
          <cell r="A553" t="str">
            <v>60 000 183</v>
          </cell>
          <cell r="B553" t="str">
            <v>Определение содержания углеводов в готовых блюдах и рационах (расчётный метод)</v>
          </cell>
          <cell r="C553" t="str">
            <v>Иссл.</v>
          </cell>
          <cell r="D553"/>
          <cell r="E553"/>
          <cell r="F553">
            <v>1445</v>
          </cell>
          <cell r="G553"/>
          <cell r="H553"/>
          <cell r="I553">
            <v>1734</v>
          </cell>
        </row>
        <row r="554">
          <cell r="A554" t="str">
            <v>60 000 184</v>
          </cell>
          <cell r="B554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54" t="str">
            <v>Иссл.</v>
          </cell>
          <cell r="D554"/>
          <cell r="E554"/>
          <cell r="F554">
            <v>370</v>
          </cell>
          <cell r="G554"/>
          <cell r="H554"/>
          <cell r="I554">
            <v>444</v>
          </cell>
        </row>
        <row r="555">
          <cell r="A555" t="str">
            <v>60 000 185</v>
          </cell>
          <cell r="B555" t="str">
            <v>Определение содержания витамина С в пищевых продуктах и сырье продовольственном флуориметрическим методом.</v>
          </cell>
          <cell r="C555" t="str">
            <v>Иссл.</v>
          </cell>
          <cell r="D555"/>
          <cell r="E555"/>
          <cell r="F555">
            <v>600</v>
          </cell>
          <cell r="G555"/>
          <cell r="H555"/>
          <cell r="I555">
            <v>720</v>
          </cell>
        </row>
        <row r="556">
          <cell r="A556" t="str">
            <v>60 000 186</v>
          </cell>
          <cell r="B556" t="str">
            <v>Определение содержания селена в пищевых продуктах и продовольственном сырье флуориметрическим методом.</v>
          </cell>
          <cell r="C556" t="str">
            <v>Иссл.</v>
          </cell>
          <cell r="D556"/>
          <cell r="E556"/>
          <cell r="F556">
            <v>855</v>
          </cell>
          <cell r="G556"/>
          <cell r="H556"/>
          <cell r="I556">
            <v>1026</v>
          </cell>
        </row>
        <row r="557">
          <cell r="A557">
            <v>60000187</v>
          </cell>
          <cell r="B557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57" t="str">
            <v>Иссл.</v>
          </cell>
          <cell r="D557"/>
          <cell r="E557"/>
          <cell r="F557">
            <v>520</v>
          </cell>
          <cell r="G557"/>
          <cell r="H557"/>
          <cell r="I557">
            <v>624</v>
          </cell>
        </row>
        <row r="558">
          <cell r="A558" t="str">
            <v>60 000 188</v>
          </cell>
          <cell r="B558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58" t="str">
            <v>Иссл.</v>
          </cell>
          <cell r="D558"/>
          <cell r="E558"/>
          <cell r="F558">
            <v>1010</v>
          </cell>
          <cell r="G558"/>
          <cell r="H558"/>
          <cell r="I558">
            <v>1212</v>
          </cell>
        </row>
        <row r="559">
          <cell r="A559" t="str">
            <v>60 000 189</v>
          </cell>
          <cell r="B559" t="str">
            <v>Определение каротиноидов в функциональных пищевыхпродуктах растительного и животного происхождения спектрофотометрическим методом</v>
          </cell>
          <cell r="C559" t="str">
            <v>Иссл.</v>
          </cell>
          <cell r="D559"/>
          <cell r="E559"/>
          <cell r="F559">
            <v>1065</v>
          </cell>
          <cell r="G559"/>
          <cell r="H559"/>
          <cell r="I559">
            <v>1278</v>
          </cell>
        </row>
        <row r="560">
          <cell r="A560" t="str">
            <v>60 000 190</v>
          </cell>
          <cell r="B560" t="str">
            <v>Определение стойкости красителя к горячей воде в игрушках.</v>
          </cell>
          <cell r="C560" t="str">
            <v>Иссл.</v>
          </cell>
          <cell r="D560"/>
          <cell r="E560"/>
          <cell r="F560">
            <v>60</v>
          </cell>
          <cell r="G560"/>
          <cell r="H560"/>
          <cell r="I560">
            <v>72</v>
          </cell>
        </row>
        <row r="561">
          <cell r="A561" t="str">
            <v>60 000 191</v>
          </cell>
          <cell r="B561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561" t="str">
            <v>Иссл.</v>
          </cell>
          <cell r="D561"/>
          <cell r="E561"/>
          <cell r="F561">
            <v>705</v>
          </cell>
          <cell r="G561"/>
          <cell r="H561"/>
          <cell r="I561">
            <v>846</v>
          </cell>
        </row>
        <row r="562">
          <cell r="A562" t="str">
            <v>60 000 192</v>
          </cell>
          <cell r="B562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562" t="str">
            <v>Иссл.</v>
          </cell>
          <cell r="D562"/>
          <cell r="E562"/>
          <cell r="F562">
            <v>710</v>
          </cell>
          <cell r="G562"/>
          <cell r="H562"/>
          <cell r="I562">
            <v>852</v>
          </cell>
        </row>
        <row r="563">
          <cell r="A563" t="str">
            <v>60 000 193</v>
          </cell>
          <cell r="B563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563" t="str">
            <v>Иссл.</v>
          </cell>
          <cell r="D563"/>
          <cell r="E563"/>
          <cell r="F563">
            <v>860</v>
          </cell>
          <cell r="G563"/>
          <cell r="H563"/>
          <cell r="I563">
            <v>1032</v>
          </cell>
        </row>
        <row r="564">
          <cell r="A564" t="str">
            <v>60 000 194</v>
          </cell>
          <cell r="B564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564" t="str">
            <v>Иссл.</v>
          </cell>
          <cell r="D564"/>
          <cell r="E564"/>
          <cell r="F564">
            <v>650</v>
          </cell>
          <cell r="G564"/>
          <cell r="H564"/>
          <cell r="I564">
            <v>780</v>
          </cell>
        </row>
        <row r="565">
          <cell r="A565" t="str">
            <v>60 000 195</v>
          </cell>
          <cell r="B565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65" t="str">
            <v>Иссл.</v>
          </cell>
          <cell r="D565"/>
          <cell r="E565"/>
          <cell r="F565">
            <v>520</v>
          </cell>
          <cell r="G565"/>
          <cell r="H565"/>
          <cell r="I565">
            <v>624</v>
          </cell>
        </row>
        <row r="566">
          <cell r="A566" t="str">
            <v>60 000 196</v>
          </cell>
          <cell r="B566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66" t="str">
            <v>Иссл.</v>
          </cell>
          <cell r="D566"/>
          <cell r="E566"/>
          <cell r="F566">
            <v>745</v>
          </cell>
          <cell r="G566"/>
          <cell r="H566"/>
          <cell r="I566">
            <v>894</v>
          </cell>
        </row>
        <row r="567">
          <cell r="A567" t="str">
            <v>60 000 197</v>
          </cell>
          <cell r="B567" t="str">
            <v>Определение степени свежести мяса методом гистологического исследования.</v>
          </cell>
          <cell r="C567" t="str">
            <v>Иссл.</v>
          </cell>
          <cell r="D567"/>
          <cell r="E567"/>
          <cell r="F567">
            <v>1120</v>
          </cell>
          <cell r="G567"/>
          <cell r="H567"/>
          <cell r="I567">
            <v>1344</v>
          </cell>
        </row>
        <row r="568">
          <cell r="A568" t="str">
            <v>60 000 198</v>
          </cell>
          <cell r="B568" t="str">
            <v>Определение степени (этапов) созревания мяса методом гистологического исследования.</v>
          </cell>
          <cell r="C568" t="str">
            <v>Иссл.</v>
          </cell>
          <cell r="D568"/>
          <cell r="E568"/>
          <cell r="F568">
            <v>700</v>
          </cell>
          <cell r="G568"/>
          <cell r="H568"/>
          <cell r="I568">
            <v>840</v>
          </cell>
        </row>
        <row r="569">
          <cell r="A569" t="str">
            <v>60 000 199</v>
          </cell>
          <cell r="B569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69" t="str">
            <v>Иссл.</v>
          </cell>
          <cell r="D569"/>
          <cell r="E569"/>
          <cell r="F569">
            <v>770</v>
          </cell>
          <cell r="G569"/>
          <cell r="H569"/>
          <cell r="I569">
            <v>924</v>
          </cell>
        </row>
        <row r="570">
          <cell r="A570" t="str">
            <v xml:space="preserve">60 000 200 </v>
          </cell>
          <cell r="B570" t="str">
            <v>Определение концентрации гидразина экспресс методом в воздухе рабочей зоны</v>
          </cell>
          <cell r="C570" t="str">
            <v>Иссл.</v>
          </cell>
          <cell r="D570"/>
          <cell r="E570"/>
          <cell r="F570">
            <v>680</v>
          </cell>
          <cell r="G570"/>
          <cell r="H570"/>
          <cell r="I570">
            <v>816</v>
          </cell>
        </row>
        <row r="571">
          <cell r="A571" t="str">
            <v>60 000 201</v>
          </cell>
          <cell r="B571" t="str">
            <v>Определение массовой концентрации гидразина в воздухе рабочей зоны фотометрическим методом</v>
          </cell>
          <cell r="C571" t="str">
            <v>Иссл.</v>
          </cell>
          <cell r="D571"/>
          <cell r="E571"/>
          <cell r="F571">
            <v>220</v>
          </cell>
          <cell r="G571"/>
          <cell r="H571"/>
          <cell r="I571">
            <v>264</v>
          </cell>
        </row>
        <row r="572">
          <cell r="A572">
            <v>60000697</v>
          </cell>
          <cell r="B572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72" t="str">
            <v>Иссл.</v>
          </cell>
          <cell r="D572">
            <v>7846</v>
          </cell>
          <cell r="E572">
            <v>9415.1999999999989</v>
          </cell>
          <cell r="F572">
            <v>7846</v>
          </cell>
          <cell r="G572">
            <v>9415.1999999999989</v>
          </cell>
          <cell r="H572"/>
          <cell r="I572">
            <v>9415.1999999999989</v>
          </cell>
        </row>
        <row r="573">
          <cell r="A573">
            <v>60000698</v>
          </cell>
          <cell r="B573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73" t="str">
            <v>Иссл.</v>
          </cell>
          <cell r="D573">
            <v>6375</v>
          </cell>
          <cell r="E573">
            <v>7650</v>
          </cell>
          <cell r="F573">
            <v>6375</v>
          </cell>
          <cell r="G573">
            <v>7650</v>
          </cell>
          <cell r="H573"/>
          <cell r="I573">
            <v>7650</v>
          </cell>
        </row>
        <row r="574">
          <cell r="A574">
            <v>60000699</v>
          </cell>
          <cell r="B574" t="str">
            <v>Определение цианокобаламина (витамина В12) в слабоалкогольных напитках (от 3 до 6 проб включительно)</v>
          </cell>
          <cell r="C574" t="str">
            <v>Иссл.</v>
          </cell>
          <cell r="D574">
            <v>7846</v>
          </cell>
          <cell r="E574">
            <v>9415.1999999999989</v>
          </cell>
          <cell r="F574">
            <v>7846</v>
          </cell>
          <cell r="G574">
            <v>9415.1999999999989</v>
          </cell>
          <cell r="H574"/>
          <cell r="I574">
            <v>9415.1999999999989</v>
          </cell>
        </row>
        <row r="575">
          <cell r="A575">
            <v>60000700</v>
          </cell>
          <cell r="B575" t="str">
            <v>Определение цианокобаламина (витамина В12) в слабоалкогольных напитках (от 7 до 10 проб и более)</v>
          </cell>
          <cell r="C575" t="str">
            <v>Иссл.</v>
          </cell>
          <cell r="D575">
            <v>6375</v>
          </cell>
          <cell r="E575">
            <v>7650</v>
          </cell>
          <cell r="F575">
            <v>6375</v>
          </cell>
          <cell r="G575">
            <v>7650</v>
          </cell>
          <cell r="H575"/>
          <cell r="I575">
            <v>7650</v>
          </cell>
        </row>
        <row r="576">
          <cell r="A576">
            <v>60000701</v>
          </cell>
          <cell r="B576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v>
          </cell>
          <cell r="C576" t="str">
            <v>Иссл.</v>
          </cell>
          <cell r="D576">
            <v>2800</v>
          </cell>
          <cell r="E576">
            <v>3360</v>
          </cell>
          <cell r="F576">
            <v>2800</v>
          </cell>
          <cell r="G576">
            <v>3360</v>
          </cell>
          <cell r="H576"/>
          <cell r="I576">
            <v>3360</v>
          </cell>
        </row>
        <row r="577">
          <cell r="A577">
            <v>60000702</v>
          </cell>
          <cell r="B577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v>
          </cell>
          <cell r="C577" t="str">
            <v>Иссл.</v>
          </cell>
          <cell r="D577">
            <v>2125</v>
          </cell>
          <cell r="E577">
            <v>2550</v>
          </cell>
          <cell r="F577">
            <v>2125</v>
          </cell>
          <cell r="G577">
            <v>2550</v>
          </cell>
          <cell r="H577"/>
          <cell r="I577">
            <v>2550</v>
          </cell>
        </row>
        <row r="578">
          <cell r="A578">
            <v>60000703</v>
          </cell>
          <cell r="B5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578" t="str">
            <v>Иссл.</v>
          </cell>
          <cell r="D578">
            <v>2985</v>
          </cell>
          <cell r="E578">
            <v>3582</v>
          </cell>
          <cell r="F578">
            <v>2985</v>
          </cell>
          <cell r="G578">
            <v>3582</v>
          </cell>
          <cell r="H578"/>
          <cell r="I578">
            <v>3582</v>
          </cell>
        </row>
        <row r="579">
          <cell r="A579">
            <v>60000704</v>
          </cell>
          <cell r="B579" t="str">
            <v>Определение Т-2 токсина в пищевых продук-тах (зерновые, зернобобовые культуры) мето-дом иммуноферментного анализа (от 7 до 10 проб и более)</v>
          </cell>
          <cell r="C579" t="str">
            <v>Иссл.</v>
          </cell>
          <cell r="D579">
            <v>2265</v>
          </cell>
          <cell r="E579">
            <v>2718</v>
          </cell>
          <cell r="F579">
            <v>2265</v>
          </cell>
          <cell r="G579">
            <v>2718</v>
          </cell>
          <cell r="H579"/>
          <cell r="I579">
            <v>2718</v>
          </cell>
        </row>
        <row r="580">
          <cell r="A580">
            <v>60000705</v>
          </cell>
          <cell r="B580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580" t="str">
            <v>Иссл.</v>
          </cell>
          <cell r="D580">
            <v>3000</v>
          </cell>
          <cell r="E580">
            <v>3600</v>
          </cell>
          <cell r="F580">
            <v>3000</v>
          </cell>
          <cell r="G580">
            <v>3600</v>
          </cell>
          <cell r="H580"/>
          <cell r="I580">
            <v>3600</v>
          </cell>
        </row>
        <row r="581">
          <cell r="A581">
            <v>60000706</v>
          </cell>
          <cell r="B581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581" t="str">
            <v>Иссл.</v>
          </cell>
          <cell r="D581">
            <v>2385</v>
          </cell>
          <cell r="E581">
            <v>2862</v>
          </cell>
          <cell r="F581">
            <v>2385</v>
          </cell>
          <cell r="G581">
            <v>2862</v>
          </cell>
          <cell r="H581"/>
          <cell r="I581">
            <v>2862</v>
          </cell>
        </row>
        <row r="582">
          <cell r="A582">
            <v>60000707</v>
          </cell>
          <cell r="B582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v>
          </cell>
          <cell r="C582" t="str">
            <v>Иссл.</v>
          </cell>
          <cell r="D582">
            <v>3420</v>
          </cell>
          <cell r="E582">
            <v>4104</v>
          </cell>
          <cell r="F582">
            <v>3420</v>
          </cell>
          <cell r="G582">
            <v>4104</v>
          </cell>
          <cell r="H582"/>
          <cell r="I582">
            <v>4104</v>
          </cell>
        </row>
        <row r="583">
          <cell r="A583">
            <v>60000708</v>
          </cell>
          <cell r="B583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v>
          </cell>
          <cell r="C583" t="str">
            <v>Иссл.</v>
          </cell>
          <cell r="D583">
            <v>2630</v>
          </cell>
          <cell r="E583">
            <v>3156</v>
          </cell>
          <cell r="F583">
            <v>2630</v>
          </cell>
          <cell r="G583">
            <v>3156</v>
          </cell>
          <cell r="H583"/>
          <cell r="I583">
            <v>3156</v>
          </cell>
        </row>
        <row r="584">
          <cell r="A584">
            <v>60000709</v>
          </cell>
          <cell r="B584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v>
          </cell>
          <cell r="C584" t="str">
            <v>Иссл.</v>
          </cell>
          <cell r="D584">
            <v>3015</v>
          </cell>
          <cell r="E584">
            <v>3618</v>
          </cell>
          <cell r="F584">
            <v>3015</v>
          </cell>
          <cell r="G584">
            <v>3618</v>
          </cell>
          <cell r="H584"/>
          <cell r="I584">
            <v>3618</v>
          </cell>
        </row>
        <row r="585">
          <cell r="A585">
            <v>60000710</v>
          </cell>
          <cell r="B585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v>
          </cell>
          <cell r="C585" t="str">
            <v>Иссл.</v>
          </cell>
          <cell r="D585">
            <v>2375</v>
          </cell>
          <cell r="E585">
            <v>2850</v>
          </cell>
          <cell r="F585">
            <v>2375</v>
          </cell>
          <cell r="G585">
            <v>2850</v>
          </cell>
          <cell r="H585"/>
          <cell r="I585">
            <v>2850</v>
          </cell>
        </row>
        <row r="586">
          <cell r="A586">
            <v>60000711</v>
          </cell>
          <cell r="B586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v>
          </cell>
          <cell r="C586" t="str">
            <v>Иссл.</v>
          </cell>
          <cell r="D586">
            <v>3405</v>
          </cell>
          <cell r="E586">
            <v>4086</v>
          </cell>
          <cell r="F586">
            <v>3405</v>
          </cell>
          <cell r="G586">
            <v>4086</v>
          </cell>
          <cell r="H586"/>
          <cell r="I586">
            <v>4086</v>
          </cell>
        </row>
        <row r="587">
          <cell r="A587">
            <v>60000712</v>
          </cell>
          <cell r="B587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v>
          </cell>
          <cell r="C587" t="str">
            <v>Иссл.</v>
          </cell>
          <cell r="D587">
            <v>2620</v>
          </cell>
          <cell r="E587">
            <v>3144</v>
          </cell>
          <cell r="F587">
            <v>2620</v>
          </cell>
          <cell r="G587">
            <v>3144</v>
          </cell>
          <cell r="H587"/>
          <cell r="I587">
            <v>3144</v>
          </cell>
        </row>
        <row r="588">
          <cell r="A588">
            <v>60000713</v>
          </cell>
          <cell r="B588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3 до 6 проб вклю-чительно)</v>
          </cell>
          <cell r="C588" t="str">
            <v>Иссл.</v>
          </cell>
          <cell r="D588">
            <v>3250</v>
          </cell>
          <cell r="E588">
            <v>3900</v>
          </cell>
          <cell r="F588">
            <v>3250</v>
          </cell>
          <cell r="G588">
            <v>3900</v>
          </cell>
          <cell r="H588"/>
          <cell r="I588">
            <v>3900</v>
          </cell>
        </row>
        <row r="589">
          <cell r="A589">
            <v>60000714</v>
          </cell>
          <cell r="B589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7 до 10 проб и бо-лее)</v>
          </cell>
          <cell r="C589" t="str">
            <v>Иссл.</v>
          </cell>
          <cell r="D589">
            <v>2575</v>
          </cell>
          <cell r="E589">
            <v>3090</v>
          </cell>
          <cell r="F589">
            <v>2575</v>
          </cell>
          <cell r="G589">
            <v>3090</v>
          </cell>
          <cell r="H589"/>
          <cell r="I589">
            <v>3090</v>
          </cell>
        </row>
        <row r="590">
          <cell r="A590">
            <v>60000715</v>
          </cell>
          <cell r="B590" t="str">
            <v>Определение антибиотиков группы пени-циллинов в пищевых продуктах (молоко, мо-лочные, продукты, мясо) методом иммуно-ферментного анализа (от 3 до 6 проб включи-тельно)</v>
          </cell>
          <cell r="C590" t="str">
            <v>Иссл.</v>
          </cell>
          <cell r="D590">
            <v>3335</v>
          </cell>
          <cell r="E590">
            <v>4002</v>
          </cell>
          <cell r="F590">
            <v>3335</v>
          </cell>
          <cell r="G590">
            <v>4002</v>
          </cell>
          <cell r="H590"/>
          <cell r="I590">
            <v>4002</v>
          </cell>
        </row>
        <row r="591">
          <cell r="A591">
            <v>60000716</v>
          </cell>
          <cell r="B59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591" t="str">
            <v>Иссл.</v>
          </cell>
          <cell r="D591">
            <v>2565</v>
          </cell>
          <cell r="E591">
            <v>3078</v>
          </cell>
          <cell r="F591">
            <v>2565</v>
          </cell>
          <cell r="G591">
            <v>3078</v>
          </cell>
          <cell r="H591"/>
          <cell r="I591">
            <v>3078</v>
          </cell>
        </row>
        <row r="592">
          <cell r="A592">
            <v>60000717</v>
          </cell>
          <cell r="B592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592" t="str">
            <v>Иссл.</v>
          </cell>
          <cell r="D592">
            <v>3160</v>
          </cell>
          <cell r="E592">
            <v>3792</v>
          </cell>
          <cell r="F592">
            <v>3160</v>
          </cell>
          <cell r="G592">
            <v>3792</v>
          </cell>
          <cell r="H592"/>
          <cell r="I592">
            <v>3792</v>
          </cell>
        </row>
        <row r="593">
          <cell r="A593">
            <v>60000718</v>
          </cell>
          <cell r="B593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7 до 10 проб и более)</v>
          </cell>
          <cell r="C593" t="str">
            <v>Иссл.</v>
          </cell>
          <cell r="D593">
            <v>2475</v>
          </cell>
          <cell r="E593">
            <v>2970</v>
          </cell>
          <cell r="F593">
            <v>2475</v>
          </cell>
          <cell r="G593">
            <v>2970</v>
          </cell>
          <cell r="H593"/>
          <cell r="I593">
            <v>2970</v>
          </cell>
        </row>
        <row r="594">
          <cell r="A594" t="str">
            <v>Определение органолептических и химических показателей в питьевой воде</v>
          </cell>
          <cell r="B594"/>
          <cell r="C594"/>
          <cell r="D594"/>
          <cell r="E594"/>
          <cell r="F594"/>
          <cell r="G594"/>
          <cell r="H594"/>
          <cell r="I594"/>
        </row>
        <row r="595">
          <cell r="A595">
            <v>60000332</v>
          </cell>
          <cell r="B595" t="str">
            <v xml:space="preserve">Органолептические показатели питьевой воды: </v>
          </cell>
          <cell r="C595" t="str">
            <v>иссл.</v>
          </cell>
          <cell r="D595">
            <v>386.66666666666669</v>
          </cell>
          <cell r="E595">
            <v>464</v>
          </cell>
          <cell r="F595">
            <v>400</v>
          </cell>
          <cell r="G595">
            <v>482.56</v>
          </cell>
          <cell r="H595"/>
          <cell r="I595">
            <v>480</v>
          </cell>
        </row>
        <row r="596">
          <cell r="A596">
            <v>60000335</v>
          </cell>
          <cell r="B596" t="str">
            <v>Определение цветности питьевой воды и воды бассейна</v>
          </cell>
          <cell r="C596" t="str">
            <v>иссл.</v>
          </cell>
          <cell r="D596">
            <v>111.66666666666667</v>
          </cell>
          <cell r="E596">
            <v>134</v>
          </cell>
          <cell r="F596">
            <v>115</v>
          </cell>
          <cell r="G596">
            <v>139.36000000000001</v>
          </cell>
          <cell r="H596"/>
          <cell r="I596">
            <v>138</v>
          </cell>
        </row>
        <row r="597">
          <cell r="A597">
            <v>60000333</v>
          </cell>
          <cell r="B597" t="str">
            <v>Определение запаха  питьевой воды и воды бассейна при 20 град.</v>
          </cell>
          <cell r="C597" t="str">
            <v>иссл.</v>
          </cell>
          <cell r="D597">
            <v>30</v>
          </cell>
          <cell r="E597">
            <v>36</v>
          </cell>
          <cell r="F597">
            <v>30</v>
          </cell>
          <cell r="G597">
            <v>37.44</v>
          </cell>
          <cell r="H597"/>
          <cell r="I597">
            <v>36</v>
          </cell>
        </row>
        <row r="598">
          <cell r="A598">
            <v>60000334</v>
          </cell>
          <cell r="B598" t="str">
            <v>Определение запаха питьевой воды при 60 град.</v>
          </cell>
          <cell r="C598" t="str">
            <v>иссл.</v>
          </cell>
          <cell r="D598">
            <v>52.5</v>
          </cell>
          <cell r="E598">
            <v>63</v>
          </cell>
          <cell r="F598">
            <v>55</v>
          </cell>
          <cell r="G598">
            <v>65.52</v>
          </cell>
          <cell r="H598"/>
          <cell r="I598">
            <v>66</v>
          </cell>
        </row>
        <row r="599">
          <cell r="A599">
            <v>60000336</v>
          </cell>
          <cell r="B599" t="str">
            <v>Определение вкуса, привкуса питьевой воды</v>
          </cell>
          <cell r="C599" t="str">
            <v>иссл.</v>
          </cell>
          <cell r="D599">
            <v>25</v>
          </cell>
          <cell r="E599">
            <v>30</v>
          </cell>
          <cell r="F599">
            <v>25</v>
          </cell>
          <cell r="G599">
            <v>31.200000000000003</v>
          </cell>
          <cell r="H599"/>
          <cell r="I599">
            <v>30</v>
          </cell>
        </row>
        <row r="600">
          <cell r="A600">
            <v>60000337</v>
          </cell>
          <cell r="B600" t="str">
            <v>Определение мутности питьевой воды, воды бассейнов и поверхностных водоемов</v>
          </cell>
          <cell r="C600" t="str">
            <v>иссл.</v>
          </cell>
          <cell r="D600">
            <v>167.5</v>
          </cell>
          <cell r="E600">
            <v>201</v>
          </cell>
          <cell r="F600">
            <v>175</v>
          </cell>
          <cell r="G600">
            <v>209.04000000000002</v>
          </cell>
          <cell r="H600"/>
          <cell r="I600">
            <v>210</v>
          </cell>
        </row>
        <row r="601">
          <cell r="A601">
            <v>60001010</v>
          </cell>
          <cell r="B601" t="str">
            <v>Обобщенные показатели в питьевой воде:</v>
          </cell>
          <cell r="C601" t="str">
            <v>иссл.</v>
          </cell>
          <cell r="D601">
            <v>1877.5</v>
          </cell>
          <cell r="E601">
            <v>2253</v>
          </cell>
          <cell r="F601">
            <v>1950</v>
          </cell>
          <cell r="G601">
            <v>2343.12</v>
          </cell>
          <cell r="H601"/>
          <cell r="I601">
            <v>2340</v>
          </cell>
        </row>
        <row r="602">
          <cell r="A602">
            <v>60000375</v>
          </cell>
          <cell r="B602" t="str">
            <v>Определение водородного показателя питьевой воды и воды бассейнов</v>
          </cell>
          <cell r="C602" t="str">
            <v>иссл.</v>
          </cell>
          <cell r="D602">
            <v>129.16666666666669</v>
          </cell>
          <cell r="E602">
            <v>155</v>
          </cell>
          <cell r="F602">
            <v>135</v>
          </cell>
          <cell r="G602">
            <v>161.20000000000002</v>
          </cell>
          <cell r="H602"/>
          <cell r="I602">
            <v>162</v>
          </cell>
        </row>
        <row r="603">
          <cell r="A603">
            <v>60000376</v>
          </cell>
          <cell r="B603" t="str">
            <v>Определение перманганатной окисляемости  питьевой воды</v>
          </cell>
          <cell r="C603" t="str">
            <v>иссл.</v>
          </cell>
          <cell r="D603">
            <v>120</v>
          </cell>
          <cell r="E603">
            <v>144</v>
          </cell>
          <cell r="F603">
            <v>125</v>
          </cell>
          <cell r="G603">
            <v>149.76</v>
          </cell>
          <cell r="H603"/>
          <cell r="I603">
            <v>150</v>
          </cell>
        </row>
        <row r="604">
          <cell r="A604">
            <v>60000377</v>
          </cell>
          <cell r="B604" t="str">
            <v>Определение жесткости питьевой воды</v>
          </cell>
          <cell r="C604" t="str">
            <v>иссл.</v>
          </cell>
          <cell r="D604">
            <v>68.333333333333343</v>
          </cell>
          <cell r="E604">
            <v>82</v>
          </cell>
          <cell r="F604">
            <v>70</v>
          </cell>
          <cell r="G604">
            <v>85.28</v>
          </cell>
          <cell r="H604"/>
          <cell r="I604">
            <v>84</v>
          </cell>
        </row>
        <row r="605">
          <cell r="A605">
            <v>60001011</v>
          </cell>
          <cell r="B605" t="str">
            <v>Определение сухого остатка в питьевой воде (общая минерализация)</v>
          </cell>
          <cell r="C605" t="str">
            <v>иссл.</v>
          </cell>
          <cell r="D605">
            <v>247.5</v>
          </cell>
          <cell r="E605">
            <v>297</v>
          </cell>
          <cell r="F605">
            <v>255</v>
          </cell>
          <cell r="G605">
            <v>308.88</v>
          </cell>
          <cell r="H605"/>
          <cell r="I605">
            <v>306</v>
          </cell>
        </row>
        <row r="606">
          <cell r="A606">
            <v>60000379</v>
          </cell>
          <cell r="B606" t="str">
            <v>Определение нефтепродуктов в питьевой воде</v>
          </cell>
          <cell r="C606" t="str">
            <v>иссл.</v>
          </cell>
          <cell r="D606">
            <v>460</v>
          </cell>
          <cell r="E606">
            <v>552</v>
          </cell>
          <cell r="F606">
            <v>475</v>
          </cell>
          <cell r="G606">
            <v>574.08000000000004</v>
          </cell>
          <cell r="H606"/>
          <cell r="I606">
            <v>570</v>
          </cell>
        </row>
        <row r="607">
          <cell r="A607">
            <v>60000380</v>
          </cell>
          <cell r="B607" t="str">
            <v>Определение фенольного индекса в питьевой воде</v>
          </cell>
          <cell r="C607" t="str">
            <v>иссл.</v>
          </cell>
          <cell r="D607">
            <v>532.5</v>
          </cell>
          <cell r="E607">
            <v>639</v>
          </cell>
          <cell r="F607">
            <v>555</v>
          </cell>
          <cell r="G607">
            <v>664.56000000000006</v>
          </cell>
          <cell r="H607"/>
          <cell r="I607">
            <v>666</v>
          </cell>
        </row>
        <row r="608">
          <cell r="A608">
            <v>60000381</v>
          </cell>
          <cell r="B608" t="str">
            <v>Определение поверхностно-активных веществ в питьевой воде</v>
          </cell>
          <cell r="C608" t="str">
            <v>иссл.</v>
          </cell>
          <cell r="D608">
            <v>320</v>
          </cell>
          <cell r="E608">
            <v>384</v>
          </cell>
          <cell r="F608">
            <v>335</v>
          </cell>
          <cell r="G608">
            <v>399.36</v>
          </cell>
          <cell r="H608"/>
          <cell r="I608">
            <v>402</v>
          </cell>
        </row>
        <row r="609">
          <cell r="A609">
            <v>60001012</v>
          </cell>
          <cell r="B609" t="str">
            <v>Неорганические и органические вещества в питьевой воде:</v>
          </cell>
          <cell r="C609" t="str">
            <v>иссл.</v>
          </cell>
          <cell r="D609">
            <v>8200</v>
          </cell>
          <cell r="E609">
            <v>9840</v>
          </cell>
          <cell r="F609">
            <v>8592</v>
          </cell>
          <cell r="G609">
            <v>10233.6</v>
          </cell>
          <cell r="H609"/>
          <cell r="I609">
            <v>10310.4</v>
          </cell>
        </row>
        <row r="610">
          <cell r="A610">
            <v>60000416</v>
          </cell>
          <cell r="B610" t="str">
            <v>Определение алюминия в питьевой воде</v>
          </cell>
          <cell r="C610" t="str">
            <v>иссл.</v>
          </cell>
          <cell r="D610">
            <v>385</v>
          </cell>
          <cell r="E610">
            <v>462</v>
          </cell>
          <cell r="F610">
            <v>400</v>
          </cell>
          <cell r="G610">
            <v>480.48</v>
          </cell>
          <cell r="H610"/>
          <cell r="I610">
            <v>480</v>
          </cell>
        </row>
        <row r="611">
          <cell r="A611">
            <v>60000396</v>
          </cell>
          <cell r="B611" t="str">
            <v>Определение бора в питьевой воде</v>
          </cell>
          <cell r="C611" t="str">
            <v>иссл.</v>
          </cell>
          <cell r="D611">
            <v>426.66666666666669</v>
          </cell>
          <cell r="E611">
            <v>512</v>
          </cell>
          <cell r="F611">
            <v>442</v>
          </cell>
          <cell r="G611">
            <v>532.48</v>
          </cell>
          <cell r="H611"/>
          <cell r="I611">
            <v>530.4</v>
          </cell>
        </row>
        <row r="612">
          <cell r="A612">
            <v>60000397</v>
          </cell>
          <cell r="B612" t="str">
            <v>Определение бериллия в питьевой воде</v>
          </cell>
          <cell r="C612" t="str">
            <v>иссл.</v>
          </cell>
          <cell r="D612">
            <v>1240</v>
          </cell>
          <cell r="E612">
            <v>1488</v>
          </cell>
          <cell r="F612">
            <v>1290</v>
          </cell>
          <cell r="G612">
            <v>1547.52</v>
          </cell>
          <cell r="H612"/>
          <cell r="I612">
            <v>1548</v>
          </cell>
        </row>
        <row r="613">
          <cell r="A613">
            <v>60000385</v>
          </cell>
          <cell r="B613" t="str">
            <v>Определение железа в питьевой воде и воде бассейнов</v>
          </cell>
          <cell r="C613" t="str">
            <v>иссл.</v>
          </cell>
          <cell r="D613">
            <v>215.83333333333334</v>
          </cell>
          <cell r="E613">
            <v>259</v>
          </cell>
          <cell r="F613">
            <v>225</v>
          </cell>
          <cell r="G613">
            <v>269.36</v>
          </cell>
          <cell r="H613"/>
          <cell r="I613">
            <v>270</v>
          </cell>
        </row>
        <row r="614">
          <cell r="A614">
            <v>60000400</v>
          </cell>
          <cell r="B614" t="str">
            <v>Определение марганца в питьевой воде</v>
          </cell>
          <cell r="C614" t="str">
            <v>иссл.</v>
          </cell>
          <cell r="D614">
            <v>370</v>
          </cell>
          <cell r="E614">
            <v>444</v>
          </cell>
          <cell r="F614">
            <v>385</v>
          </cell>
          <cell r="G614">
            <v>461.76</v>
          </cell>
          <cell r="H614"/>
          <cell r="I614">
            <v>462</v>
          </cell>
        </row>
        <row r="615">
          <cell r="A615">
            <v>60000392</v>
          </cell>
          <cell r="B615" t="str">
            <v>Определение молибдена в питьевой воде</v>
          </cell>
          <cell r="C615" t="str">
            <v>иссл.</v>
          </cell>
          <cell r="D615">
            <v>360.83333333333337</v>
          </cell>
          <cell r="E615">
            <v>433</v>
          </cell>
          <cell r="F615">
            <v>375</v>
          </cell>
          <cell r="G615">
            <v>450.32</v>
          </cell>
          <cell r="H615"/>
          <cell r="I615">
            <v>450</v>
          </cell>
        </row>
        <row r="616">
          <cell r="A616">
            <v>60000394</v>
          </cell>
          <cell r="B616" t="str">
            <v>Определение мышьяка в питьевой воде</v>
          </cell>
          <cell r="C616" t="str">
            <v>иссл.</v>
          </cell>
          <cell r="D616">
            <v>410</v>
          </cell>
          <cell r="E616">
            <v>492</v>
          </cell>
          <cell r="F616">
            <v>425</v>
          </cell>
          <cell r="G616">
            <v>511.68</v>
          </cell>
          <cell r="H616"/>
          <cell r="I616">
            <v>510</v>
          </cell>
        </row>
        <row r="617">
          <cell r="A617">
            <v>60000388</v>
          </cell>
          <cell r="B617" t="str">
            <v>Определение нитратов в питьевой воде</v>
          </cell>
          <cell r="C617" t="str">
            <v>иссл.</v>
          </cell>
          <cell r="D617">
            <v>410</v>
          </cell>
          <cell r="E617">
            <v>492</v>
          </cell>
          <cell r="F617">
            <v>425</v>
          </cell>
          <cell r="G617">
            <v>511.68</v>
          </cell>
          <cell r="H617"/>
          <cell r="I617">
            <v>510</v>
          </cell>
        </row>
        <row r="618">
          <cell r="A618">
            <v>60000356</v>
          </cell>
          <cell r="B618" t="str">
            <v>Определение ртути в питьевой воде</v>
          </cell>
          <cell r="C618" t="str">
            <v>иссл.</v>
          </cell>
          <cell r="D618">
            <v>412.5</v>
          </cell>
          <cell r="E618">
            <v>495</v>
          </cell>
          <cell r="F618">
            <v>430</v>
          </cell>
          <cell r="G618">
            <v>514.80000000000007</v>
          </cell>
          <cell r="H618"/>
          <cell r="I618">
            <v>516</v>
          </cell>
        </row>
        <row r="619">
          <cell r="A619">
            <v>60000398</v>
          </cell>
          <cell r="B619" t="str">
            <v>Определение селена в минеральной и питьевой воде</v>
          </cell>
          <cell r="C619" t="str">
            <v>иссл.</v>
          </cell>
          <cell r="D619">
            <v>765.83333333333337</v>
          </cell>
          <cell r="E619">
            <v>919</v>
          </cell>
          <cell r="F619">
            <v>795</v>
          </cell>
          <cell r="G619">
            <v>955.76</v>
          </cell>
          <cell r="H619"/>
          <cell r="I619">
            <v>954</v>
          </cell>
        </row>
        <row r="620">
          <cell r="A620">
            <v>60000366</v>
          </cell>
          <cell r="B620" t="str">
            <v>Определение стронция в минеральной и питьевой воде</v>
          </cell>
          <cell r="C620" t="str">
            <v>иссл.</v>
          </cell>
          <cell r="D620">
            <v>370</v>
          </cell>
          <cell r="E620">
            <v>444</v>
          </cell>
          <cell r="F620">
            <v>385</v>
          </cell>
          <cell r="G620">
            <v>461.76</v>
          </cell>
          <cell r="H620"/>
          <cell r="I620">
            <v>462</v>
          </cell>
        </row>
        <row r="621">
          <cell r="A621">
            <v>60000389</v>
          </cell>
          <cell r="B621" t="str">
            <v>Определение хлоридов в питьевой воде и воде бассейна</v>
          </cell>
          <cell r="C621" t="str">
            <v>иссл.</v>
          </cell>
          <cell r="D621">
            <v>220.83333333333334</v>
          </cell>
          <cell r="E621">
            <v>265</v>
          </cell>
          <cell r="F621">
            <v>230</v>
          </cell>
          <cell r="G621">
            <v>275.60000000000002</v>
          </cell>
          <cell r="H621"/>
          <cell r="I621">
            <v>276</v>
          </cell>
        </row>
        <row r="622">
          <cell r="A622">
            <v>60000390</v>
          </cell>
          <cell r="B622" t="str">
            <v>Определение сульфатов в питьевой воде</v>
          </cell>
          <cell r="C622" t="str">
            <v>иссл.</v>
          </cell>
          <cell r="D622">
            <v>232.5</v>
          </cell>
          <cell r="E622">
            <v>279</v>
          </cell>
          <cell r="F622">
            <v>240</v>
          </cell>
          <cell r="G622">
            <v>290.16000000000003</v>
          </cell>
          <cell r="H622"/>
          <cell r="I622">
            <v>288</v>
          </cell>
        </row>
        <row r="623">
          <cell r="A623">
            <v>60000384</v>
          </cell>
          <cell r="B623" t="str">
            <v>Определение фтора в водах</v>
          </cell>
          <cell r="C623" t="str">
            <v>иссл.</v>
          </cell>
          <cell r="D623">
            <v>399.16666666666669</v>
          </cell>
          <cell r="E623">
            <v>479</v>
          </cell>
          <cell r="F623">
            <v>415</v>
          </cell>
          <cell r="G623">
            <v>498.16</v>
          </cell>
          <cell r="H623"/>
          <cell r="I623">
            <v>498</v>
          </cell>
        </row>
        <row r="624">
          <cell r="A624">
            <v>60000395</v>
          </cell>
          <cell r="B624" t="str">
            <v>Определение хрома (+6) в питьевой воде</v>
          </cell>
          <cell r="C624" t="str">
            <v>иссл.</v>
          </cell>
          <cell r="D624">
            <v>313.33333333333337</v>
          </cell>
          <cell r="E624">
            <v>376</v>
          </cell>
          <cell r="F624">
            <v>325</v>
          </cell>
          <cell r="G624">
            <v>391.04</v>
          </cell>
          <cell r="H624"/>
          <cell r="I624">
            <v>390</v>
          </cell>
        </row>
        <row r="625">
          <cell r="A625">
            <v>60000411</v>
          </cell>
          <cell r="B625" t="str">
            <v>Определение хрома (Ш) и общего хрома в питьевой и минеральных водах</v>
          </cell>
          <cell r="C625" t="str">
            <v>иссл.</v>
          </cell>
          <cell r="D625"/>
          <cell r="E625"/>
          <cell r="F625">
            <v>245</v>
          </cell>
          <cell r="G625"/>
          <cell r="H625"/>
          <cell r="I625">
            <v>294</v>
          </cell>
        </row>
        <row r="626">
          <cell r="A626">
            <v>60000368</v>
          </cell>
          <cell r="B626" t="str">
            <v xml:space="preserve">Определение меди, цинка, свинца, кадмия в питьевой воде </v>
          </cell>
          <cell r="C626" t="str">
            <v>иссл.</v>
          </cell>
          <cell r="D626">
            <v>713.33333333333337</v>
          </cell>
          <cell r="E626">
            <v>856</v>
          </cell>
          <cell r="F626">
            <v>740</v>
          </cell>
          <cell r="G626">
            <v>890.24</v>
          </cell>
          <cell r="H626"/>
          <cell r="I626">
            <v>888</v>
          </cell>
        </row>
        <row r="627">
          <cell r="A627">
            <v>60000369</v>
          </cell>
          <cell r="B627" t="str">
            <v>Определение никеля в питьевой воде атомно-абсорбционным методом</v>
          </cell>
          <cell r="C627" t="str">
            <v>иссл.</v>
          </cell>
          <cell r="D627">
            <v>356.66666666666669</v>
          </cell>
          <cell r="E627">
            <v>428</v>
          </cell>
          <cell r="F627">
            <v>370</v>
          </cell>
          <cell r="G627">
            <v>445.12</v>
          </cell>
          <cell r="H627"/>
          <cell r="I627">
            <v>444</v>
          </cell>
        </row>
        <row r="628">
          <cell r="A628">
            <v>60000370</v>
          </cell>
          <cell r="B628" t="str">
            <v>Определение кобальта в питьевой воде атомно-абсорбционным методом</v>
          </cell>
          <cell r="C628" t="str">
            <v>иссл.</v>
          </cell>
          <cell r="D628">
            <v>350</v>
          </cell>
          <cell r="E628">
            <v>420</v>
          </cell>
          <cell r="F628">
            <v>365</v>
          </cell>
          <cell r="G628">
            <v>436.8</v>
          </cell>
          <cell r="H628"/>
          <cell r="I628">
            <v>438</v>
          </cell>
        </row>
        <row r="629">
          <cell r="A629">
            <v>60000386</v>
          </cell>
          <cell r="B629" t="str">
            <v>Определение аммиака в питьевой воде</v>
          </cell>
          <cell r="C629" t="str">
            <v>иссл.</v>
          </cell>
          <cell r="D629">
            <v>135.83333333333334</v>
          </cell>
          <cell r="E629">
            <v>163</v>
          </cell>
          <cell r="F629">
            <v>140</v>
          </cell>
          <cell r="G629">
            <v>169.52</v>
          </cell>
          <cell r="H629"/>
          <cell r="I629">
            <v>168</v>
          </cell>
        </row>
        <row r="630">
          <cell r="A630">
            <v>60000387</v>
          </cell>
          <cell r="B630" t="str">
            <v>Определение нитритов в питьевой воде</v>
          </cell>
          <cell r="C630" t="str">
            <v>иссл.</v>
          </cell>
          <cell r="D630">
            <v>185</v>
          </cell>
          <cell r="E630">
            <v>222</v>
          </cell>
          <cell r="F630">
            <v>190</v>
          </cell>
          <cell r="G630">
            <v>230.88</v>
          </cell>
          <cell r="H630"/>
          <cell r="I630">
            <v>228</v>
          </cell>
        </row>
        <row r="631">
          <cell r="A631">
            <v>60000662</v>
          </cell>
          <cell r="B631" t="str">
            <v>Определение кремния (силикатов) в водах</v>
          </cell>
          <cell r="C631" t="str">
            <v>иссл.</v>
          </cell>
          <cell r="D631">
            <v>340</v>
          </cell>
          <cell r="E631">
            <v>408</v>
          </cell>
          <cell r="F631">
            <v>350</v>
          </cell>
          <cell r="G631">
            <v>424.32</v>
          </cell>
          <cell r="H631"/>
          <cell r="I631">
            <v>420</v>
          </cell>
        </row>
        <row r="632">
          <cell r="A632">
            <v>60000669</v>
          </cell>
          <cell r="B632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32" t="str">
            <v>иссл.</v>
          </cell>
          <cell r="D632">
            <v>1227.5</v>
          </cell>
          <cell r="E632">
            <v>1473</v>
          </cell>
          <cell r="F632">
            <v>1275</v>
          </cell>
          <cell r="G632">
            <v>1531.92</v>
          </cell>
          <cell r="H632"/>
          <cell r="I632">
            <v>1530</v>
          </cell>
        </row>
        <row r="633">
          <cell r="A633">
            <v>60000421</v>
          </cell>
          <cell r="B633" t="str">
            <v>Определение бария в минеральной и питьевой воде</v>
          </cell>
          <cell r="C633" t="str">
            <v>иссл.</v>
          </cell>
          <cell r="D633">
            <v>1227.5</v>
          </cell>
          <cell r="E633">
            <v>1473</v>
          </cell>
          <cell r="F633">
            <v>1275</v>
          </cell>
          <cell r="G633">
            <v>1531.92</v>
          </cell>
          <cell r="H633"/>
          <cell r="I633">
            <v>1530</v>
          </cell>
        </row>
        <row r="634">
          <cell r="A634">
            <v>60000383</v>
          </cell>
          <cell r="B634" t="str">
            <v>Определение щелочности питьевой воды</v>
          </cell>
          <cell r="C634" t="str">
            <v>иссл.</v>
          </cell>
          <cell r="D634">
            <v>112.5</v>
          </cell>
          <cell r="E634">
            <v>135</v>
          </cell>
          <cell r="F634">
            <v>115</v>
          </cell>
          <cell r="G634">
            <v>140.4</v>
          </cell>
          <cell r="H634"/>
          <cell r="I634">
            <v>138</v>
          </cell>
        </row>
        <row r="635">
          <cell r="A635">
            <v>60000393</v>
          </cell>
          <cell r="B635" t="str">
            <v>Определение цианидов в питьевой, минеральной и природной воде</v>
          </cell>
          <cell r="C635" t="str">
            <v>иссл.</v>
          </cell>
          <cell r="D635">
            <v>370</v>
          </cell>
          <cell r="E635">
            <v>444</v>
          </cell>
          <cell r="F635">
            <v>385</v>
          </cell>
          <cell r="G635">
            <v>461.76</v>
          </cell>
          <cell r="H635"/>
          <cell r="I635">
            <v>462</v>
          </cell>
        </row>
        <row r="636">
          <cell r="A636">
            <v>60000406</v>
          </cell>
          <cell r="B636" t="str">
            <v>Определение БПК-5 в питьевой воде</v>
          </cell>
          <cell r="C636" t="str">
            <v>иссл.</v>
          </cell>
          <cell r="D636">
            <v>279.16666666666669</v>
          </cell>
          <cell r="E636">
            <v>335</v>
          </cell>
          <cell r="F636">
            <v>290</v>
          </cell>
          <cell r="G636">
            <v>348.40000000000003</v>
          </cell>
          <cell r="H636"/>
          <cell r="I636">
            <v>348</v>
          </cell>
        </row>
        <row r="637">
          <cell r="A637">
            <v>60000407</v>
          </cell>
          <cell r="B637" t="str">
            <v>Определение растворённого кислорода в питьевой воде</v>
          </cell>
          <cell r="C637" t="str">
            <v>иссл.</v>
          </cell>
          <cell r="D637">
            <v>209.16666666666669</v>
          </cell>
          <cell r="E637">
            <v>251</v>
          </cell>
          <cell r="F637">
            <v>215</v>
          </cell>
          <cell r="G637">
            <v>261.04000000000002</v>
          </cell>
          <cell r="H637"/>
          <cell r="I637">
            <v>258</v>
          </cell>
        </row>
        <row r="638">
          <cell r="A638">
            <v>60000409</v>
          </cell>
          <cell r="B638" t="str">
            <v>Определение полифосфатов, фосфатов, фосфора общего в воде</v>
          </cell>
          <cell r="C638" t="str">
            <v>иссл.</v>
          </cell>
          <cell r="D638">
            <v>431.66666666666669</v>
          </cell>
          <cell r="E638">
            <v>518</v>
          </cell>
          <cell r="F638">
            <v>445</v>
          </cell>
          <cell r="G638">
            <v>538.72</v>
          </cell>
          <cell r="H638"/>
          <cell r="I638">
            <v>534</v>
          </cell>
        </row>
        <row r="639">
          <cell r="A639">
            <v>60000410</v>
          </cell>
          <cell r="B639" t="str">
            <v>Определение остаточного свободного  активного хлора в питьевой воде и воде бассейна</v>
          </cell>
          <cell r="C639" t="str">
            <v>иссл.</v>
          </cell>
          <cell r="D639">
            <v>160.83333333333334</v>
          </cell>
          <cell r="E639">
            <v>193</v>
          </cell>
          <cell r="F639">
            <v>165</v>
          </cell>
          <cell r="G639">
            <v>200.72</v>
          </cell>
          <cell r="H639"/>
          <cell r="I639">
            <v>198</v>
          </cell>
        </row>
        <row r="640">
          <cell r="A640">
            <v>60000412</v>
          </cell>
          <cell r="B640" t="str">
            <v>Определение  кальция в питьевой воде</v>
          </cell>
          <cell r="C640" t="str">
            <v>иссл.</v>
          </cell>
          <cell r="D640">
            <v>118.33333333333334</v>
          </cell>
          <cell r="E640">
            <v>142</v>
          </cell>
          <cell r="F640">
            <v>125</v>
          </cell>
          <cell r="G640">
            <v>147.68</v>
          </cell>
          <cell r="H640"/>
          <cell r="I640">
            <v>150</v>
          </cell>
        </row>
        <row r="641">
          <cell r="A641">
            <v>60000413</v>
          </cell>
          <cell r="B641" t="str">
            <v>Определение магния в питьевой воде</v>
          </cell>
          <cell r="C641" t="str">
            <v>иссл.</v>
          </cell>
          <cell r="D641">
            <v>69.166666666666671</v>
          </cell>
          <cell r="E641">
            <v>83</v>
          </cell>
          <cell r="F641">
            <v>70</v>
          </cell>
          <cell r="G641">
            <v>86.320000000000007</v>
          </cell>
          <cell r="H641"/>
          <cell r="I641">
            <v>84</v>
          </cell>
        </row>
        <row r="642">
          <cell r="A642">
            <v>60000414</v>
          </cell>
          <cell r="B642" t="str">
            <v>Определение суммы калия и натрия в питьевой воде</v>
          </cell>
          <cell r="C642" t="str">
            <v>иссл.</v>
          </cell>
          <cell r="D642">
            <v>39.166666666666671</v>
          </cell>
          <cell r="E642">
            <v>47</v>
          </cell>
          <cell r="F642">
            <v>40</v>
          </cell>
          <cell r="G642">
            <v>48.88</v>
          </cell>
          <cell r="H642"/>
          <cell r="I642">
            <v>48</v>
          </cell>
        </row>
        <row r="643">
          <cell r="A643">
            <v>60000415</v>
          </cell>
          <cell r="B643" t="str">
            <v>Определение суммы солевого остатка в питьевой воде</v>
          </cell>
          <cell r="C643" t="str">
            <v>иссл.</v>
          </cell>
          <cell r="D643">
            <v>56.666666666666671</v>
          </cell>
          <cell r="E643">
            <v>68</v>
          </cell>
          <cell r="F643">
            <v>60</v>
          </cell>
          <cell r="G643">
            <v>70.72</v>
          </cell>
          <cell r="H643"/>
          <cell r="I643">
            <v>72</v>
          </cell>
        </row>
        <row r="644">
          <cell r="A644">
            <v>60000417</v>
          </cell>
          <cell r="B644" t="str">
            <v>Определение электропроводности в дистиллированной воде</v>
          </cell>
          <cell r="C644" t="str">
            <v>иссл.</v>
          </cell>
          <cell r="D644">
            <v>176.66666666666669</v>
          </cell>
          <cell r="E644">
            <v>212</v>
          </cell>
          <cell r="F644">
            <v>180</v>
          </cell>
          <cell r="G644">
            <v>220.48000000000002</v>
          </cell>
          <cell r="H644"/>
          <cell r="I644">
            <v>216</v>
          </cell>
        </row>
        <row r="645">
          <cell r="A645">
            <v>60000418</v>
          </cell>
          <cell r="B645" t="str">
            <v>Определение йода в минеральной и питьевой воде</v>
          </cell>
          <cell r="C645" t="str">
            <v>иссл.</v>
          </cell>
          <cell r="D645">
            <v>981.66666666666674</v>
          </cell>
          <cell r="E645">
            <v>1178</v>
          </cell>
          <cell r="F645">
            <v>1020</v>
          </cell>
          <cell r="G645">
            <v>1225.1200000000001</v>
          </cell>
          <cell r="H645"/>
          <cell r="I645">
            <v>1224</v>
          </cell>
        </row>
        <row r="646">
          <cell r="A646">
            <v>60001017</v>
          </cell>
          <cell r="B646" t="str">
            <v>Определение остаточного количества флокулянта ВПК 402 в питьевой воде</v>
          </cell>
          <cell r="C646" t="str">
            <v>иссл.</v>
          </cell>
          <cell r="D646">
            <v>223.33333333333334</v>
          </cell>
          <cell r="E646">
            <v>268</v>
          </cell>
          <cell r="F646">
            <v>230</v>
          </cell>
          <cell r="G646">
            <v>278.72000000000003</v>
          </cell>
          <cell r="H646"/>
          <cell r="I646">
            <v>276</v>
          </cell>
        </row>
        <row r="647">
          <cell r="A647">
            <v>60000778</v>
          </cell>
          <cell r="B647" t="str">
            <v>Определение сурьмы в водах (ААС методом)</v>
          </cell>
          <cell r="C647" t="str">
            <v>иссл.</v>
          </cell>
          <cell r="D647">
            <v>562.5</v>
          </cell>
          <cell r="E647">
            <v>675</v>
          </cell>
          <cell r="F647">
            <v>585</v>
          </cell>
          <cell r="G647">
            <v>702</v>
          </cell>
          <cell r="H647"/>
          <cell r="I647">
            <v>702</v>
          </cell>
        </row>
        <row r="648">
          <cell r="A648">
            <v>60000779</v>
          </cell>
          <cell r="B648" t="str">
            <v>Определение висмута в водах (ААС методом)</v>
          </cell>
          <cell r="C648" t="str">
            <v>иссл.</v>
          </cell>
          <cell r="D648">
            <v>562.5</v>
          </cell>
          <cell r="E648">
            <v>675</v>
          </cell>
          <cell r="F648">
            <v>585</v>
          </cell>
          <cell r="G648">
            <v>702</v>
          </cell>
          <cell r="H648"/>
          <cell r="I648">
            <v>702</v>
          </cell>
        </row>
        <row r="649">
          <cell r="A649">
            <v>60000780</v>
          </cell>
          <cell r="B649" t="str">
            <v>Определение ванадия в водах (ААС методом)</v>
          </cell>
          <cell r="C649" t="str">
            <v>иссл.</v>
          </cell>
          <cell r="D649">
            <v>562.5</v>
          </cell>
          <cell r="E649">
            <v>675</v>
          </cell>
          <cell r="F649">
            <v>585</v>
          </cell>
          <cell r="G649">
            <v>702</v>
          </cell>
          <cell r="H649"/>
          <cell r="I649">
            <v>702</v>
          </cell>
        </row>
        <row r="650">
          <cell r="A650">
            <v>60000781</v>
          </cell>
          <cell r="B650" t="str">
            <v>Определение калия в  воде (ААС методом)</v>
          </cell>
          <cell r="C650" t="str">
            <v>иссл.</v>
          </cell>
          <cell r="D650">
            <v>496.66666666666669</v>
          </cell>
          <cell r="E650">
            <v>596</v>
          </cell>
          <cell r="F650">
            <v>515</v>
          </cell>
          <cell r="G650">
            <v>619.84</v>
          </cell>
          <cell r="H650"/>
          <cell r="I650">
            <v>618</v>
          </cell>
        </row>
        <row r="651">
          <cell r="A651">
            <v>60000782</v>
          </cell>
          <cell r="B651" t="str">
            <v>Определение натрия в водах (ААС методом)</v>
          </cell>
          <cell r="C651" t="str">
            <v>иссл.</v>
          </cell>
          <cell r="D651">
            <v>496.66666666666669</v>
          </cell>
          <cell r="E651">
            <v>596</v>
          </cell>
          <cell r="F651">
            <v>515</v>
          </cell>
          <cell r="G651">
            <v>619.84</v>
          </cell>
          <cell r="H651"/>
          <cell r="I651">
            <v>618</v>
          </cell>
        </row>
        <row r="652">
          <cell r="A652">
            <v>60000783</v>
          </cell>
          <cell r="B652" t="str">
            <v>Определение магния в водах (ААС методом)</v>
          </cell>
          <cell r="C652" t="str">
            <v>иссл.</v>
          </cell>
          <cell r="D652">
            <v>465</v>
          </cell>
          <cell r="E652">
            <v>558</v>
          </cell>
          <cell r="F652">
            <v>485</v>
          </cell>
          <cell r="G652">
            <v>580.32000000000005</v>
          </cell>
          <cell r="H652"/>
          <cell r="I652">
            <v>582</v>
          </cell>
        </row>
        <row r="653">
          <cell r="A653">
            <v>60000784</v>
          </cell>
          <cell r="B653" t="str">
            <v>Определение кальция в водах (ААС методом)</v>
          </cell>
          <cell r="C653" t="str">
            <v>иссл.</v>
          </cell>
          <cell r="D653">
            <v>465</v>
          </cell>
          <cell r="E653">
            <v>558</v>
          </cell>
          <cell r="F653">
            <v>485</v>
          </cell>
          <cell r="G653">
            <v>580.32000000000005</v>
          </cell>
          <cell r="H653"/>
          <cell r="I653">
            <v>582</v>
          </cell>
        </row>
        <row r="654">
          <cell r="A654">
            <v>60000785</v>
          </cell>
          <cell r="B654" t="str">
            <v>Определение хрома в водах (ААС методом)</v>
          </cell>
          <cell r="C654" t="str">
            <v>иссл.</v>
          </cell>
          <cell r="D654">
            <v>562.5</v>
          </cell>
          <cell r="E654">
            <v>675</v>
          </cell>
          <cell r="F654">
            <v>585</v>
          </cell>
          <cell r="G654">
            <v>702</v>
          </cell>
          <cell r="H654"/>
          <cell r="I654">
            <v>702</v>
          </cell>
        </row>
        <row r="655">
          <cell r="A655">
            <v>60000100</v>
          </cell>
          <cell r="B655" t="str">
            <v>Хлор остаточный общий в питьевой воде, воде расфасованной в емкости</v>
          </cell>
          <cell r="C655" t="str">
            <v>иссл.</v>
          </cell>
          <cell r="D655">
            <v>340.83333333333337</v>
          </cell>
          <cell r="E655">
            <v>409</v>
          </cell>
          <cell r="F655">
            <v>355</v>
          </cell>
          <cell r="G655">
            <v>425.36</v>
          </cell>
          <cell r="H655"/>
          <cell r="I655">
            <v>426</v>
          </cell>
        </row>
        <row r="656">
          <cell r="A656">
            <v>60000101</v>
          </cell>
          <cell r="B656" t="str">
            <v>Хлор остаточный связанный в питьевой воде, воде расфасованной в емкости, воды бассейнов</v>
          </cell>
          <cell r="C656" t="str">
            <v>иссл.</v>
          </cell>
          <cell r="D656">
            <v>525</v>
          </cell>
          <cell r="E656">
            <v>630</v>
          </cell>
          <cell r="F656">
            <v>545</v>
          </cell>
          <cell r="G656">
            <v>655.20000000000005</v>
          </cell>
          <cell r="H656"/>
          <cell r="I656">
            <v>654</v>
          </cell>
        </row>
        <row r="657">
          <cell r="A657">
            <v>60000006</v>
          </cell>
          <cell r="B657" t="str">
            <v>Определение несимметричного диметилгидразина (гептила) в воде</v>
          </cell>
          <cell r="C657" t="str">
            <v>иссл.</v>
          </cell>
          <cell r="D657">
            <v>1908.3333333333335</v>
          </cell>
          <cell r="E657">
            <v>2290</v>
          </cell>
          <cell r="F657">
            <v>1985</v>
          </cell>
          <cell r="G657">
            <v>2381.6</v>
          </cell>
          <cell r="H657"/>
          <cell r="I657">
            <v>2382</v>
          </cell>
        </row>
        <row r="658">
          <cell r="A658">
            <v>60000013</v>
          </cell>
          <cell r="B658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58" t="str">
            <v>иссл.</v>
          </cell>
          <cell r="D658">
            <v>848.33333333333337</v>
          </cell>
          <cell r="E658">
            <v>1018</v>
          </cell>
          <cell r="F658">
            <v>885</v>
          </cell>
          <cell r="G658">
            <v>1058.72</v>
          </cell>
          <cell r="H658"/>
          <cell r="I658">
            <v>1062</v>
          </cell>
        </row>
        <row r="659">
          <cell r="A659">
            <v>60001323</v>
          </cell>
          <cell r="B659" t="str">
            <v>Определение бис (2-этилгексил) фталата в воде питьевой, в том числе расфасованной в емкости</v>
          </cell>
          <cell r="C659" t="str">
            <v>иссл.</v>
          </cell>
          <cell r="D659">
            <v>892.5</v>
          </cell>
          <cell r="E659">
            <v>1071</v>
          </cell>
          <cell r="F659">
            <v>925</v>
          </cell>
          <cell r="G659">
            <v>1113.8400000000001</v>
          </cell>
          <cell r="H659"/>
          <cell r="I659">
            <v>1110</v>
          </cell>
        </row>
        <row r="660">
          <cell r="A660">
            <v>60000037</v>
          </cell>
          <cell r="B660" t="str">
            <v>Определение никеля в питьевой, сточной и минеральной воде методом ИВА</v>
          </cell>
          <cell r="C660" t="str">
            <v>иссл.</v>
          </cell>
          <cell r="D660">
            <v>199.16666666666669</v>
          </cell>
          <cell r="E660">
            <v>239</v>
          </cell>
          <cell r="F660">
            <v>205</v>
          </cell>
          <cell r="G660">
            <v>248.56</v>
          </cell>
          <cell r="H660"/>
          <cell r="I660">
            <v>246</v>
          </cell>
        </row>
        <row r="661">
          <cell r="A661">
            <v>60000038</v>
          </cell>
          <cell r="B661" t="str">
            <v>Определение кобальта в питьевой, сточной и минеральной воде методом ИВА</v>
          </cell>
          <cell r="C661" t="str">
            <v>иссл.</v>
          </cell>
          <cell r="D661">
            <v>199.16666666666669</v>
          </cell>
          <cell r="E661">
            <v>239</v>
          </cell>
          <cell r="F661">
            <v>205</v>
          </cell>
          <cell r="G661">
            <v>248.56</v>
          </cell>
          <cell r="H661"/>
          <cell r="I661">
            <v>246</v>
          </cell>
        </row>
        <row r="662">
          <cell r="A662">
            <v>60000696</v>
          </cell>
          <cell r="B662" t="str">
            <v>Определение общего органического углерода в воде</v>
          </cell>
          <cell r="C662" t="str">
            <v>иссл.</v>
          </cell>
          <cell r="D662">
            <v>1476.6666666666667</v>
          </cell>
          <cell r="E662">
            <v>1772</v>
          </cell>
          <cell r="F662">
            <v>1535</v>
          </cell>
          <cell r="G662">
            <v>1842.88</v>
          </cell>
          <cell r="H662"/>
          <cell r="I662">
            <v>1842</v>
          </cell>
        </row>
        <row r="663">
          <cell r="A663">
            <v>60000153</v>
          </cell>
          <cell r="B66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63" t="str">
            <v>иссл.</v>
          </cell>
          <cell r="D663"/>
          <cell r="E663"/>
          <cell r="F663">
            <v>550</v>
          </cell>
          <cell r="G663"/>
          <cell r="H663"/>
          <cell r="I663">
            <v>660</v>
          </cell>
        </row>
        <row r="664">
          <cell r="A664">
            <v>60000154</v>
          </cell>
          <cell r="B66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64" t="str">
            <v>иссл.</v>
          </cell>
          <cell r="D664"/>
          <cell r="E664"/>
          <cell r="F664">
            <v>560</v>
          </cell>
          <cell r="G664"/>
          <cell r="H664"/>
          <cell r="I664">
            <v>672</v>
          </cell>
        </row>
        <row r="665">
          <cell r="A665" t="str">
            <v>Определение органолептических и химических показателей в минеральной воде</v>
          </cell>
          <cell r="B665"/>
          <cell r="C665"/>
          <cell r="D665"/>
          <cell r="E665"/>
          <cell r="F665"/>
          <cell r="G665"/>
          <cell r="H665"/>
          <cell r="I665"/>
        </row>
        <row r="666">
          <cell r="A666">
            <v>60001018</v>
          </cell>
          <cell r="B666" t="str">
            <v>Определение прозрачности, цвета, запаха, вкуса в минеральной воде</v>
          </cell>
          <cell r="C666" t="str">
            <v>иссл.</v>
          </cell>
          <cell r="D666">
            <v>159.16666666666669</v>
          </cell>
          <cell r="E666">
            <v>191</v>
          </cell>
          <cell r="F666">
            <v>165</v>
          </cell>
          <cell r="G666">
            <v>198.64000000000001</v>
          </cell>
          <cell r="H666"/>
          <cell r="I666">
            <v>198</v>
          </cell>
        </row>
        <row r="667">
          <cell r="A667">
            <v>60001019</v>
          </cell>
          <cell r="B667" t="str">
            <v>Определение гидрокарбонат-ион (щелочность) в минеральной воде</v>
          </cell>
          <cell r="C667" t="str">
            <v>иссл.</v>
          </cell>
          <cell r="D667">
            <v>140</v>
          </cell>
          <cell r="E667">
            <v>168</v>
          </cell>
          <cell r="F667">
            <v>145</v>
          </cell>
          <cell r="G667">
            <v>174.72</v>
          </cell>
          <cell r="H667"/>
          <cell r="I667">
            <v>174</v>
          </cell>
        </row>
        <row r="668">
          <cell r="A668">
            <v>60000433</v>
          </cell>
          <cell r="B668" t="str">
            <v>Определение рН  в минеральной воде</v>
          </cell>
          <cell r="C668" t="str">
            <v>иссл.</v>
          </cell>
          <cell r="D668">
            <v>123.33333333333334</v>
          </cell>
          <cell r="E668">
            <v>148</v>
          </cell>
          <cell r="F668">
            <v>125</v>
          </cell>
          <cell r="G668">
            <v>153.92000000000002</v>
          </cell>
          <cell r="H668"/>
          <cell r="I668">
            <v>150</v>
          </cell>
        </row>
        <row r="669">
          <cell r="A669">
            <v>60000434</v>
          </cell>
          <cell r="B669" t="str">
            <v>Определение окисляемости в минеральной воде</v>
          </cell>
          <cell r="C669" t="str">
            <v>иссл.</v>
          </cell>
          <cell r="D669">
            <v>185</v>
          </cell>
          <cell r="E669">
            <v>222</v>
          </cell>
          <cell r="F669">
            <v>190</v>
          </cell>
          <cell r="G669">
            <v>230.88</v>
          </cell>
          <cell r="H669"/>
          <cell r="I669">
            <v>228</v>
          </cell>
        </row>
        <row r="670">
          <cell r="A670">
            <v>60000449</v>
          </cell>
          <cell r="B670" t="str">
            <v>Определение кальция в минеральной воде</v>
          </cell>
          <cell r="C670" t="str">
            <v>иссл.</v>
          </cell>
          <cell r="D670">
            <v>104.16666666666667</v>
          </cell>
          <cell r="E670">
            <v>125</v>
          </cell>
          <cell r="F670">
            <v>110</v>
          </cell>
          <cell r="G670">
            <v>130</v>
          </cell>
          <cell r="H670"/>
          <cell r="I670">
            <v>132</v>
          </cell>
        </row>
        <row r="671">
          <cell r="A671">
            <v>60000450</v>
          </cell>
          <cell r="B671" t="str">
            <v>Определение магния в минеральной воде</v>
          </cell>
          <cell r="C671" t="str">
            <v>иссл.</v>
          </cell>
          <cell r="D671">
            <v>70.833333333333343</v>
          </cell>
          <cell r="E671">
            <v>85</v>
          </cell>
          <cell r="F671">
            <v>75</v>
          </cell>
          <cell r="G671">
            <v>88.4</v>
          </cell>
          <cell r="H671"/>
          <cell r="I671">
            <v>90</v>
          </cell>
        </row>
        <row r="672">
          <cell r="A672">
            <v>60000437</v>
          </cell>
          <cell r="B672" t="str">
            <v>Определение фтора в минеральной воде</v>
          </cell>
          <cell r="C672" t="str">
            <v>иссл.</v>
          </cell>
          <cell r="D672">
            <v>399.16666666666669</v>
          </cell>
          <cell r="E672">
            <v>479</v>
          </cell>
          <cell r="F672">
            <v>415</v>
          </cell>
          <cell r="G672">
            <v>498.16</v>
          </cell>
          <cell r="H672"/>
          <cell r="I672">
            <v>498</v>
          </cell>
        </row>
        <row r="673">
          <cell r="A673">
            <v>60000438</v>
          </cell>
          <cell r="B673" t="str">
            <v>Определение железа в минеральной воде</v>
          </cell>
          <cell r="C673" t="str">
            <v>иссл.</v>
          </cell>
          <cell r="D673">
            <v>245</v>
          </cell>
          <cell r="E673">
            <v>294</v>
          </cell>
          <cell r="F673">
            <v>255</v>
          </cell>
          <cell r="G673">
            <v>305.76</v>
          </cell>
          <cell r="H673"/>
          <cell r="I673">
            <v>306</v>
          </cell>
        </row>
        <row r="674">
          <cell r="A674">
            <v>60000439</v>
          </cell>
          <cell r="B674" t="str">
            <v>Определение аммиака в минеральной воде</v>
          </cell>
          <cell r="C674" t="str">
            <v>иссл.</v>
          </cell>
          <cell r="D674">
            <v>114.16666666666667</v>
          </cell>
          <cell r="E674">
            <v>137</v>
          </cell>
          <cell r="F674">
            <v>120</v>
          </cell>
          <cell r="G674">
            <v>142.48000000000002</v>
          </cell>
          <cell r="H674"/>
          <cell r="I674">
            <v>144</v>
          </cell>
        </row>
        <row r="675">
          <cell r="A675">
            <v>60000440</v>
          </cell>
          <cell r="B675" t="str">
            <v>Определение нитритов в минеральной воде</v>
          </cell>
          <cell r="C675" t="str">
            <v>иссл.</v>
          </cell>
          <cell r="D675">
            <v>114.16666666666667</v>
          </cell>
          <cell r="E675">
            <v>137</v>
          </cell>
          <cell r="F675">
            <v>120</v>
          </cell>
          <cell r="G675">
            <v>142.48000000000002</v>
          </cell>
          <cell r="H675"/>
          <cell r="I675">
            <v>144</v>
          </cell>
        </row>
        <row r="676">
          <cell r="A676">
            <v>60000441</v>
          </cell>
          <cell r="B676" t="str">
            <v>Определение нитратов в минеральной воде</v>
          </cell>
          <cell r="C676" t="str">
            <v>иссл.</v>
          </cell>
          <cell r="D676">
            <v>205.83333333333334</v>
          </cell>
          <cell r="E676">
            <v>247</v>
          </cell>
          <cell r="F676">
            <v>215</v>
          </cell>
          <cell r="G676">
            <v>256.88</v>
          </cell>
          <cell r="H676"/>
          <cell r="I676">
            <v>258</v>
          </cell>
        </row>
        <row r="677">
          <cell r="A677">
            <v>60000442</v>
          </cell>
          <cell r="B677" t="str">
            <v>Определение хлоридов в минеральной воде</v>
          </cell>
          <cell r="C677" t="str">
            <v>иссл.</v>
          </cell>
          <cell r="D677">
            <v>220</v>
          </cell>
          <cell r="E677">
            <v>264</v>
          </cell>
          <cell r="F677">
            <v>230</v>
          </cell>
          <cell r="G677">
            <v>274.56</v>
          </cell>
          <cell r="H677"/>
          <cell r="I677">
            <v>276</v>
          </cell>
        </row>
        <row r="678">
          <cell r="A678">
            <v>60000451</v>
          </cell>
          <cell r="B678" t="str">
            <v>Определение суммы калия и натрия в минеральной  воде</v>
          </cell>
          <cell r="C678" t="str">
            <v>иссл.</v>
          </cell>
          <cell r="D678">
            <v>417.5</v>
          </cell>
          <cell r="E678">
            <v>501</v>
          </cell>
          <cell r="F678">
            <v>435</v>
          </cell>
          <cell r="G678">
            <v>521.04</v>
          </cell>
          <cell r="H678"/>
          <cell r="I678">
            <v>522</v>
          </cell>
        </row>
        <row r="679">
          <cell r="A679">
            <v>60000453</v>
          </cell>
          <cell r="B679" t="str">
            <v>Исследование минеральной  и питьевой воды, расфасованной в емкости, на углекислый газ</v>
          </cell>
          <cell r="C679" t="str">
            <v>иссл.</v>
          </cell>
          <cell r="D679">
            <v>222.5</v>
          </cell>
          <cell r="E679">
            <v>267</v>
          </cell>
          <cell r="F679">
            <v>230</v>
          </cell>
          <cell r="G679">
            <v>277.68</v>
          </cell>
          <cell r="H679"/>
          <cell r="I679">
            <v>276</v>
          </cell>
        </row>
        <row r="680">
          <cell r="A680">
            <v>60000454</v>
          </cell>
          <cell r="B680" t="str">
            <v>Исследование минеральной и питьевой воды на серебро</v>
          </cell>
          <cell r="C680" t="str">
            <v>иссл.</v>
          </cell>
          <cell r="D680">
            <v>1215.8333333333335</v>
          </cell>
          <cell r="E680">
            <v>1459</v>
          </cell>
          <cell r="F680">
            <v>1260</v>
          </cell>
          <cell r="G680">
            <v>1517.3600000000001</v>
          </cell>
          <cell r="H680"/>
          <cell r="I680">
            <v>1512</v>
          </cell>
        </row>
        <row r="681">
          <cell r="A681">
            <v>60000455</v>
          </cell>
          <cell r="B681" t="str">
            <v>Исследование минеральной и питьевой воды на бромиды</v>
          </cell>
          <cell r="C681" t="str">
            <v>иссл.</v>
          </cell>
          <cell r="D681">
            <v>295</v>
          </cell>
          <cell r="E681">
            <v>354</v>
          </cell>
          <cell r="F681">
            <v>305</v>
          </cell>
          <cell r="G681">
            <v>368.16</v>
          </cell>
          <cell r="H681"/>
          <cell r="I681">
            <v>366</v>
          </cell>
        </row>
        <row r="682">
          <cell r="A682">
            <v>60000457</v>
          </cell>
          <cell r="B682" t="str">
            <v xml:space="preserve">Определение общей минерализации </v>
          </cell>
          <cell r="C682" t="str">
            <v>иссл.</v>
          </cell>
          <cell r="D682">
            <v>987.5</v>
          </cell>
          <cell r="E682">
            <v>1185</v>
          </cell>
          <cell r="F682">
            <v>1025</v>
          </cell>
          <cell r="G682">
            <v>1232.4000000000001</v>
          </cell>
          <cell r="H682"/>
          <cell r="I682">
            <v>1230</v>
          </cell>
        </row>
        <row r="683">
          <cell r="A683">
            <v>60000443</v>
          </cell>
          <cell r="B683" t="str">
            <v>Определение сульфатов в минеральной воде</v>
          </cell>
          <cell r="C683" t="str">
            <v>иссл.</v>
          </cell>
          <cell r="D683">
            <v>285</v>
          </cell>
          <cell r="E683">
            <v>342</v>
          </cell>
          <cell r="F683">
            <v>295</v>
          </cell>
          <cell r="G683">
            <v>355.68</v>
          </cell>
          <cell r="H683"/>
          <cell r="I683">
            <v>354</v>
          </cell>
        </row>
        <row r="684">
          <cell r="A684">
            <v>60000445</v>
          </cell>
          <cell r="B684" t="str">
            <v>Определение мышьяка в минеральной воде</v>
          </cell>
          <cell r="C684" t="str">
            <v>иссл.</v>
          </cell>
          <cell r="D684">
            <v>340</v>
          </cell>
          <cell r="E684">
            <v>408</v>
          </cell>
          <cell r="F684">
            <v>350</v>
          </cell>
          <cell r="G684">
            <v>424.32</v>
          </cell>
          <cell r="H684"/>
          <cell r="I684">
            <v>420</v>
          </cell>
        </row>
        <row r="685">
          <cell r="A685">
            <v>60000446</v>
          </cell>
          <cell r="B685" t="str">
            <v xml:space="preserve">Определение  меди, цинка, свинца, кадмия  в минеральной воде </v>
          </cell>
          <cell r="C685" t="str">
            <v>иссл.</v>
          </cell>
          <cell r="D685">
            <v>512.5</v>
          </cell>
          <cell r="E685">
            <v>615</v>
          </cell>
          <cell r="F685">
            <v>530</v>
          </cell>
          <cell r="G685">
            <v>639.6</v>
          </cell>
          <cell r="H685"/>
          <cell r="I685">
            <v>636</v>
          </cell>
        </row>
        <row r="686">
          <cell r="A686">
            <v>60000447</v>
          </cell>
          <cell r="B686" t="str">
            <v>Определение никеля в минеральной воде атомно-абсорбционным методом</v>
          </cell>
          <cell r="C686" t="str">
            <v>иссл.</v>
          </cell>
          <cell r="D686">
            <v>368.33333333333337</v>
          </cell>
          <cell r="E686">
            <v>442</v>
          </cell>
          <cell r="F686">
            <v>380</v>
          </cell>
          <cell r="G686">
            <v>459.68</v>
          </cell>
          <cell r="H686"/>
          <cell r="I686">
            <v>456</v>
          </cell>
        </row>
        <row r="687">
          <cell r="A687">
            <v>60000448</v>
          </cell>
          <cell r="B687" t="str">
            <v>Определение кобальта в минеральной воде атомно-абсорбционным методом</v>
          </cell>
          <cell r="C687" t="str">
            <v>иссл.</v>
          </cell>
          <cell r="D687">
            <v>368.33333333333337</v>
          </cell>
          <cell r="E687">
            <v>442</v>
          </cell>
          <cell r="F687">
            <v>380</v>
          </cell>
          <cell r="G687">
            <v>459.68</v>
          </cell>
          <cell r="H687"/>
          <cell r="I687">
            <v>456</v>
          </cell>
        </row>
        <row r="688">
          <cell r="A688">
            <v>60000444</v>
          </cell>
          <cell r="B688" t="str">
            <v>Определение ртути в минеральной воде</v>
          </cell>
          <cell r="C688" t="str">
            <v>иссл.</v>
          </cell>
          <cell r="D688">
            <v>392.5</v>
          </cell>
          <cell r="E688">
            <v>471</v>
          </cell>
          <cell r="F688">
            <v>405</v>
          </cell>
          <cell r="G688">
            <v>489.84000000000003</v>
          </cell>
          <cell r="H688"/>
          <cell r="I688">
            <v>486</v>
          </cell>
        </row>
        <row r="689">
          <cell r="A689">
            <v>60000663</v>
          </cell>
          <cell r="B689" t="str">
            <v>Определение температуры воды</v>
          </cell>
          <cell r="C689" t="str">
            <v>иссл.</v>
          </cell>
          <cell r="D689">
            <v>115.83333333333334</v>
          </cell>
          <cell r="E689">
            <v>139</v>
          </cell>
          <cell r="F689">
            <v>120</v>
          </cell>
          <cell r="G689">
            <v>144.56</v>
          </cell>
          <cell r="H689"/>
          <cell r="I689">
            <v>144</v>
          </cell>
        </row>
        <row r="690">
          <cell r="A690">
            <v>60001008</v>
          </cell>
          <cell r="B690" t="str">
            <v>Измерение массовой концентрации формальдегида в воде</v>
          </cell>
          <cell r="C690" t="str">
            <v>иссл.</v>
          </cell>
          <cell r="D690">
            <v>710</v>
          </cell>
          <cell r="E690">
            <v>852</v>
          </cell>
          <cell r="F690">
            <v>735</v>
          </cell>
          <cell r="G690">
            <v>886.08</v>
          </cell>
          <cell r="H690"/>
          <cell r="I690">
            <v>882</v>
          </cell>
        </row>
        <row r="691">
          <cell r="A691" t="str">
            <v>Определение химических показателей сточных вод (без очистки)</v>
          </cell>
          <cell r="B691"/>
          <cell r="C691"/>
          <cell r="D691"/>
          <cell r="E691"/>
          <cell r="F691"/>
          <cell r="G691"/>
          <cell r="H691"/>
          <cell r="I691"/>
        </row>
        <row r="692">
          <cell r="A692">
            <v>60000338</v>
          </cell>
          <cell r="B692" t="str">
            <v>Определение рН сточной воды.</v>
          </cell>
          <cell r="C692" t="str">
            <v>иссл.</v>
          </cell>
          <cell r="D692">
            <v>123.33333333333334</v>
          </cell>
          <cell r="E692">
            <v>148</v>
          </cell>
          <cell r="F692">
            <v>130</v>
          </cell>
          <cell r="G692">
            <v>153.92000000000002</v>
          </cell>
          <cell r="H692"/>
          <cell r="I692">
            <v>156</v>
          </cell>
        </row>
        <row r="693">
          <cell r="A693">
            <v>60000339</v>
          </cell>
          <cell r="B693" t="str">
            <v>Определение сухого остатка сточной воды.</v>
          </cell>
          <cell r="C693" t="str">
            <v>иссл.</v>
          </cell>
          <cell r="D693">
            <v>350.83333333333337</v>
          </cell>
          <cell r="E693">
            <v>421</v>
          </cell>
          <cell r="F693">
            <v>365</v>
          </cell>
          <cell r="G693">
            <v>437.84000000000003</v>
          </cell>
          <cell r="H693"/>
          <cell r="I693">
            <v>438</v>
          </cell>
        </row>
        <row r="694">
          <cell r="A694">
            <v>60000340</v>
          </cell>
          <cell r="B694" t="str">
            <v>Определение железа общего в сточной воде.</v>
          </cell>
          <cell r="C694" t="str">
            <v>иссл.</v>
          </cell>
          <cell r="D694">
            <v>424.16666666666669</v>
          </cell>
          <cell r="E694">
            <v>509</v>
          </cell>
          <cell r="F694">
            <v>440</v>
          </cell>
          <cell r="G694">
            <v>529.36</v>
          </cell>
          <cell r="H694"/>
          <cell r="I694">
            <v>528</v>
          </cell>
        </row>
        <row r="695">
          <cell r="A695">
            <v>60000341</v>
          </cell>
          <cell r="B695" t="str">
            <v>Определение аммиака в сточной воде.</v>
          </cell>
          <cell r="C695" t="str">
            <v>иссл.</v>
          </cell>
          <cell r="D695">
            <v>818.33333333333337</v>
          </cell>
          <cell r="E695">
            <v>982</v>
          </cell>
          <cell r="F695">
            <v>850</v>
          </cell>
          <cell r="G695">
            <v>1021.2800000000001</v>
          </cell>
          <cell r="H695"/>
          <cell r="I695">
            <v>1020</v>
          </cell>
        </row>
        <row r="696">
          <cell r="A696">
            <v>60000342</v>
          </cell>
          <cell r="B696" t="str">
            <v>Определение нитритов в сточной воде.</v>
          </cell>
          <cell r="C696" t="str">
            <v>иссл.</v>
          </cell>
          <cell r="D696">
            <v>419.16666666666669</v>
          </cell>
          <cell r="E696">
            <v>503</v>
          </cell>
          <cell r="F696">
            <v>435</v>
          </cell>
          <cell r="G696">
            <v>523.12</v>
          </cell>
          <cell r="H696"/>
          <cell r="I696">
            <v>522</v>
          </cell>
        </row>
        <row r="697">
          <cell r="A697">
            <v>60000343</v>
          </cell>
          <cell r="B697" t="str">
            <v>Определение нитратов в сточной воде.</v>
          </cell>
          <cell r="C697" t="str">
            <v>иссл.</v>
          </cell>
          <cell r="D697">
            <v>473.33333333333337</v>
          </cell>
          <cell r="E697">
            <v>568</v>
          </cell>
          <cell r="F697">
            <v>490</v>
          </cell>
          <cell r="G697">
            <v>590.72</v>
          </cell>
          <cell r="H697"/>
          <cell r="I697">
            <v>588</v>
          </cell>
        </row>
        <row r="698">
          <cell r="A698">
            <v>60000344</v>
          </cell>
          <cell r="B698" t="str">
            <v>Определение хлоридов в сточной воде.</v>
          </cell>
          <cell r="C698" t="str">
            <v>иссл.</v>
          </cell>
          <cell r="D698">
            <v>350</v>
          </cell>
          <cell r="E698">
            <v>420</v>
          </cell>
          <cell r="F698">
            <v>365</v>
          </cell>
          <cell r="G698">
            <v>436.8</v>
          </cell>
          <cell r="H698"/>
          <cell r="I698">
            <v>438</v>
          </cell>
        </row>
        <row r="699">
          <cell r="A699">
            <v>60000345</v>
          </cell>
          <cell r="B699" t="str">
            <v>Определение сульфатов в сточной воде.</v>
          </cell>
          <cell r="C699" t="str">
            <v>иссл.</v>
          </cell>
          <cell r="D699">
            <v>467.5</v>
          </cell>
          <cell r="E699">
            <v>561</v>
          </cell>
          <cell r="F699">
            <v>485</v>
          </cell>
          <cell r="G699">
            <v>583.44000000000005</v>
          </cell>
          <cell r="H699"/>
          <cell r="I699">
            <v>582</v>
          </cell>
        </row>
        <row r="700">
          <cell r="A700">
            <v>60000346</v>
          </cell>
          <cell r="B700" t="str">
            <v>Определение нефтепродуктов в сточной воде</v>
          </cell>
          <cell r="C700" t="str">
            <v>иссл.</v>
          </cell>
          <cell r="D700">
            <v>530</v>
          </cell>
          <cell r="E700">
            <v>636</v>
          </cell>
          <cell r="F700">
            <v>550</v>
          </cell>
          <cell r="G700">
            <v>661.44</v>
          </cell>
          <cell r="H700"/>
          <cell r="I700">
            <v>660</v>
          </cell>
        </row>
        <row r="701">
          <cell r="A701">
            <v>60000347</v>
          </cell>
          <cell r="B701" t="str">
            <v xml:space="preserve">Определение фенолов в сточной воде </v>
          </cell>
          <cell r="C701" t="str">
            <v>иссл.</v>
          </cell>
          <cell r="D701">
            <v>780</v>
          </cell>
          <cell r="E701">
            <v>936</v>
          </cell>
          <cell r="F701">
            <v>810</v>
          </cell>
          <cell r="G701">
            <v>973.44</v>
          </cell>
          <cell r="H701"/>
          <cell r="I701">
            <v>972</v>
          </cell>
        </row>
        <row r="702">
          <cell r="A702">
            <v>60000348</v>
          </cell>
          <cell r="B702" t="str">
            <v>Определение цианидов в сточной воде</v>
          </cell>
          <cell r="C702" t="str">
            <v>иссл.</v>
          </cell>
          <cell r="D702">
            <v>838.33333333333337</v>
          </cell>
          <cell r="E702">
            <v>1006</v>
          </cell>
          <cell r="F702">
            <v>870</v>
          </cell>
          <cell r="G702">
            <v>1046.24</v>
          </cell>
          <cell r="H702"/>
          <cell r="I702">
            <v>1044</v>
          </cell>
        </row>
        <row r="703">
          <cell r="A703">
            <v>60000349</v>
          </cell>
          <cell r="B703" t="str">
            <v>Определение хрома (+3) в сточной воде</v>
          </cell>
          <cell r="C703" t="str">
            <v>иссл.</v>
          </cell>
          <cell r="D703">
            <v>237.5</v>
          </cell>
          <cell r="E703">
            <v>285</v>
          </cell>
          <cell r="F703">
            <v>245</v>
          </cell>
          <cell r="G703">
            <v>296.40000000000003</v>
          </cell>
          <cell r="H703"/>
          <cell r="I703">
            <v>294</v>
          </cell>
        </row>
        <row r="704">
          <cell r="A704">
            <v>60000350</v>
          </cell>
          <cell r="B704" t="str">
            <v xml:space="preserve">Определение хрома (+6) в сточной воде </v>
          </cell>
          <cell r="C704" t="str">
            <v>иссл.</v>
          </cell>
          <cell r="D704">
            <v>215.83333333333334</v>
          </cell>
          <cell r="E704">
            <v>259</v>
          </cell>
          <cell r="F704">
            <v>225</v>
          </cell>
          <cell r="G704">
            <v>269.36</v>
          </cell>
          <cell r="H704"/>
          <cell r="I704">
            <v>270</v>
          </cell>
        </row>
        <row r="705">
          <cell r="A705">
            <v>60000351</v>
          </cell>
          <cell r="B705" t="str">
            <v>Определение меди цинка, свинца, кадмия  в сточной воде</v>
          </cell>
          <cell r="C705" t="str">
            <v>иссл.</v>
          </cell>
          <cell r="D705">
            <v>715</v>
          </cell>
          <cell r="E705">
            <v>858</v>
          </cell>
          <cell r="F705">
            <v>740</v>
          </cell>
          <cell r="G705">
            <v>892.32</v>
          </cell>
          <cell r="H705"/>
          <cell r="I705">
            <v>888</v>
          </cell>
        </row>
        <row r="706">
          <cell r="A706">
            <v>60000352</v>
          </cell>
          <cell r="B706" t="str">
            <v xml:space="preserve">Определение никеля в сточной воде </v>
          </cell>
          <cell r="C706" t="str">
            <v>иссл.</v>
          </cell>
          <cell r="D706">
            <v>460</v>
          </cell>
          <cell r="E706">
            <v>552</v>
          </cell>
          <cell r="F706">
            <v>475</v>
          </cell>
          <cell r="G706">
            <v>574.08000000000004</v>
          </cell>
          <cell r="H706"/>
          <cell r="I706">
            <v>570</v>
          </cell>
        </row>
        <row r="707">
          <cell r="A707">
            <v>60000353</v>
          </cell>
          <cell r="B707" t="str">
            <v>Определение кобальта в сточной воде</v>
          </cell>
          <cell r="C707" t="str">
            <v>иссл.</v>
          </cell>
          <cell r="D707">
            <v>460</v>
          </cell>
          <cell r="E707">
            <v>552</v>
          </cell>
          <cell r="F707">
            <v>475</v>
          </cell>
          <cell r="G707">
            <v>574.08000000000004</v>
          </cell>
          <cell r="H707"/>
          <cell r="I707">
            <v>570</v>
          </cell>
        </row>
        <row r="708">
          <cell r="A708">
            <v>60000354</v>
          </cell>
          <cell r="B708" t="str">
            <v>Определение АПАВ в сточной воде</v>
          </cell>
          <cell r="C708" t="str">
            <v>иссл.</v>
          </cell>
          <cell r="D708">
            <v>452.5</v>
          </cell>
          <cell r="E708">
            <v>543</v>
          </cell>
          <cell r="F708">
            <v>470</v>
          </cell>
          <cell r="G708">
            <v>564.72</v>
          </cell>
          <cell r="H708"/>
          <cell r="I708">
            <v>564</v>
          </cell>
        </row>
        <row r="709">
          <cell r="A709">
            <v>60000355</v>
          </cell>
          <cell r="B709" t="str">
            <v xml:space="preserve">Определение ХПК в сточной воде </v>
          </cell>
          <cell r="C709" t="str">
            <v>иссл.</v>
          </cell>
          <cell r="D709">
            <v>835.83333333333337</v>
          </cell>
          <cell r="E709">
            <v>1003</v>
          </cell>
          <cell r="F709">
            <v>870</v>
          </cell>
          <cell r="G709">
            <v>1043.1200000000001</v>
          </cell>
          <cell r="H709"/>
          <cell r="I709">
            <v>1044</v>
          </cell>
        </row>
        <row r="710">
          <cell r="A710">
            <v>60000357</v>
          </cell>
          <cell r="B710" t="str">
            <v xml:space="preserve">Определение БПК - 5 в сточной воде </v>
          </cell>
          <cell r="C710" t="str">
            <v>иссл.</v>
          </cell>
          <cell r="D710">
            <v>427.5</v>
          </cell>
          <cell r="E710">
            <v>513</v>
          </cell>
          <cell r="F710">
            <v>445</v>
          </cell>
          <cell r="G710">
            <v>533.52</v>
          </cell>
          <cell r="H710"/>
          <cell r="I710">
            <v>534</v>
          </cell>
        </row>
        <row r="711">
          <cell r="A711">
            <v>60000358</v>
          </cell>
          <cell r="B711" t="str">
            <v xml:space="preserve">Определение взвешенных веществ в сточной воде </v>
          </cell>
          <cell r="C711" t="str">
            <v>иссл.</v>
          </cell>
          <cell r="D711">
            <v>451.66666666666669</v>
          </cell>
          <cell r="E711">
            <v>542</v>
          </cell>
          <cell r="F711">
            <v>470</v>
          </cell>
          <cell r="G711">
            <v>563.68000000000006</v>
          </cell>
          <cell r="H711"/>
          <cell r="I711">
            <v>564</v>
          </cell>
        </row>
        <row r="712">
          <cell r="A712">
            <v>60000359</v>
          </cell>
          <cell r="B712" t="str">
            <v xml:space="preserve">Определение жира в сточной воде </v>
          </cell>
          <cell r="C712" t="str">
            <v>иссл.</v>
          </cell>
          <cell r="D712">
            <v>585</v>
          </cell>
          <cell r="E712">
            <v>702</v>
          </cell>
          <cell r="F712">
            <v>605</v>
          </cell>
          <cell r="G712">
            <v>730.08</v>
          </cell>
          <cell r="H712"/>
          <cell r="I712">
            <v>726</v>
          </cell>
        </row>
        <row r="713">
          <cell r="A713">
            <v>60000360</v>
          </cell>
          <cell r="B713" t="str">
            <v>Определение ртути в сточной воде</v>
          </cell>
          <cell r="C713" t="str">
            <v>иссл.</v>
          </cell>
          <cell r="D713">
            <v>534.16666666666674</v>
          </cell>
          <cell r="E713">
            <v>641</v>
          </cell>
          <cell r="F713">
            <v>555</v>
          </cell>
          <cell r="G713">
            <v>666.64</v>
          </cell>
          <cell r="H713"/>
          <cell r="I713">
            <v>666</v>
          </cell>
        </row>
        <row r="714">
          <cell r="A714">
            <v>60000361</v>
          </cell>
          <cell r="B714" t="str">
            <v>Определение фосфатов, полифосфатов в сточной воде</v>
          </cell>
          <cell r="C714" t="str">
            <v>иссл.</v>
          </cell>
          <cell r="D714">
            <v>877.5</v>
          </cell>
          <cell r="E714">
            <v>1053</v>
          </cell>
          <cell r="F714">
            <v>910</v>
          </cell>
          <cell r="G714">
            <v>1095.1200000000001</v>
          </cell>
          <cell r="H714"/>
          <cell r="I714">
            <v>1092</v>
          </cell>
        </row>
        <row r="715">
          <cell r="A715">
            <v>60000362</v>
          </cell>
          <cell r="B715" t="str">
            <v>Определение марганца в сточной воде</v>
          </cell>
          <cell r="C715" t="str">
            <v>иссл.</v>
          </cell>
          <cell r="D715">
            <v>468.33333333333337</v>
          </cell>
          <cell r="E715">
            <v>562</v>
          </cell>
          <cell r="F715">
            <v>485</v>
          </cell>
          <cell r="G715">
            <v>584.48</v>
          </cell>
          <cell r="H715"/>
          <cell r="I715">
            <v>582</v>
          </cell>
        </row>
        <row r="716">
          <cell r="A716">
            <v>60000363</v>
          </cell>
          <cell r="B716" t="str">
            <v>Определение стронция в сточной воде</v>
          </cell>
          <cell r="C716" t="str">
            <v>иссл.</v>
          </cell>
          <cell r="D716">
            <v>460</v>
          </cell>
          <cell r="E716">
            <v>552</v>
          </cell>
          <cell r="F716">
            <v>475</v>
          </cell>
          <cell r="G716">
            <v>574.08000000000004</v>
          </cell>
          <cell r="H716"/>
          <cell r="I716">
            <v>570</v>
          </cell>
        </row>
        <row r="717">
          <cell r="A717">
            <v>60000660</v>
          </cell>
          <cell r="B717" t="str">
            <v>Определение алюминия в сточной воде</v>
          </cell>
          <cell r="C717" t="str">
            <v>иссл.</v>
          </cell>
          <cell r="D717">
            <v>521.66666666666674</v>
          </cell>
          <cell r="E717">
            <v>626</v>
          </cell>
          <cell r="F717">
            <v>540</v>
          </cell>
          <cell r="G717">
            <v>651.04000000000008</v>
          </cell>
          <cell r="H717"/>
          <cell r="I717">
            <v>648</v>
          </cell>
        </row>
        <row r="718">
          <cell r="A718" t="str">
            <v>Определение органолептических и химических показателей природной, сточной воды</v>
          </cell>
          <cell r="B718"/>
          <cell r="C718"/>
          <cell r="D718"/>
          <cell r="E718"/>
          <cell r="F718"/>
          <cell r="G718"/>
          <cell r="H718"/>
          <cell r="I718"/>
        </row>
        <row r="719">
          <cell r="A719">
            <v>60000458</v>
          </cell>
          <cell r="B719" t="str">
            <v>Определение запаха  природной, сточной воды при 60 град.</v>
          </cell>
          <cell r="C719" t="str">
            <v>иссл.</v>
          </cell>
          <cell r="D719">
            <v>43.333333333333336</v>
          </cell>
          <cell r="E719">
            <v>52</v>
          </cell>
          <cell r="F719">
            <v>45</v>
          </cell>
          <cell r="G719">
            <v>54.08</v>
          </cell>
          <cell r="H719"/>
          <cell r="I719">
            <v>54</v>
          </cell>
        </row>
        <row r="720">
          <cell r="A720">
            <v>60000459</v>
          </cell>
          <cell r="B720" t="str">
            <v>Определение запаха природной, сточной воды при 20 град.</v>
          </cell>
          <cell r="C720" t="str">
            <v>иссл.</v>
          </cell>
          <cell r="D720">
            <v>27.5</v>
          </cell>
          <cell r="E720">
            <v>33</v>
          </cell>
          <cell r="F720">
            <v>25</v>
          </cell>
          <cell r="G720">
            <v>34.32</v>
          </cell>
          <cell r="H720"/>
          <cell r="I720">
            <v>30</v>
          </cell>
        </row>
        <row r="721">
          <cell r="A721">
            <v>60000460</v>
          </cell>
          <cell r="B721" t="str">
            <v>Определение  окраски природной, сточной воды</v>
          </cell>
          <cell r="C721" t="str">
            <v>иссл.</v>
          </cell>
          <cell r="D721">
            <v>36.666666666666671</v>
          </cell>
          <cell r="E721">
            <v>44</v>
          </cell>
          <cell r="F721">
            <v>35</v>
          </cell>
          <cell r="G721">
            <v>45.760000000000005</v>
          </cell>
          <cell r="H721"/>
          <cell r="I721">
            <v>42</v>
          </cell>
        </row>
        <row r="722">
          <cell r="A722">
            <v>60000461</v>
          </cell>
          <cell r="B722" t="str">
            <v>Определение РН природной, сточной воды</v>
          </cell>
          <cell r="C722" t="str">
            <v>иссл.</v>
          </cell>
          <cell r="D722">
            <v>123.33333333333334</v>
          </cell>
          <cell r="E722">
            <v>148</v>
          </cell>
          <cell r="F722">
            <v>130</v>
          </cell>
          <cell r="G722">
            <v>153.92000000000002</v>
          </cell>
          <cell r="H722"/>
          <cell r="I722">
            <v>156</v>
          </cell>
        </row>
        <row r="723">
          <cell r="A723">
            <v>60000462</v>
          </cell>
          <cell r="B723" t="str">
            <v>Определение окисляемости природной, сточной воды</v>
          </cell>
          <cell r="C723" t="str">
            <v>иссл.</v>
          </cell>
          <cell r="D723">
            <v>263.33333333333337</v>
          </cell>
          <cell r="E723">
            <v>316</v>
          </cell>
          <cell r="F723">
            <v>275</v>
          </cell>
          <cell r="G723">
            <v>328.64</v>
          </cell>
          <cell r="H723"/>
          <cell r="I723">
            <v>330</v>
          </cell>
        </row>
        <row r="724">
          <cell r="A724">
            <v>60000463</v>
          </cell>
          <cell r="B724" t="str">
            <v>Определение сухого остатка природной, сточной воды</v>
          </cell>
          <cell r="C724" t="str">
            <v>иссл.</v>
          </cell>
          <cell r="D724">
            <v>260</v>
          </cell>
          <cell r="E724">
            <v>312</v>
          </cell>
          <cell r="F724">
            <v>270</v>
          </cell>
          <cell r="G724">
            <v>324.48</v>
          </cell>
          <cell r="H724"/>
          <cell r="I724">
            <v>324</v>
          </cell>
        </row>
        <row r="725">
          <cell r="A725">
            <v>60000464</v>
          </cell>
          <cell r="B725" t="str">
            <v>Определение железа в природной, сточной воде</v>
          </cell>
          <cell r="C725" t="str">
            <v>иссл.</v>
          </cell>
          <cell r="D725">
            <v>208.33333333333334</v>
          </cell>
          <cell r="E725">
            <v>250</v>
          </cell>
          <cell r="F725">
            <v>215</v>
          </cell>
          <cell r="G725">
            <v>260</v>
          </cell>
          <cell r="H725"/>
          <cell r="I725">
            <v>258</v>
          </cell>
        </row>
        <row r="726">
          <cell r="A726">
            <v>60000465</v>
          </cell>
          <cell r="B726" t="str">
            <v>Определение аммиака в природной, сточной воде</v>
          </cell>
          <cell r="C726" t="str">
            <v>иссл.</v>
          </cell>
          <cell r="D726">
            <v>135.83333333333334</v>
          </cell>
          <cell r="E726">
            <v>163</v>
          </cell>
          <cell r="F726">
            <v>140</v>
          </cell>
          <cell r="G726">
            <v>169.52</v>
          </cell>
          <cell r="H726"/>
          <cell r="I726">
            <v>168</v>
          </cell>
        </row>
        <row r="727">
          <cell r="A727">
            <v>60000466</v>
          </cell>
          <cell r="B727" t="str">
            <v>Определение нитритов в природной, сточной воде</v>
          </cell>
          <cell r="C727" t="str">
            <v>иссл.</v>
          </cell>
          <cell r="D727">
            <v>176.66666666666669</v>
          </cell>
          <cell r="E727">
            <v>212</v>
          </cell>
          <cell r="F727">
            <v>185</v>
          </cell>
          <cell r="G727">
            <v>220.48000000000002</v>
          </cell>
          <cell r="H727"/>
          <cell r="I727">
            <v>222</v>
          </cell>
        </row>
        <row r="728">
          <cell r="A728">
            <v>60000467</v>
          </cell>
          <cell r="B728" t="str">
            <v>Определение нитратов в природной, сточной воде</v>
          </cell>
          <cell r="C728" t="str">
            <v>иссл.</v>
          </cell>
          <cell r="D728">
            <v>282.5</v>
          </cell>
          <cell r="E728">
            <v>339</v>
          </cell>
          <cell r="F728">
            <v>295</v>
          </cell>
          <cell r="G728">
            <v>352.56</v>
          </cell>
          <cell r="H728"/>
          <cell r="I728">
            <v>354</v>
          </cell>
        </row>
        <row r="729">
          <cell r="A729">
            <v>60000468</v>
          </cell>
          <cell r="B729" t="str">
            <v>Определение хлоридов в природной, сточной воде</v>
          </cell>
          <cell r="C729" t="str">
            <v>иссл.</v>
          </cell>
          <cell r="D729">
            <v>114.16666666666667</v>
          </cell>
          <cell r="E729">
            <v>137</v>
          </cell>
          <cell r="F729">
            <v>120</v>
          </cell>
          <cell r="G729">
            <v>142.48000000000002</v>
          </cell>
          <cell r="H729"/>
          <cell r="I729">
            <v>144</v>
          </cell>
        </row>
        <row r="730">
          <cell r="A730">
            <v>60000469</v>
          </cell>
          <cell r="B730" t="str">
            <v>Определение сульфатов в природной, сточной воде</v>
          </cell>
          <cell r="C730" t="str">
            <v>иссл.</v>
          </cell>
          <cell r="D730">
            <v>235.83333333333334</v>
          </cell>
          <cell r="E730">
            <v>283</v>
          </cell>
          <cell r="F730">
            <v>245</v>
          </cell>
          <cell r="G730">
            <v>294.32</v>
          </cell>
          <cell r="H730"/>
          <cell r="I730">
            <v>294</v>
          </cell>
        </row>
        <row r="731">
          <cell r="A731">
            <v>60000470</v>
          </cell>
          <cell r="B731" t="str">
            <v>Определение нефтепродуктов в природной, сточной воде</v>
          </cell>
          <cell r="C731" t="str">
            <v>иссл.</v>
          </cell>
          <cell r="D731">
            <v>398.33333333333337</v>
          </cell>
          <cell r="E731">
            <v>478</v>
          </cell>
          <cell r="F731">
            <v>515</v>
          </cell>
          <cell r="G731">
            <v>497.12</v>
          </cell>
          <cell r="H731"/>
          <cell r="I731">
            <v>618</v>
          </cell>
        </row>
        <row r="732">
          <cell r="A732">
            <v>60000471</v>
          </cell>
          <cell r="B732" t="str">
            <v>Определение фенолов в природной, сточной воде</v>
          </cell>
          <cell r="C732" t="str">
            <v>иссл.</v>
          </cell>
          <cell r="D732">
            <v>440.83333333333337</v>
          </cell>
          <cell r="E732">
            <v>529</v>
          </cell>
          <cell r="F732">
            <v>455</v>
          </cell>
          <cell r="G732">
            <v>550.16</v>
          </cell>
          <cell r="H732"/>
          <cell r="I732">
            <v>546</v>
          </cell>
        </row>
        <row r="733">
          <cell r="A733">
            <v>60000472</v>
          </cell>
          <cell r="B733" t="str">
            <v>Определение цианидов в природной, сточной воде</v>
          </cell>
          <cell r="C733" t="str">
            <v>иссл.</v>
          </cell>
          <cell r="D733">
            <v>372.5</v>
          </cell>
          <cell r="E733">
            <v>447</v>
          </cell>
          <cell r="F733">
            <v>385</v>
          </cell>
          <cell r="G733">
            <v>464.88</v>
          </cell>
          <cell r="H733"/>
          <cell r="I733">
            <v>462</v>
          </cell>
        </row>
        <row r="734">
          <cell r="A734">
            <v>60000473</v>
          </cell>
          <cell r="B734" t="str">
            <v>Определение хрома в природной, сточной воде</v>
          </cell>
          <cell r="C734" t="str">
            <v>иссл.</v>
          </cell>
          <cell r="D734">
            <v>282.5</v>
          </cell>
          <cell r="E734">
            <v>339</v>
          </cell>
          <cell r="F734">
            <v>295</v>
          </cell>
          <cell r="G734">
            <v>352.56</v>
          </cell>
          <cell r="H734"/>
          <cell r="I734">
            <v>354</v>
          </cell>
        </row>
        <row r="735">
          <cell r="A735">
            <v>60000474</v>
          </cell>
          <cell r="B735" t="str">
            <v xml:space="preserve">Определение меди цинка, свинца, кадмия  в природной, сточной воде </v>
          </cell>
          <cell r="C735" t="str">
            <v>иссл.</v>
          </cell>
          <cell r="D735">
            <v>536.66666666666674</v>
          </cell>
          <cell r="E735">
            <v>644</v>
          </cell>
          <cell r="F735">
            <v>555</v>
          </cell>
          <cell r="G735">
            <v>669.76</v>
          </cell>
          <cell r="H735"/>
          <cell r="I735">
            <v>666</v>
          </cell>
        </row>
        <row r="736">
          <cell r="A736">
            <v>60000475</v>
          </cell>
          <cell r="B736" t="str">
            <v>Определение никеля в природной, сточной воде атомно-абсорбционным методом</v>
          </cell>
          <cell r="C736" t="str">
            <v>иссл.</v>
          </cell>
          <cell r="D736">
            <v>414.16666666666669</v>
          </cell>
          <cell r="E736">
            <v>497</v>
          </cell>
          <cell r="F736">
            <v>430</v>
          </cell>
          <cell r="G736">
            <v>516.88</v>
          </cell>
          <cell r="H736"/>
          <cell r="I736">
            <v>516</v>
          </cell>
        </row>
        <row r="737">
          <cell r="A737">
            <v>60000476</v>
          </cell>
          <cell r="B737" t="str">
            <v>Определение кобальта в природной, сточной воде атомно-абсорбционным методом</v>
          </cell>
          <cell r="C737" t="str">
            <v>иссл.</v>
          </cell>
          <cell r="D737">
            <v>414.16666666666669</v>
          </cell>
          <cell r="E737">
            <v>497</v>
          </cell>
          <cell r="F737">
            <v>430</v>
          </cell>
          <cell r="G737">
            <v>516.88</v>
          </cell>
          <cell r="H737"/>
          <cell r="I737">
            <v>516</v>
          </cell>
        </row>
        <row r="738">
          <cell r="A738">
            <v>60000477</v>
          </cell>
          <cell r="B738" t="str">
            <v>Определение СПАВ в природной, сточной воде</v>
          </cell>
          <cell r="C738" t="str">
            <v>иссл.</v>
          </cell>
          <cell r="D738">
            <v>328.33333333333337</v>
          </cell>
          <cell r="E738">
            <v>394</v>
          </cell>
          <cell r="F738">
            <v>340</v>
          </cell>
          <cell r="G738">
            <v>409.76</v>
          </cell>
          <cell r="H738"/>
          <cell r="I738">
            <v>408</v>
          </cell>
        </row>
        <row r="739">
          <cell r="A739">
            <v>60000478</v>
          </cell>
          <cell r="B739" t="str">
            <v>Определение ХПК в природной, сточной воде</v>
          </cell>
          <cell r="C739" t="str">
            <v>иссл.</v>
          </cell>
          <cell r="D739">
            <v>465</v>
          </cell>
          <cell r="E739">
            <v>558</v>
          </cell>
          <cell r="F739">
            <v>485</v>
          </cell>
          <cell r="G739">
            <v>580.32000000000005</v>
          </cell>
          <cell r="H739"/>
          <cell r="I739">
            <v>582</v>
          </cell>
        </row>
        <row r="740">
          <cell r="A740">
            <v>60000479</v>
          </cell>
          <cell r="B740" t="str">
            <v>Определение БПК -5 в природной, сточной воде</v>
          </cell>
          <cell r="C740" t="str">
            <v>иссл.</v>
          </cell>
          <cell r="D740">
            <v>261.66666666666669</v>
          </cell>
          <cell r="E740">
            <v>314</v>
          </cell>
          <cell r="F740">
            <v>275</v>
          </cell>
          <cell r="G740">
            <v>326.56</v>
          </cell>
          <cell r="H740"/>
          <cell r="I740">
            <v>330</v>
          </cell>
        </row>
        <row r="741">
          <cell r="A741">
            <v>60000480</v>
          </cell>
          <cell r="B741" t="str">
            <v>Определение остаточного хлора в природной, сточной воде</v>
          </cell>
          <cell r="C741" t="str">
            <v>иссл.</v>
          </cell>
          <cell r="D741">
            <v>324.16666666666669</v>
          </cell>
          <cell r="E741">
            <v>389</v>
          </cell>
          <cell r="F741">
            <v>335</v>
          </cell>
          <cell r="G741">
            <v>404.56</v>
          </cell>
          <cell r="H741"/>
          <cell r="I741">
            <v>402</v>
          </cell>
        </row>
        <row r="742">
          <cell r="A742">
            <v>60000481</v>
          </cell>
          <cell r="B742" t="str">
            <v>Определение взвешенных веществ в природной, сточной воде</v>
          </cell>
          <cell r="C742" t="str">
            <v>иссл.</v>
          </cell>
          <cell r="D742">
            <v>222.5</v>
          </cell>
          <cell r="E742">
            <v>267</v>
          </cell>
          <cell r="F742">
            <v>230</v>
          </cell>
          <cell r="G742">
            <v>277.68</v>
          </cell>
          <cell r="H742"/>
          <cell r="I742">
            <v>276</v>
          </cell>
        </row>
        <row r="743">
          <cell r="A743">
            <v>60000482</v>
          </cell>
          <cell r="B743" t="str">
            <v>Определение жира в природной, сточной воде</v>
          </cell>
          <cell r="C743" t="str">
            <v>иссл.</v>
          </cell>
          <cell r="D743">
            <v>330.83333333333337</v>
          </cell>
          <cell r="E743">
            <v>397</v>
          </cell>
          <cell r="F743">
            <v>340</v>
          </cell>
          <cell r="G743">
            <v>412.88</v>
          </cell>
          <cell r="H743"/>
          <cell r="I743">
            <v>408</v>
          </cell>
        </row>
        <row r="744">
          <cell r="A744">
            <v>60000484</v>
          </cell>
          <cell r="B744" t="str">
            <v>Определение прозрачности и температуры в природной, сточной воде</v>
          </cell>
          <cell r="C744" t="str">
            <v>иссл.</v>
          </cell>
          <cell r="D744">
            <v>220.83333333333334</v>
          </cell>
          <cell r="E744">
            <v>265</v>
          </cell>
          <cell r="F744">
            <v>230</v>
          </cell>
          <cell r="G744">
            <v>275.60000000000002</v>
          </cell>
          <cell r="H744"/>
          <cell r="I744">
            <v>276</v>
          </cell>
        </row>
        <row r="745">
          <cell r="A745">
            <v>60000485</v>
          </cell>
          <cell r="B745" t="str">
            <v>Определение щелочности в природной, сточной воде</v>
          </cell>
          <cell r="C745" t="str">
            <v>иссл.</v>
          </cell>
          <cell r="D745">
            <v>125</v>
          </cell>
          <cell r="E745">
            <v>150</v>
          </cell>
          <cell r="F745">
            <v>130</v>
          </cell>
          <cell r="G745">
            <v>156</v>
          </cell>
          <cell r="H745"/>
          <cell r="I745">
            <v>156</v>
          </cell>
        </row>
        <row r="746">
          <cell r="A746">
            <v>60000486</v>
          </cell>
          <cell r="B746" t="str">
            <v>Определение общей жёсткости в природной, сточной воде</v>
          </cell>
          <cell r="C746" t="str">
            <v>иссл.</v>
          </cell>
          <cell r="D746">
            <v>140</v>
          </cell>
          <cell r="E746">
            <v>168</v>
          </cell>
          <cell r="F746">
            <v>145</v>
          </cell>
          <cell r="G746">
            <v>174.72</v>
          </cell>
          <cell r="H746"/>
          <cell r="I746">
            <v>174</v>
          </cell>
        </row>
        <row r="747">
          <cell r="A747">
            <v>60000487</v>
          </cell>
          <cell r="B747" t="str">
            <v xml:space="preserve">Определение кальция в природной, сточной воде </v>
          </cell>
          <cell r="C747" t="str">
            <v>иссл.</v>
          </cell>
          <cell r="D747">
            <v>313.33333333333337</v>
          </cell>
          <cell r="E747">
            <v>376</v>
          </cell>
          <cell r="F747">
            <v>325</v>
          </cell>
          <cell r="G747">
            <v>391.04</v>
          </cell>
          <cell r="H747"/>
          <cell r="I747">
            <v>390</v>
          </cell>
        </row>
        <row r="748">
          <cell r="A748">
            <v>60000488</v>
          </cell>
          <cell r="B748" t="str">
            <v>Определение мышьяка в природной, сточной воде</v>
          </cell>
          <cell r="C748" t="str">
            <v>иссл.</v>
          </cell>
          <cell r="D748">
            <v>410.83333333333337</v>
          </cell>
          <cell r="E748">
            <v>493</v>
          </cell>
          <cell r="F748">
            <v>425</v>
          </cell>
          <cell r="G748">
            <v>512.72</v>
          </cell>
          <cell r="H748"/>
          <cell r="I748">
            <v>510</v>
          </cell>
        </row>
        <row r="749">
          <cell r="A749">
            <v>60000489</v>
          </cell>
          <cell r="B749" t="str">
            <v>Определение молибдена в природной, сточной воде</v>
          </cell>
          <cell r="C749" t="str">
            <v>иссл.</v>
          </cell>
          <cell r="D749">
            <v>347.5</v>
          </cell>
          <cell r="E749">
            <v>417</v>
          </cell>
          <cell r="F749">
            <v>360</v>
          </cell>
          <cell r="G749">
            <v>433.68</v>
          </cell>
          <cell r="H749"/>
          <cell r="I749">
            <v>432</v>
          </cell>
        </row>
        <row r="750">
          <cell r="A750">
            <v>60000494</v>
          </cell>
          <cell r="B750" t="str">
            <v>Определение марганца в природной, сточной воде</v>
          </cell>
          <cell r="C750" t="str">
            <v>иссл.</v>
          </cell>
          <cell r="D750">
            <v>425.83333333333337</v>
          </cell>
          <cell r="E750">
            <v>511</v>
          </cell>
          <cell r="F750">
            <v>440</v>
          </cell>
          <cell r="G750">
            <v>531.44000000000005</v>
          </cell>
          <cell r="H750"/>
          <cell r="I750">
            <v>528</v>
          </cell>
        </row>
        <row r="751">
          <cell r="A751">
            <v>60000495</v>
          </cell>
          <cell r="B751" t="str">
            <v>Определение растворённого кислорода в природной, сточной воде</v>
          </cell>
          <cell r="C751" t="str">
            <v>иссл.</v>
          </cell>
          <cell r="D751">
            <v>230.83333333333334</v>
          </cell>
          <cell r="E751">
            <v>277</v>
          </cell>
          <cell r="F751">
            <v>240</v>
          </cell>
          <cell r="G751">
            <v>288.08</v>
          </cell>
          <cell r="H751"/>
          <cell r="I751">
            <v>288</v>
          </cell>
        </row>
        <row r="752">
          <cell r="A752">
            <v>60000496</v>
          </cell>
          <cell r="B752" t="str">
            <v>Определение хрома  VI в природной, сточной воде</v>
          </cell>
          <cell r="C752" t="str">
            <v>иссл.</v>
          </cell>
          <cell r="D752">
            <v>290</v>
          </cell>
          <cell r="E752">
            <v>348</v>
          </cell>
          <cell r="F752">
            <v>300</v>
          </cell>
          <cell r="G752">
            <v>361.92</v>
          </cell>
          <cell r="H752"/>
          <cell r="I752">
            <v>360</v>
          </cell>
        </row>
        <row r="753">
          <cell r="A753">
            <v>60000497</v>
          </cell>
          <cell r="B753" t="str">
            <v xml:space="preserve">Определение ртути в природной, сточной воде </v>
          </cell>
          <cell r="C753" t="str">
            <v>иссл.</v>
          </cell>
          <cell r="D753">
            <v>413.33333333333337</v>
          </cell>
          <cell r="E753">
            <v>496</v>
          </cell>
          <cell r="F753">
            <v>430</v>
          </cell>
          <cell r="G753">
            <v>515.84</v>
          </cell>
          <cell r="H753"/>
          <cell r="I753">
            <v>516</v>
          </cell>
        </row>
        <row r="754">
          <cell r="A754">
            <v>60000499</v>
          </cell>
          <cell r="B754" t="str">
            <v>Определение алюминия остаточного в природной, сточной воде</v>
          </cell>
          <cell r="C754" t="str">
            <v>иссл.</v>
          </cell>
          <cell r="D754">
            <v>467.5</v>
          </cell>
          <cell r="E754">
            <v>561</v>
          </cell>
          <cell r="F754">
            <v>485</v>
          </cell>
          <cell r="G754">
            <v>583.44000000000005</v>
          </cell>
          <cell r="H754"/>
          <cell r="I754">
            <v>582</v>
          </cell>
        </row>
        <row r="755">
          <cell r="A755">
            <v>60000500</v>
          </cell>
          <cell r="B755" t="str">
            <v>Определение полифосфатов, фосфатов в природной, сточной воде</v>
          </cell>
          <cell r="C755" t="str">
            <v>иссл.</v>
          </cell>
          <cell r="D755">
            <v>459.16666666666669</v>
          </cell>
          <cell r="E755">
            <v>551</v>
          </cell>
          <cell r="F755">
            <v>475</v>
          </cell>
          <cell r="G755">
            <v>573.04</v>
          </cell>
          <cell r="H755"/>
          <cell r="I755">
            <v>570</v>
          </cell>
        </row>
        <row r="756">
          <cell r="A756">
            <v>60000501</v>
          </cell>
          <cell r="B756" t="str">
            <v xml:space="preserve">Определение бора в природной, сточной воде </v>
          </cell>
          <cell r="C756" t="str">
            <v>иссл.</v>
          </cell>
          <cell r="D756">
            <v>370</v>
          </cell>
          <cell r="E756">
            <v>444</v>
          </cell>
          <cell r="F756">
            <v>385</v>
          </cell>
          <cell r="G756">
            <v>461.76</v>
          </cell>
          <cell r="H756"/>
          <cell r="I756">
            <v>462</v>
          </cell>
        </row>
        <row r="757">
          <cell r="A757">
            <v>60000502</v>
          </cell>
          <cell r="B757" t="str">
            <v>Определение стронция в природной, сточной воде</v>
          </cell>
          <cell r="C757" t="str">
            <v>иссл.</v>
          </cell>
          <cell r="D757">
            <v>370</v>
          </cell>
          <cell r="E757">
            <v>444</v>
          </cell>
          <cell r="F757">
            <v>385</v>
          </cell>
          <cell r="G757">
            <v>461.76</v>
          </cell>
          <cell r="H757"/>
          <cell r="I757">
            <v>462</v>
          </cell>
        </row>
        <row r="758">
          <cell r="A758">
            <v>60000483</v>
          </cell>
          <cell r="B758" t="str">
            <v>Определение цветности в природной, сточной воде</v>
          </cell>
          <cell r="C758" t="str">
            <v>иссл.</v>
          </cell>
          <cell r="D758">
            <v>123.33333333333334</v>
          </cell>
          <cell r="E758">
            <v>148</v>
          </cell>
          <cell r="F758">
            <v>130</v>
          </cell>
          <cell r="G758">
            <v>153.92000000000002</v>
          </cell>
          <cell r="H758"/>
          <cell r="I758">
            <v>156</v>
          </cell>
        </row>
        <row r="759">
          <cell r="A759">
            <v>60000675</v>
          </cell>
          <cell r="B759" t="str">
            <v>Определение лития в водах (ААС методом)</v>
          </cell>
          <cell r="C759" t="str">
            <v>иссл.</v>
          </cell>
          <cell r="D759">
            <v>476.66666666666669</v>
          </cell>
          <cell r="E759">
            <v>572</v>
          </cell>
          <cell r="F759">
            <v>495</v>
          </cell>
          <cell r="G759">
            <v>594.88</v>
          </cell>
          <cell r="H759"/>
          <cell r="I759">
            <v>594</v>
          </cell>
        </row>
        <row r="760">
          <cell r="A760">
            <v>60000679</v>
          </cell>
          <cell r="B760" t="str">
            <v>Исследования воды природной на содержание гидрокарбонатов</v>
          </cell>
          <cell r="C760" t="str">
            <v>иссл.</v>
          </cell>
          <cell r="D760">
            <v>469.16666666666669</v>
          </cell>
          <cell r="E760">
            <v>563</v>
          </cell>
          <cell r="F760">
            <v>495</v>
          </cell>
          <cell r="G760">
            <v>585.52</v>
          </cell>
          <cell r="H760"/>
          <cell r="I760">
            <v>594</v>
          </cell>
        </row>
        <row r="761">
          <cell r="A761">
            <v>60000680</v>
          </cell>
          <cell r="B761" t="str">
            <v>Исследования воды природной на содержание карбонатов</v>
          </cell>
          <cell r="C761" t="str">
            <v>иссл.</v>
          </cell>
          <cell r="D761">
            <v>291.66666666666669</v>
          </cell>
          <cell r="E761">
            <v>350</v>
          </cell>
          <cell r="F761">
            <v>300</v>
          </cell>
          <cell r="G761">
            <v>364</v>
          </cell>
          <cell r="H761"/>
          <cell r="I761">
            <v>360</v>
          </cell>
        </row>
        <row r="762">
          <cell r="A762">
            <v>60000681</v>
          </cell>
          <cell r="B762" t="str">
            <v>Исследования воды природной на содержание плавающих примесей</v>
          </cell>
          <cell r="C762" t="str">
            <v>иссл.</v>
          </cell>
          <cell r="D762">
            <v>90.833333333333343</v>
          </cell>
          <cell r="E762">
            <v>109</v>
          </cell>
          <cell r="F762">
            <v>95</v>
          </cell>
          <cell r="G762">
            <v>113.36</v>
          </cell>
          <cell r="H762"/>
          <cell r="I762">
            <v>114</v>
          </cell>
        </row>
        <row r="763">
          <cell r="A763" t="str">
            <v>Определение органолептических и химических показателей дистиллированной воды</v>
          </cell>
          <cell r="B763"/>
          <cell r="C763"/>
          <cell r="D763"/>
          <cell r="E763"/>
          <cell r="F763"/>
          <cell r="G763"/>
          <cell r="H763"/>
          <cell r="I763"/>
        </row>
        <row r="764">
          <cell r="A764">
            <v>60000661</v>
          </cell>
          <cell r="B764" t="str">
            <v>Определение рН в дистиллированной воде</v>
          </cell>
          <cell r="C764" t="str">
            <v>иссл.</v>
          </cell>
          <cell r="D764">
            <v>227.5</v>
          </cell>
          <cell r="E764">
            <v>273</v>
          </cell>
          <cell r="F764">
            <v>235</v>
          </cell>
          <cell r="G764">
            <v>283.92</v>
          </cell>
          <cell r="H764"/>
          <cell r="I764">
            <v>282</v>
          </cell>
        </row>
        <row r="765">
          <cell r="A765">
            <v>60000991</v>
          </cell>
          <cell r="B765" t="str">
            <v>Определение сухого остатка после выпаривания в дистиллированной воде</v>
          </cell>
          <cell r="C765" t="str">
            <v>иссл.</v>
          </cell>
          <cell r="D765">
            <v>370</v>
          </cell>
          <cell r="E765">
            <v>444</v>
          </cell>
          <cell r="F765">
            <v>385</v>
          </cell>
          <cell r="G765">
            <v>461.76</v>
          </cell>
          <cell r="H765"/>
          <cell r="I765">
            <v>462</v>
          </cell>
        </row>
        <row r="766">
          <cell r="A766">
            <v>60000992</v>
          </cell>
          <cell r="B766" t="str">
            <v>Определение аммиака и солей аммония в дистиллированной воде</v>
          </cell>
          <cell r="C766" t="str">
            <v>иссл.</v>
          </cell>
          <cell r="D766">
            <v>118.33333333333334</v>
          </cell>
          <cell r="E766">
            <v>142</v>
          </cell>
          <cell r="F766">
            <v>125</v>
          </cell>
          <cell r="G766">
            <v>147.68</v>
          </cell>
          <cell r="H766"/>
          <cell r="I766">
            <v>150</v>
          </cell>
        </row>
        <row r="767">
          <cell r="A767">
            <v>60000993</v>
          </cell>
          <cell r="B767" t="str">
            <v>Определение нитратов в дистиллированной воде</v>
          </cell>
          <cell r="C767" t="str">
            <v>иссл.</v>
          </cell>
          <cell r="D767">
            <v>155</v>
          </cell>
          <cell r="E767">
            <v>186</v>
          </cell>
          <cell r="F767">
            <v>160</v>
          </cell>
          <cell r="G767">
            <v>193.44</v>
          </cell>
          <cell r="H767"/>
          <cell r="I767">
            <v>192</v>
          </cell>
        </row>
        <row r="768">
          <cell r="A768">
            <v>60000994</v>
          </cell>
          <cell r="B768" t="str">
            <v>Определение сульфатов в дистиллированной воде</v>
          </cell>
          <cell r="C768" t="str">
            <v>иссл.</v>
          </cell>
          <cell r="D768">
            <v>172.5</v>
          </cell>
          <cell r="E768">
            <v>207</v>
          </cell>
          <cell r="F768">
            <v>180</v>
          </cell>
          <cell r="G768">
            <v>215.28</v>
          </cell>
          <cell r="H768"/>
          <cell r="I768">
            <v>216</v>
          </cell>
        </row>
        <row r="769">
          <cell r="A769">
            <v>60000995</v>
          </cell>
          <cell r="B769" t="str">
            <v>Определение хлоридов в дистиллированной воде</v>
          </cell>
          <cell r="C769" t="str">
            <v>иссл.</v>
          </cell>
          <cell r="D769">
            <v>155</v>
          </cell>
          <cell r="E769">
            <v>186</v>
          </cell>
          <cell r="F769">
            <v>160</v>
          </cell>
          <cell r="G769">
            <v>193.44</v>
          </cell>
          <cell r="H769"/>
          <cell r="I769">
            <v>192</v>
          </cell>
        </row>
        <row r="770">
          <cell r="A770">
            <v>60000996</v>
          </cell>
          <cell r="B770" t="str">
            <v>Определение алюминия в дистиллированной воде</v>
          </cell>
          <cell r="C770" t="str">
            <v>иссл.</v>
          </cell>
          <cell r="D770">
            <v>155</v>
          </cell>
          <cell r="E770">
            <v>186</v>
          </cell>
          <cell r="F770">
            <v>160</v>
          </cell>
          <cell r="G770">
            <v>193.44</v>
          </cell>
          <cell r="H770"/>
          <cell r="I770">
            <v>192</v>
          </cell>
        </row>
        <row r="771">
          <cell r="A771">
            <v>60000997</v>
          </cell>
          <cell r="B771" t="str">
            <v>Определение железа в дистиллированной воде</v>
          </cell>
          <cell r="C771" t="str">
            <v>иссл.</v>
          </cell>
          <cell r="D771">
            <v>121.66666666666667</v>
          </cell>
          <cell r="E771">
            <v>146</v>
          </cell>
          <cell r="F771">
            <v>125</v>
          </cell>
          <cell r="G771">
            <v>151.84</v>
          </cell>
          <cell r="H771"/>
          <cell r="I771">
            <v>150</v>
          </cell>
        </row>
        <row r="772">
          <cell r="A772">
            <v>60000998</v>
          </cell>
          <cell r="B772" t="str">
            <v>Определение кальция в дистиллированной воде</v>
          </cell>
          <cell r="C772" t="str">
            <v>иссл.</v>
          </cell>
          <cell r="D772">
            <v>118.33333333333334</v>
          </cell>
          <cell r="E772">
            <v>142</v>
          </cell>
          <cell r="F772">
            <v>125</v>
          </cell>
          <cell r="G772">
            <v>147.68</v>
          </cell>
          <cell r="H772"/>
          <cell r="I772">
            <v>150</v>
          </cell>
        </row>
        <row r="773">
          <cell r="A773">
            <v>60000999</v>
          </cell>
          <cell r="B773" t="str">
            <v>Определение меди в дистиллированной воде</v>
          </cell>
          <cell r="C773" t="str">
            <v>иссл.</v>
          </cell>
          <cell r="D773">
            <v>139.16666666666669</v>
          </cell>
          <cell r="E773">
            <v>167</v>
          </cell>
          <cell r="F773">
            <v>145</v>
          </cell>
          <cell r="G773">
            <v>173.68</v>
          </cell>
          <cell r="H773"/>
          <cell r="I773">
            <v>174</v>
          </cell>
        </row>
        <row r="774">
          <cell r="A774">
            <v>60001000</v>
          </cell>
          <cell r="B774" t="str">
            <v>Определение свинца в дистиллированной воде</v>
          </cell>
          <cell r="C774" t="str">
            <v>иссл.</v>
          </cell>
          <cell r="D774">
            <v>139.16666666666669</v>
          </cell>
          <cell r="E774">
            <v>167</v>
          </cell>
          <cell r="F774">
            <v>145</v>
          </cell>
          <cell r="G774">
            <v>173.68</v>
          </cell>
          <cell r="H774"/>
          <cell r="I774">
            <v>174</v>
          </cell>
        </row>
        <row r="775">
          <cell r="A775">
            <v>60001001</v>
          </cell>
          <cell r="B775" t="str">
            <v>Определение цинка в дистиллированной воде</v>
          </cell>
          <cell r="C775" t="str">
            <v>иссл.</v>
          </cell>
          <cell r="D775">
            <v>139.16666666666669</v>
          </cell>
          <cell r="E775">
            <v>167</v>
          </cell>
          <cell r="F775">
            <v>145</v>
          </cell>
          <cell r="G775">
            <v>173.68</v>
          </cell>
          <cell r="H775"/>
          <cell r="I775">
            <v>174</v>
          </cell>
        </row>
        <row r="776">
          <cell r="A776">
            <v>60000676</v>
          </cell>
          <cell r="B776" t="str">
            <v>Исследования воды питьевой на содержание суммы NO2 и NO3</v>
          </cell>
          <cell r="C776" t="str">
            <v>иссл.</v>
          </cell>
          <cell r="D776">
            <v>360</v>
          </cell>
          <cell r="E776">
            <v>432</v>
          </cell>
          <cell r="F776">
            <v>375</v>
          </cell>
          <cell r="G776">
            <v>449.28000000000003</v>
          </cell>
          <cell r="H776"/>
          <cell r="I776">
            <v>450</v>
          </cell>
        </row>
        <row r="777">
          <cell r="A777">
            <v>60000677</v>
          </cell>
          <cell r="B777" t="str">
            <v>Исследования воды питьевой на содержание гидрокарбонатов</v>
          </cell>
          <cell r="C777" t="str">
            <v>иссл.</v>
          </cell>
          <cell r="D777">
            <v>401.66666666666669</v>
          </cell>
          <cell r="E777">
            <v>482</v>
          </cell>
          <cell r="F777">
            <v>415</v>
          </cell>
          <cell r="G777">
            <v>501.28000000000003</v>
          </cell>
          <cell r="H777"/>
          <cell r="I777">
            <v>498</v>
          </cell>
        </row>
        <row r="778">
          <cell r="A778">
            <v>60000678</v>
          </cell>
          <cell r="B778" t="str">
            <v>Исследования воды питьевой на содержание карбонатов</v>
          </cell>
          <cell r="C778" t="str">
            <v>иссл.</v>
          </cell>
          <cell r="D778">
            <v>365</v>
          </cell>
          <cell r="E778">
            <v>438</v>
          </cell>
          <cell r="F778">
            <v>380</v>
          </cell>
          <cell r="G778">
            <v>455.52000000000004</v>
          </cell>
          <cell r="H778"/>
          <cell r="I778">
            <v>456</v>
          </cell>
        </row>
        <row r="779">
          <cell r="A779">
            <v>60000682</v>
          </cell>
          <cell r="B779" t="str">
            <v>Исследования воды питьевой на содержание озона</v>
          </cell>
          <cell r="C779" t="str">
            <v>иссл.</v>
          </cell>
          <cell r="D779">
            <v>359.16666666666669</v>
          </cell>
          <cell r="E779">
            <v>431</v>
          </cell>
          <cell r="F779">
            <v>370</v>
          </cell>
          <cell r="G779">
            <v>448.24</v>
          </cell>
          <cell r="H779"/>
          <cell r="I779">
            <v>444</v>
          </cell>
        </row>
        <row r="780">
          <cell r="A780">
            <v>60001002</v>
          </cell>
          <cell r="B780" t="str">
            <v>Определение веществ, восстанавливающих перманганат калия в дистиллированной воде</v>
          </cell>
          <cell r="C780" t="str">
            <v>иссл.</v>
          </cell>
          <cell r="D780">
            <v>132.5</v>
          </cell>
          <cell r="E780">
            <v>159</v>
          </cell>
          <cell r="F780">
            <v>140</v>
          </cell>
          <cell r="G780">
            <v>165.36</v>
          </cell>
          <cell r="H780"/>
          <cell r="I780">
            <v>168</v>
          </cell>
        </row>
        <row r="781">
          <cell r="A781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81"/>
          <cell r="C781"/>
          <cell r="D781"/>
          <cell r="E781"/>
          <cell r="F781"/>
          <cell r="G781"/>
          <cell r="H781"/>
          <cell r="I781"/>
        </row>
        <row r="782">
          <cell r="A782">
            <v>60000503</v>
          </cell>
          <cell r="B782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82" t="str">
            <v>иссл.</v>
          </cell>
          <cell r="D782">
            <v>619.16666666666674</v>
          </cell>
          <cell r="E782">
            <v>743</v>
          </cell>
          <cell r="F782">
            <v>645</v>
          </cell>
          <cell r="G782">
            <v>772.72</v>
          </cell>
          <cell r="H782"/>
          <cell r="I782">
            <v>774</v>
          </cell>
        </row>
        <row r="783">
          <cell r="A783">
            <v>60000504</v>
          </cell>
          <cell r="B783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83" t="str">
            <v>иссл.</v>
          </cell>
          <cell r="D783">
            <v>619.16666666666674</v>
          </cell>
          <cell r="E783">
            <v>743</v>
          </cell>
          <cell r="F783">
            <v>645</v>
          </cell>
          <cell r="G783">
            <v>772.72</v>
          </cell>
          <cell r="H783"/>
          <cell r="I783">
            <v>774</v>
          </cell>
        </row>
        <row r="784">
          <cell r="A784">
            <v>60000505</v>
          </cell>
          <cell r="B784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84" t="str">
            <v>иссл.</v>
          </cell>
          <cell r="D784">
            <v>754.16666666666674</v>
          </cell>
          <cell r="E784">
            <v>905</v>
          </cell>
          <cell r="F784">
            <v>785</v>
          </cell>
          <cell r="G784">
            <v>941.2</v>
          </cell>
          <cell r="H784"/>
          <cell r="I784">
            <v>942</v>
          </cell>
        </row>
        <row r="785">
          <cell r="A785">
            <v>60000507</v>
          </cell>
          <cell r="B785" t="str">
            <v>Определение одного пестицида в продуктах питания и продовольственное сырье методом тонкослойной хроматографии</v>
          </cell>
          <cell r="C785" t="str">
            <v>иссл.</v>
          </cell>
          <cell r="D785">
            <v>789.16666666666674</v>
          </cell>
          <cell r="E785">
            <v>947</v>
          </cell>
          <cell r="F785">
            <v>820</v>
          </cell>
          <cell r="G785">
            <v>984.88</v>
          </cell>
          <cell r="H785"/>
          <cell r="I785">
            <v>984</v>
          </cell>
        </row>
        <row r="786">
          <cell r="A786">
            <v>60000508</v>
          </cell>
          <cell r="B786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86" t="str">
            <v>иссл.</v>
          </cell>
          <cell r="D786">
            <v>900.83333333333337</v>
          </cell>
          <cell r="E786">
            <v>1081</v>
          </cell>
          <cell r="F786">
            <v>935</v>
          </cell>
          <cell r="G786">
            <v>1124.24</v>
          </cell>
          <cell r="H786"/>
          <cell r="I786">
            <v>1122</v>
          </cell>
        </row>
        <row r="787">
          <cell r="A787">
            <v>60000509</v>
          </cell>
          <cell r="B787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87" t="str">
            <v>иссл.</v>
          </cell>
          <cell r="D787">
            <v>765.83333333333337</v>
          </cell>
          <cell r="E787">
            <v>919</v>
          </cell>
          <cell r="F787">
            <v>795</v>
          </cell>
          <cell r="G787">
            <v>955.76</v>
          </cell>
          <cell r="H787"/>
          <cell r="I787">
            <v>954</v>
          </cell>
        </row>
        <row r="788">
          <cell r="A788">
            <v>60000510</v>
          </cell>
          <cell r="B788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88" t="str">
            <v>иссл.</v>
          </cell>
          <cell r="D788">
            <v>789.16666666666674</v>
          </cell>
          <cell r="E788">
            <v>947</v>
          </cell>
          <cell r="F788">
            <v>820</v>
          </cell>
          <cell r="G788">
            <v>984.88</v>
          </cell>
          <cell r="H788"/>
          <cell r="I788">
            <v>984</v>
          </cell>
        </row>
        <row r="789">
          <cell r="A789">
            <v>60000512</v>
          </cell>
          <cell r="B789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89" t="str">
            <v>иссл.</v>
          </cell>
          <cell r="D789">
            <v>900.83333333333337</v>
          </cell>
          <cell r="E789">
            <v>1081</v>
          </cell>
          <cell r="F789">
            <v>935</v>
          </cell>
          <cell r="G789">
            <v>1124.24</v>
          </cell>
          <cell r="H789"/>
          <cell r="I789">
            <v>1122</v>
          </cell>
        </row>
        <row r="790">
          <cell r="A790">
            <v>60000665</v>
          </cell>
          <cell r="B790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90" t="str">
            <v>иссл.</v>
          </cell>
          <cell r="D790">
            <v>1466.6666666666667</v>
          </cell>
          <cell r="E790">
            <v>1760</v>
          </cell>
          <cell r="F790">
            <v>1525</v>
          </cell>
          <cell r="G790">
            <v>1830.4</v>
          </cell>
          <cell r="H790"/>
          <cell r="I790">
            <v>1830</v>
          </cell>
        </row>
        <row r="791">
          <cell r="A791">
            <v>60000666</v>
          </cell>
          <cell r="B791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91" t="str">
            <v>иссл.</v>
          </cell>
          <cell r="D791">
            <v>1466.6666666666667</v>
          </cell>
          <cell r="E791">
            <v>1760</v>
          </cell>
          <cell r="F791">
            <v>1525</v>
          </cell>
          <cell r="G791">
            <v>1830.4</v>
          </cell>
          <cell r="H791"/>
          <cell r="I791">
            <v>1830</v>
          </cell>
        </row>
        <row r="792">
          <cell r="A792">
            <v>60000667</v>
          </cell>
          <cell r="B792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92" t="str">
            <v>иссл.</v>
          </cell>
          <cell r="D792">
            <v>1339.1666666666667</v>
          </cell>
          <cell r="E792">
            <v>1607</v>
          </cell>
          <cell r="F792">
            <v>1390</v>
          </cell>
          <cell r="G792">
            <v>1671.28</v>
          </cell>
          <cell r="H792"/>
          <cell r="I792">
            <v>1668</v>
          </cell>
        </row>
        <row r="793">
          <cell r="A793">
            <v>60000668</v>
          </cell>
          <cell r="B793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93" t="str">
            <v>иссл.</v>
          </cell>
          <cell r="D793">
            <v>1128.3333333333335</v>
          </cell>
          <cell r="E793">
            <v>1354</v>
          </cell>
          <cell r="F793">
            <v>1170</v>
          </cell>
          <cell r="G793">
            <v>1408.16</v>
          </cell>
          <cell r="H793"/>
          <cell r="I793">
            <v>1404</v>
          </cell>
        </row>
        <row r="794">
          <cell r="A794" t="str">
            <v>Исследования почвы атомно-абсорбционным методом</v>
          </cell>
          <cell r="B794"/>
          <cell r="C794"/>
          <cell r="D794"/>
          <cell r="E794"/>
          <cell r="F794"/>
          <cell r="G794"/>
          <cell r="H794"/>
          <cell r="I794"/>
        </row>
        <row r="795">
          <cell r="A795">
            <v>60000518</v>
          </cell>
          <cell r="B795" t="str">
            <v>Исследование почвы  на содержание меди</v>
          </cell>
          <cell r="C795" t="str">
            <v>иссл.</v>
          </cell>
          <cell r="D795">
            <v>733.33333333333337</v>
          </cell>
          <cell r="E795">
            <v>880</v>
          </cell>
          <cell r="F795">
            <v>760</v>
          </cell>
          <cell r="G795">
            <v>915.2</v>
          </cell>
          <cell r="H795"/>
          <cell r="I795">
            <v>912</v>
          </cell>
        </row>
        <row r="796">
          <cell r="A796">
            <v>60000519</v>
          </cell>
          <cell r="B796" t="str">
            <v>Исследование почвы  на содержание свинца</v>
          </cell>
          <cell r="C796" t="str">
            <v>иссл.</v>
          </cell>
          <cell r="D796">
            <v>733.33333333333337</v>
          </cell>
          <cell r="E796">
            <v>880</v>
          </cell>
          <cell r="F796">
            <v>760</v>
          </cell>
          <cell r="G796">
            <v>915.2</v>
          </cell>
          <cell r="H796"/>
          <cell r="I796">
            <v>912</v>
          </cell>
        </row>
        <row r="797">
          <cell r="A797">
            <v>60000520</v>
          </cell>
          <cell r="B797" t="str">
            <v>Исследование почвы  на содержание никеля</v>
          </cell>
          <cell r="C797" t="str">
            <v>иссл.</v>
          </cell>
          <cell r="D797">
            <v>733.33333333333337</v>
          </cell>
          <cell r="E797">
            <v>880</v>
          </cell>
          <cell r="F797">
            <v>760</v>
          </cell>
          <cell r="G797">
            <v>915.2</v>
          </cell>
          <cell r="H797"/>
          <cell r="I797">
            <v>912</v>
          </cell>
        </row>
        <row r="798">
          <cell r="A798">
            <v>60000521</v>
          </cell>
          <cell r="B798" t="str">
            <v>Исследование почвы на содержание кадмия</v>
          </cell>
          <cell r="C798" t="str">
            <v>иссл.</v>
          </cell>
          <cell r="D798">
            <v>733.33333333333337</v>
          </cell>
          <cell r="E798">
            <v>880</v>
          </cell>
          <cell r="F798">
            <v>760</v>
          </cell>
          <cell r="G798">
            <v>915.2</v>
          </cell>
          <cell r="H798"/>
          <cell r="I798">
            <v>912</v>
          </cell>
        </row>
        <row r="799">
          <cell r="A799">
            <v>60000522</v>
          </cell>
          <cell r="B799" t="str">
            <v>Исследование почвы  на содержание цинка</v>
          </cell>
          <cell r="C799" t="str">
            <v>иссл.</v>
          </cell>
          <cell r="D799">
            <v>733.33333333333337</v>
          </cell>
          <cell r="E799">
            <v>880</v>
          </cell>
          <cell r="F799">
            <v>760</v>
          </cell>
          <cell r="G799">
            <v>915.2</v>
          </cell>
          <cell r="H799"/>
          <cell r="I799">
            <v>912</v>
          </cell>
        </row>
        <row r="800">
          <cell r="A800">
            <v>60000523</v>
          </cell>
          <cell r="B800" t="str">
            <v>Исследование почвы атомно-абсорционным методом на содержание хрома</v>
          </cell>
          <cell r="C800" t="str">
            <v>иссл.</v>
          </cell>
          <cell r="D800">
            <v>891.66666666666674</v>
          </cell>
          <cell r="E800">
            <v>1070</v>
          </cell>
          <cell r="F800">
            <v>925</v>
          </cell>
          <cell r="G800">
            <v>1112.8</v>
          </cell>
          <cell r="H800"/>
          <cell r="I800">
            <v>1110</v>
          </cell>
        </row>
        <row r="801">
          <cell r="A801">
            <v>60000524</v>
          </cell>
          <cell r="B801" t="str">
            <v>Исследование почвы атомно-абсорционным методом на содержание кобальта</v>
          </cell>
          <cell r="C801" t="str">
            <v>иссл.</v>
          </cell>
          <cell r="D801">
            <v>521.66666666666674</v>
          </cell>
          <cell r="E801">
            <v>626</v>
          </cell>
          <cell r="F801">
            <v>540</v>
          </cell>
          <cell r="G801">
            <v>651.04000000000008</v>
          </cell>
          <cell r="H801"/>
          <cell r="I801">
            <v>648</v>
          </cell>
        </row>
        <row r="802">
          <cell r="A802">
            <v>60000525</v>
          </cell>
          <cell r="B802" t="str">
            <v>Исследование почвы флюриметрическим методом на содержание нефтепродуктов</v>
          </cell>
          <cell r="C802" t="str">
            <v>иссл.</v>
          </cell>
          <cell r="D802">
            <v>833.33333333333337</v>
          </cell>
          <cell r="E802">
            <v>1000</v>
          </cell>
          <cell r="F802">
            <v>865</v>
          </cell>
          <cell r="G802">
            <v>1040</v>
          </cell>
          <cell r="H802"/>
          <cell r="I802">
            <v>1038</v>
          </cell>
        </row>
        <row r="803">
          <cell r="A803">
            <v>60000527</v>
          </cell>
          <cell r="B803" t="str">
            <v>Определение массовой концентрации ртути в почве</v>
          </cell>
          <cell r="C803" t="str">
            <v>иссл.</v>
          </cell>
          <cell r="D803">
            <v>850</v>
          </cell>
          <cell r="E803">
            <v>1020</v>
          </cell>
          <cell r="F803">
            <v>885</v>
          </cell>
          <cell r="G803">
            <v>1060.8</v>
          </cell>
          <cell r="H803"/>
          <cell r="I803">
            <v>1062</v>
          </cell>
        </row>
        <row r="804">
          <cell r="A804">
            <v>60000664</v>
          </cell>
          <cell r="B804" t="str">
            <v>Исследование в почве рН</v>
          </cell>
          <cell r="C804" t="str">
            <v>иссл.</v>
          </cell>
          <cell r="D804">
            <v>237.5</v>
          </cell>
          <cell r="E804">
            <v>285</v>
          </cell>
          <cell r="F804">
            <v>245</v>
          </cell>
          <cell r="G804">
            <v>296.40000000000003</v>
          </cell>
          <cell r="H804"/>
          <cell r="I804">
            <v>294</v>
          </cell>
        </row>
        <row r="805">
          <cell r="A805">
            <v>60000116</v>
          </cell>
          <cell r="B805" t="str">
            <v>Определение марганца в почве</v>
          </cell>
          <cell r="C805" t="str">
            <v>иссл.</v>
          </cell>
          <cell r="D805">
            <v>1216.6666666666667</v>
          </cell>
          <cell r="E805">
            <v>1460</v>
          </cell>
          <cell r="F805">
            <v>1265</v>
          </cell>
          <cell r="G805">
            <v>1518.4</v>
          </cell>
          <cell r="H805"/>
          <cell r="I805">
            <v>1518</v>
          </cell>
        </row>
        <row r="806">
          <cell r="A806">
            <v>60000117</v>
          </cell>
          <cell r="B806" t="str">
            <v>Определение сурьмы в почве</v>
          </cell>
          <cell r="C806" t="str">
            <v>иссл.</v>
          </cell>
          <cell r="D806">
            <v>1220.8333333333335</v>
          </cell>
          <cell r="E806">
            <v>1465</v>
          </cell>
          <cell r="F806">
            <v>1270</v>
          </cell>
          <cell r="G806">
            <v>1523.6000000000001</v>
          </cell>
          <cell r="H806"/>
          <cell r="I806">
            <v>1524</v>
          </cell>
        </row>
        <row r="807">
          <cell r="A807">
            <v>60000118</v>
          </cell>
          <cell r="B807" t="str">
            <v>Определение олова в почве</v>
          </cell>
          <cell r="C807" t="str">
            <v>иссл.</v>
          </cell>
          <cell r="D807">
            <v>1220.8333333333335</v>
          </cell>
          <cell r="E807">
            <v>1465</v>
          </cell>
          <cell r="F807">
            <v>1270</v>
          </cell>
          <cell r="G807">
            <v>1523.6000000000001</v>
          </cell>
          <cell r="H807"/>
          <cell r="I807">
            <v>1524</v>
          </cell>
        </row>
        <row r="808">
          <cell r="A808">
            <v>60000119</v>
          </cell>
          <cell r="B808" t="str">
            <v>Определение железа в почве</v>
          </cell>
          <cell r="C808" t="str">
            <v>иссл.</v>
          </cell>
          <cell r="D808">
            <v>1216.6666666666667</v>
          </cell>
          <cell r="E808">
            <v>1460</v>
          </cell>
          <cell r="F808">
            <v>1265</v>
          </cell>
          <cell r="G808">
            <v>1518.4</v>
          </cell>
          <cell r="H808"/>
          <cell r="I808">
            <v>1518</v>
          </cell>
        </row>
        <row r="809">
          <cell r="A809">
            <v>60000120</v>
          </cell>
          <cell r="B809" t="str">
            <v>Определение селена в почве</v>
          </cell>
          <cell r="C809" t="str">
            <v>иссл.</v>
          </cell>
          <cell r="D809">
            <v>1216.6666666666667</v>
          </cell>
          <cell r="E809">
            <v>1460</v>
          </cell>
          <cell r="F809">
            <v>1265</v>
          </cell>
          <cell r="G809">
            <v>1518.4</v>
          </cell>
          <cell r="H809"/>
          <cell r="I809">
            <v>1518</v>
          </cell>
        </row>
        <row r="810">
          <cell r="A810">
            <v>60000121</v>
          </cell>
          <cell r="B810" t="str">
            <v>Определение мышьяка в почве</v>
          </cell>
          <cell r="C810" t="str">
            <v>иссл.</v>
          </cell>
          <cell r="D810">
            <v>1216.6666666666667</v>
          </cell>
          <cell r="E810">
            <v>1460</v>
          </cell>
          <cell r="F810">
            <v>1265</v>
          </cell>
          <cell r="G810">
            <v>1518.4</v>
          </cell>
          <cell r="H810"/>
          <cell r="I810">
            <v>1518</v>
          </cell>
        </row>
        <row r="811">
          <cell r="A811">
            <v>60000051</v>
          </cell>
          <cell r="B811" t="str">
            <v>Исследование почвы на содержание меди, цинка, свинца, кадмия методом ИВА</v>
          </cell>
          <cell r="C811" t="str">
            <v>проба</v>
          </cell>
          <cell r="D811">
            <v>968.33333333333337</v>
          </cell>
          <cell r="E811">
            <v>1162</v>
          </cell>
          <cell r="F811">
            <v>1000</v>
          </cell>
          <cell r="G811">
            <v>1208.48</v>
          </cell>
          <cell r="H811"/>
          <cell r="I811">
            <v>1200</v>
          </cell>
        </row>
        <row r="812">
          <cell r="A812">
            <v>60000055</v>
          </cell>
          <cell r="B812" t="str">
            <v>Определение мышьяка в почве методом ИВА</v>
          </cell>
          <cell r="C812" t="str">
            <v>иссл.</v>
          </cell>
          <cell r="D812">
            <v>802.5</v>
          </cell>
          <cell r="E812">
            <v>963</v>
          </cell>
          <cell r="F812">
            <v>835</v>
          </cell>
          <cell r="G812">
            <v>1001.52</v>
          </cell>
          <cell r="H812"/>
          <cell r="I812">
            <v>1002</v>
          </cell>
        </row>
        <row r="813">
          <cell r="A813">
            <v>60000056</v>
          </cell>
          <cell r="B813" t="str">
            <v>Определение ртути в почве методом ИВА</v>
          </cell>
          <cell r="C813" t="str">
            <v>иссл.</v>
          </cell>
          <cell r="D813">
            <v>799.16666666666674</v>
          </cell>
          <cell r="E813">
            <v>959</v>
          </cell>
          <cell r="F813">
            <v>830</v>
          </cell>
          <cell r="G813">
            <v>997.36</v>
          </cell>
          <cell r="H813"/>
          <cell r="I813">
            <v>996</v>
          </cell>
        </row>
        <row r="814">
          <cell r="A814">
            <v>60000057</v>
          </cell>
          <cell r="B814" t="str">
            <v>Определение марганца в почве методом ИВА</v>
          </cell>
          <cell r="C814" t="str">
            <v>иссл.</v>
          </cell>
          <cell r="D814">
            <v>560</v>
          </cell>
          <cell r="E814">
            <v>672</v>
          </cell>
          <cell r="F814">
            <v>585</v>
          </cell>
          <cell r="G814">
            <v>698.88</v>
          </cell>
          <cell r="H814"/>
          <cell r="I814">
            <v>702</v>
          </cell>
        </row>
        <row r="815">
          <cell r="A815">
            <v>60000058</v>
          </cell>
          <cell r="B815" t="str">
            <v>Определение кобальта в почве методом ИВА</v>
          </cell>
          <cell r="C815" t="str">
            <v>иссл.</v>
          </cell>
          <cell r="D815">
            <v>433.33333333333337</v>
          </cell>
          <cell r="E815">
            <v>520</v>
          </cell>
          <cell r="F815">
            <v>450</v>
          </cell>
          <cell r="G815">
            <v>540.80000000000007</v>
          </cell>
          <cell r="H815"/>
          <cell r="I815">
            <v>540</v>
          </cell>
        </row>
        <row r="816">
          <cell r="A816">
            <v>60000059</v>
          </cell>
          <cell r="B816" t="str">
            <v>Определение никеля в почве методом ИВА</v>
          </cell>
          <cell r="C816" t="str">
            <v>иссл.</v>
          </cell>
          <cell r="D816">
            <v>433.33333333333337</v>
          </cell>
          <cell r="E816">
            <v>520</v>
          </cell>
          <cell r="F816">
            <v>450</v>
          </cell>
          <cell r="G816">
            <v>540.80000000000007</v>
          </cell>
          <cell r="H816"/>
          <cell r="I816">
            <v>540</v>
          </cell>
        </row>
        <row r="817">
          <cell r="A817">
            <v>60000060</v>
          </cell>
          <cell r="B817" t="str">
            <v>Определение железа в почве методом ИВА</v>
          </cell>
          <cell r="C817" t="str">
            <v>иссл.</v>
          </cell>
          <cell r="D817">
            <v>560</v>
          </cell>
          <cell r="E817">
            <v>672</v>
          </cell>
          <cell r="F817">
            <v>585</v>
          </cell>
          <cell r="G817">
            <v>698.88</v>
          </cell>
          <cell r="H817"/>
          <cell r="I817">
            <v>702</v>
          </cell>
        </row>
        <row r="818">
          <cell r="A818" t="str">
            <v>Дезинфицирующие средства</v>
          </cell>
          <cell r="B818"/>
          <cell r="C818"/>
          <cell r="D818"/>
          <cell r="E818"/>
          <cell r="F818"/>
          <cell r="G818"/>
          <cell r="H818"/>
          <cell r="I818"/>
        </row>
        <row r="819">
          <cell r="A819">
            <v>60000228</v>
          </cell>
          <cell r="B819" t="str">
            <v>Исследование дез. средства на основе перекиси водорода</v>
          </cell>
          <cell r="C819" t="str">
            <v>иссл.</v>
          </cell>
          <cell r="D819">
            <v>228.33333333333334</v>
          </cell>
          <cell r="E819">
            <v>274</v>
          </cell>
          <cell r="F819">
            <v>235</v>
          </cell>
          <cell r="G819">
            <v>284.96000000000004</v>
          </cell>
          <cell r="H819"/>
          <cell r="I819">
            <v>282</v>
          </cell>
        </row>
        <row r="820">
          <cell r="A820">
            <v>60000230</v>
          </cell>
          <cell r="B820" t="str">
            <v>Исследование дез. средств на основе ЧАС (алкил диметил бензинаммония хлорида)</v>
          </cell>
          <cell r="C820" t="str">
            <v>иссл.</v>
          </cell>
          <cell r="D820">
            <v>990.83333333333337</v>
          </cell>
          <cell r="E820">
            <v>1189</v>
          </cell>
          <cell r="F820">
            <v>1030</v>
          </cell>
          <cell r="G820">
            <v>1236.56</v>
          </cell>
          <cell r="H820"/>
          <cell r="I820">
            <v>1236</v>
          </cell>
        </row>
        <row r="821">
          <cell r="A821">
            <v>60000419</v>
          </cell>
          <cell r="B821" t="str">
            <v>Исследование дез. средств на основе хлора, кислорода</v>
          </cell>
          <cell r="C821" t="str">
            <v>иссл.</v>
          </cell>
          <cell r="D821">
            <v>246.66666666666669</v>
          </cell>
          <cell r="E821">
            <v>296</v>
          </cell>
          <cell r="F821">
            <v>255</v>
          </cell>
          <cell r="G821">
            <v>307.84000000000003</v>
          </cell>
          <cell r="H821"/>
          <cell r="I821">
            <v>306</v>
          </cell>
        </row>
        <row r="822">
          <cell r="A822">
            <v>60000420</v>
          </cell>
          <cell r="B822" t="str">
            <v>Исследование дез.средства N,N-бис (3-аминопропил) додециламина</v>
          </cell>
          <cell r="C822" t="str">
            <v>иссл.</v>
          </cell>
          <cell r="D822">
            <v>204.16666666666669</v>
          </cell>
          <cell r="E822">
            <v>245</v>
          </cell>
          <cell r="F822">
            <v>215</v>
          </cell>
          <cell r="G822">
            <v>254.8</v>
          </cell>
          <cell r="H822"/>
          <cell r="I822">
            <v>258</v>
          </cell>
        </row>
        <row r="823">
          <cell r="A823">
            <v>60000422</v>
          </cell>
          <cell r="B823" t="str">
            <v>Исследование дезинфицирующих средств на щелочные компоненты</v>
          </cell>
          <cell r="C823" t="str">
            <v>иссл.</v>
          </cell>
          <cell r="D823">
            <v>306.66666666666669</v>
          </cell>
          <cell r="E823">
            <v>368</v>
          </cell>
          <cell r="F823">
            <v>315</v>
          </cell>
          <cell r="G823">
            <v>382.72</v>
          </cell>
          <cell r="H823"/>
          <cell r="I823">
            <v>378</v>
          </cell>
        </row>
        <row r="824">
          <cell r="A824" t="str">
            <v>Химическое исследование атмосферного воздуха и воздуха непроизводственных помещений</v>
          </cell>
          <cell r="B824"/>
          <cell r="C824"/>
          <cell r="D824"/>
          <cell r="E824"/>
          <cell r="F824"/>
          <cell r="G824"/>
          <cell r="H824"/>
          <cell r="I824"/>
        </row>
        <row r="825">
          <cell r="A825">
            <v>60000001</v>
          </cell>
          <cell r="B825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25" t="str">
            <v>иссл.</v>
          </cell>
          <cell r="D825">
            <v>310.83333333333337</v>
          </cell>
          <cell r="E825">
            <v>373</v>
          </cell>
          <cell r="F825">
            <v>325</v>
          </cell>
          <cell r="G825">
            <v>387.92</v>
          </cell>
          <cell r="H825"/>
          <cell r="I825">
            <v>390</v>
          </cell>
        </row>
        <row r="826">
          <cell r="A826">
            <v>60000002</v>
          </cell>
          <cell r="B826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826" t="str">
            <v>иссл.</v>
          </cell>
          <cell r="D826">
            <v>331.66666666666669</v>
          </cell>
          <cell r="E826">
            <v>398</v>
          </cell>
          <cell r="F826">
            <v>345</v>
          </cell>
          <cell r="G826">
            <v>413.92</v>
          </cell>
          <cell r="H826"/>
          <cell r="I826">
            <v>414</v>
          </cell>
        </row>
        <row r="827">
          <cell r="A827">
            <v>60000004</v>
          </cell>
          <cell r="B827" t="str">
            <v>Определение массовой концентрации суммы предельных углеводородов С12-С19 в атмосферном воздухе</v>
          </cell>
          <cell r="C827" t="str">
            <v>иссл.</v>
          </cell>
          <cell r="D827">
            <v>950</v>
          </cell>
          <cell r="E827">
            <v>1140</v>
          </cell>
          <cell r="F827">
            <v>985</v>
          </cell>
          <cell r="G827">
            <v>1185.6000000000001</v>
          </cell>
          <cell r="H827"/>
          <cell r="I827">
            <v>1182</v>
          </cell>
        </row>
        <row r="828">
          <cell r="A828">
            <v>60000528</v>
          </cell>
          <cell r="B828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28" t="str">
            <v>иссл.</v>
          </cell>
          <cell r="D828">
            <v>288.33333333333337</v>
          </cell>
          <cell r="E828">
            <v>346</v>
          </cell>
          <cell r="F828">
            <v>300</v>
          </cell>
          <cell r="G828">
            <v>359.84000000000003</v>
          </cell>
          <cell r="H828"/>
          <cell r="I828">
            <v>360</v>
          </cell>
        </row>
        <row r="829">
          <cell r="A829">
            <v>60000529</v>
          </cell>
          <cell r="B829" t="str">
            <v>Определение концентрации  диоксида  азота в атмосферном воздухе и воздухе непроизводственных помещений *</v>
          </cell>
          <cell r="C829" t="str">
            <v>иссл.</v>
          </cell>
          <cell r="D829">
            <v>229.16666666666669</v>
          </cell>
          <cell r="E829">
            <v>275</v>
          </cell>
          <cell r="F829">
            <v>235</v>
          </cell>
          <cell r="G829">
            <v>286</v>
          </cell>
          <cell r="H829"/>
          <cell r="I829">
            <v>282</v>
          </cell>
        </row>
        <row r="830">
          <cell r="A830">
            <v>60000530</v>
          </cell>
          <cell r="B830" t="str">
            <v>Определение концентрации  фенола в атмосферном воздухе и воздухе непроизводственных помещений*</v>
          </cell>
          <cell r="C830" t="str">
            <v>иссл.</v>
          </cell>
          <cell r="D830">
            <v>195</v>
          </cell>
          <cell r="E830">
            <v>234</v>
          </cell>
          <cell r="F830">
            <v>200</v>
          </cell>
          <cell r="G830">
            <v>243.36</v>
          </cell>
          <cell r="H830"/>
          <cell r="I830">
            <v>240</v>
          </cell>
        </row>
        <row r="831">
          <cell r="A831">
            <v>60000531</v>
          </cell>
          <cell r="B831" t="str">
            <v>Определение концентрации  формальдегида в атмосферном воздухе и воздухе непроизводственных помещений*</v>
          </cell>
          <cell r="C831" t="str">
            <v>иссл.</v>
          </cell>
          <cell r="D831">
            <v>218.33333333333334</v>
          </cell>
          <cell r="E831">
            <v>262</v>
          </cell>
          <cell r="F831">
            <v>225</v>
          </cell>
          <cell r="G831">
            <v>272.48</v>
          </cell>
          <cell r="H831"/>
          <cell r="I831">
            <v>270</v>
          </cell>
        </row>
        <row r="832">
          <cell r="A832">
            <v>60000532</v>
          </cell>
          <cell r="B832" t="str">
            <v>Определение концентрации  серной кислоты в атмосферном воздухе и воздухе непроизводственных помещений*</v>
          </cell>
          <cell r="C832" t="str">
            <v>иссл.</v>
          </cell>
          <cell r="D832">
            <v>207.5</v>
          </cell>
          <cell r="E832">
            <v>249</v>
          </cell>
          <cell r="F832">
            <v>215</v>
          </cell>
          <cell r="G832">
            <v>258.96000000000004</v>
          </cell>
          <cell r="H832"/>
          <cell r="I832">
            <v>258</v>
          </cell>
        </row>
        <row r="833">
          <cell r="A833">
            <v>60000533</v>
          </cell>
          <cell r="B833" t="str">
            <v>Определение концентрации  сероводорода в атмосферном воздухе и воздухе непроизводственных помещений*</v>
          </cell>
          <cell r="C833" t="str">
            <v>иссл.</v>
          </cell>
          <cell r="D833">
            <v>229.16666666666669</v>
          </cell>
          <cell r="E833">
            <v>275</v>
          </cell>
          <cell r="F833">
            <v>235</v>
          </cell>
          <cell r="G833">
            <v>286</v>
          </cell>
          <cell r="H833"/>
          <cell r="I833">
            <v>282</v>
          </cell>
        </row>
        <row r="834">
          <cell r="A834">
            <v>60000534</v>
          </cell>
          <cell r="B834" t="str">
            <v>Определение концентрации  двуокиси марганца в атмосферном воздухе и воздухе производственных помещений*</v>
          </cell>
          <cell r="C834" t="str">
            <v>иссл.</v>
          </cell>
          <cell r="D834">
            <v>349.16666666666669</v>
          </cell>
          <cell r="E834">
            <v>419</v>
          </cell>
          <cell r="F834">
            <v>365</v>
          </cell>
          <cell r="G834">
            <v>435.76</v>
          </cell>
          <cell r="H834"/>
          <cell r="I834">
            <v>438</v>
          </cell>
        </row>
        <row r="835">
          <cell r="A835">
            <v>60000535</v>
          </cell>
          <cell r="B835" t="str">
            <v>Определение концентрации  ванадия в атмосферном воздухе*</v>
          </cell>
          <cell r="C835" t="str">
            <v>иссл.</v>
          </cell>
          <cell r="D835">
            <v>349.16666666666669</v>
          </cell>
          <cell r="E835">
            <v>419</v>
          </cell>
          <cell r="F835">
            <v>365</v>
          </cell>
          <cell r="G835">
            <v>435.76</v>
          </cell>
          <cell r="H835"/>
          <cell r="I835">
            <v>438</v>
          </cell>
        </row>
        <row r="836">
          <cell r="A836">
            <v>60000035</v>
          </cell>
          <cell r="B836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36" t="str">
            <v>иссл.</v>
          </cell>
          <cell r="D836">
            <v>399.16666666666669</v>
          </cell>
          <cell r="E836">
            <v>479</v>
          </cell>
          <cell r="F836">
            <v>415</v>
          </cell>
          <cell r="G836">
            <v>498.16</v>
          </cell>
          <cell r="H836"/>
          <cell r="I836">
            <v>498</v>
          </cell>
        </row>
        <row r="837">
          <cell r="A837">
            <v>60000537</v>
          </cell>
          <cell r="B8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837" t="str">
            <v>иссл.</v>
          </cell>
          <cell r="D837">
            <v>185</v>
          </cell>
          <cell r="E837">
            <v>222</v>
          </cell>
          <cell r="F837">
            <v>195</v>
          </cell>
          <cell r="G837">
            <v>230.88</v>
          </cell>
          <cell r="H837"/>
          <cell r="I837">
            <v>234</v>
          </cell>
        </row>
        <row r="838">
          <cell r="A838">
            <v>60000538</v>
          </cell>
          <cell r="B838" t="str">
            <v>Определение концентрации  хлора в атмосферном воздухе и воздухе непроизводственных помещений*</v>
          </cell>
          <cell r="C838" t="str">
            <v>иссл.</v>
          </cell>
          <cell r="D838">
            <v>221.66666666666669</v>
          </cell>
          <cell r="E838">
            <v>266</v>
          </cell>
          <cell r="F838">
            <v>230</v>
          </cell>
          <cell r="G838">
            <v>276.64</v>
          </cell>
          <cell r="H838"/>
          <cell r="I838">
            <v>276</v>
          </cell>
        </row>
        <row r="839">
          <cell r="A839">
            <v>60000539</v>
          </cell>
          <cell r="B839" t="str">
            <v>Определение концентрации окиси углерода в атмосферном воздухе и воздухе непроизводственных помещений*</v>
          </cell>
          <cell r="C839" t="str">
            <v>иссл.</v>
          </cell>
          <cell r="D839">
            <v>300.83333333333337</v>
          </cell>
          <cell r="E839">
            <v>361</v>
          </cell>
          <cell r="F839">
            <v>315</v>
          </cell>
          <cell r="G839">
            <v>375.44</v>
          </cell>
          <cell r="H839"/>
          <cell r="I839">
            <v>378</v>
          </cell>
        </row>
        <row r="840">
          <cell r="A840">
            <v>60000540</v>
          </cell>
          <cell r="B840" t="str">
            <v>Определение концентрации  свинца в атмосферном воздухе и в воздухе закрытых непроизводственных помещений*</v>
          </cell>
          <cell r="C840" t="str">
            <v>иссл.</v>
          </cell>
          <cell r="D840">
            <v>526.66666666666674</v>
          </cell>
          <cell r="E840">
            <v>632</v>
          </cell>
          <cell r="F840">
            <v>545</v>
          </cell>
          <cell r="G840">
            <v>657.28</v>
          </cell>
          <cell r="H840"/>
          <cell r="I840">
            <v>654</v>
          </cell>
        </row>
        <row r="841">
          <cell r="A841">
            <v>60000541</v>
          </cell>
          <cell r="B8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841" t="str">
            <v>иссл.</v>
          </cell>
          <cell r="D841">
            <v>436.66666666666669</v>
          </cell>
          <cell r="E841">
            <v>524</v>
          </cell>
          <cell r="F841">
            <v>455</v>
          </cell>
          <cell r="G841">
            <v>544.96</v>
          </cell>
          <cell r="H841"/>
          <cell r="I841">
            <v>546</v>
          </cell>
        </row>
        <row r="842">
          <cell r="A842">
            <v>60000542</v>
          </cell>
          <cell r="B842" t="str">
            <v>Определение концентрации  аммиака в атмосферном воздухе и воздухе непроизводственных помещений*</v>
          </cell>
          <cell r="C842" t="str">
            <v>иссл.</v>
          </cell>
          <cell r="D842">
            <v>381.66666666666669</v>
          </cell>
          <cell r="E842">
            <v>458</v>
          </cell>
          <cell r="F842">
            <v>395</v>
          </cell>
          <cell r="G842">
            <v>476.32</v>
          </cell>
          <cell r="H842"/>
          <cell r="I842">
            <v>474</v>
          </cell>
        </row>
        <row r="843">
          <cell r="A843">
            <v>60000543</v>
          </cell>
          <cell r="B843" t="str">
            <v>Определение концентрации  ртути в атмосферном воздухе*</v>
          </cell>
          <cell r="C843" t="str">
            <v>иссл.</v>
          </cell>
          <cell r="D843">
            <v>381.66666666666669</v>
          </cell>
          <cell r="E843">
            <v>458</v>
          </cell>
          <cell r="F843">
            <v>395</v>
          </cell>
          <cell r="G843">
            <v>476.32</v>
          </cell>
          <cell r="H843"/>
          <cell r="I843">
            <v>474</v>
          </cell>
        </row>
        <row r="844">
          <cell r="A844">
            <v>60000544</v>
          </cell>
          <cell r="B844" t="str">
            <v>Хромато-масс-спектрометрическое определение полициклических ароматических углеводородов в воздухе</v>
          </cell>
          <cell r="C844" t="str">
            <v>иссл.</v>
          </cell>
          <cell r="D844">
            <v>1331.6666666666667</v>
          </cell>
          <cell r="E844">
            <v>1598</v>
          </cell>
          <cell r="F844">
            <v>1385</v>
          </cell>
          <cell r="G844">
            <v>1661.92</v>
          </cell>
          <cell r="H844"/>
          <cell r="I844">
            <v>1662</v>
          </cell>
        </row>
        <row r="845">
          <cell r="A845">
            <v>60000545</v>
          </cell>
          <cell r="B845" t="str">
            <v>Определение оксида азота в атмосферном воздухе и воздухе непроизводственных помещений*</v>
          </cell>
          <cell r="C845" t="str">
            <v>иссл.</v>
          </cell>
          <cell r="D845">
            <v>285</v>
          </cell>
          <cell r="E845">
            <v>342</v>
          </cell>
          <cell r="F845">
            <v>295</v>
          </cell>
          <cell r="G845">
            <v>355.68</v>
          </cell>
          <cell r="H845"/>
          <cell r="I845">
            <v>354</v>
          </cell>
        </row>
        <row r="846">
          <cell r="A846">
            <v>60000546</v>
          </cell>
          <cell r="B846" t="str">
            <v>Выезд на отбор проб</v>
          </cell>
          <cell r="C846" t="str">
            <v>иссл.</v>
          </cell>
          <cell r="D846">
            <v>355</v>
          </cell>
          <cell r="E846">
            <v>426</v>
          </cell>
          <cell r="F846">
            <v>365</v>
          </cell>
          <cell r="G846">
            <v>443.04</v>
          </cell>
          <cell r="H846"/>
          <cell r="I846">
            <v>438</v>
          </cell>
        </row>
        <row r="847">
          <cell r="A847">
            <v>60001003</v>
          </cell>
          <cell r="B847" t="str">
            <v>Определение концентрации фенола в воздухе непроизводственных помещений*</v>
          </cell>
          <cell r="C847" t="str">
            <v>иссл.</v>
          </cell>
          <cell r="D847">
            <v>356.66666666666669</v>
          </cell>
          <cell r="E847">
            <v>428</v>
          </cell>
          <cell r="F847">
            <v>370</v>
          </cell>
          <cell r="G847">
            <v>445.12</v>
          </cell>
          <cell r="H847"/>
          <cell r="I847">
            <v>444</v>
          </cell>
        </row>
        <row r="848">
          <cell r="A848">
            <v>60001004</v>
          </cell>
          <cell r="B848" t="str">
            <v>Определение концентрации хрома ( VI ) оксида в атмосферном воздухе и воздухе непроизводственных помещений*</v>
          </cell>
          <cell r="C848" t="str">
            <v>иссл.</v>
          </cell>
          <cell r="D848">
            <v>263.33333333333337</v>
          </cell>
          <cell r="E848">
            <v>316</v>
          </cell>
          <cell r="F848">
            <v>275</v>
          </cell>
          <cell r="G848">
            <v>328.64</v>
          </cell>
          <cell r="H848"/>
          <cell r="I848">
            <v>330</v>
          </cell>
        </row>
        <row r="849">
          <cell r="A849">
            <v>60000670</v>
          </cell>
          <cell r="B849" t="str">
            <v>Определение концентрации акролеина в атмосферном воздухе и воздухе замкнутых непроизводственных помещений</v>
          </cell>
          <cell r="C849" t="str">
            <v>иссл.</v>
          </cell>
          <cell r="D849">
            <v>350.83333333333337</v>
          </cell>
          <cell r="E849">
            <v>421</v>
          </cell>
          <cell r="F849">
            <v>365</v>
          </cell>
          <cell r="G849">
            <v>437.84000000000003</v>
          </cell>
          <cell r="H849"/>
          <cell r="I849">
            <v>438</v>
          </cell>
        </row>
        <row r="850">
          <cell r="A850">
            <v>60000671</v>
          </cell>
          <cell r="B850" t="str">
            <v>Определение концентрации цинка в атмосферном воздухе и воздухе замкнутых непроизводственных помещений</v>
          </cell>
          <cell r="C850" t="str">
            <v>иссл.</v>
          </cell>
          <cell r="D850">
            <v>635.83333333333337</v>
          </cell>
          <cell r="E850">
            <v>763</v>
          </cell>
          <cell r="F850">
            <v>660</v>
          </cell>
          <cell r="G850">
            <v>793.52</v>
          </cell>
          <cell r="H850"/>
          <cell r="I850">
            <v>792</v>
          </cell>
        </row>
        <row r="851">
          <cell r="A851">
            <v>60000672</v>
          </cell>
          <cell r="B851" t="str">
            <v>Определение концентрации кадмия в атмосферном воздухе и воздухе замкнутых непроизводственных помещений</v>
          </cell>
          <cell r="C851" t="str">
            <v>иссл.</v>
          </cell>
          <cell r="D851">
            <v>635.83333333333337</v>
          </cell>
          <cell r="E851">
            <v>763</v>
          </cell>
          <cell r="F851">
            <v>660</v>
          </cell>
          <cell r="G851">
            <v>793.52</v>
          </cell>
          <cell r="H851"/>
          <cell r="I851">
            <v>792</v>
          </cell>
        </row>
        <row r="852">
          <cell r="A852">
            <v>60000673</v>
          </cell>
          <cell r="B852" t="str">
            <v>Определение концентрации меди в атмосферном воздухе и воздухе замкнутых непроизводственных помещений</v>
          </cell>
          <cell r="C852" t="str">
            <v>иссл.</v>
          </cell>
          <cell r="D852">
            <v>635.83333333333337</v>
          </cell>
          <cell r="E852">
            <v>763</v>
          </cell>
          <cell r="F852">
            <v>660</v>
          </cell>
          <cell r="G852">
            <v>793.52</v>
          </cell>
          <cell r="H852"/>
          <cell r="I852">
            <v>792</v>
          </cell>
        </row>
        <row r="853">
          <cell r="A853">
            <v>60000674</v>
          </cell>
          <cell r="B853" t="str">
            <v>Определение концентрации никеля в атмосферном воздухе и воздухе замкнутых непроизводственных помещений</v>
          </cell>
          <cell r="C853" t="str">
            <v>иссл.</v>
          </cell>
          <cell r="D853">
            <v>635.83333333333337</v>
          </cell>
          <cell r="E853">
            <v>763</v>
          </cell>
          <cell r="F853">
            <v>660</v>
          </cell>
          <cell r="G853">
            <v>793.52</v>
          </cell>
          <cell r="H853"/>
          <cell r="I853">
            <v>792</v>
          </cell>
        </row>
        <row r="854">
          <cell r="A854">
            <v>60000691</v>
          </cell>
          <cell r="B8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854" t="str">
            <v>иссл.</v>
          </cell>
          <cell r="D854">
            <v>295</v>
          </cell>
          <cell r="E854">
            <v>354</v>
          </cell>
          <cell r="F854">
            <v>305</v>
          </cell>
          <cell r="G854">
            <v>368.16</v>
          </cell>
          <cell r="H854"/>
          <cell r="I854">
            <v>366</v>
          </cell>
        </row>
        <row r="855">
          <cell r="A855">
            <v>60000693</v>
          </cell>
          <cell r="B855" t="str">
            <v>Определение железа в атмосферном воздухе и воздухе непроизводственных помещений</v>
          </cell>
          <cell r="C855" t="str">
            <v>иссл.</v>
          </cell>
          <cell r="D855">
            <v>715.83333333333337</v>
          </cell>
          <cell r="E855">
            <v>859</v>
          </cell>
          <cell r="F855">
            <v>775</v>
          </cell>
          <cell r="G855">
            <v>893.36</v>
          </cell>
          <cell r="H855"/>
          <cell r="I855">
            <v>930</v>
          </cell>
        </row>
        <row r="856">
          <cell r="A856">
            <v>60000694</v>
          </cell>
          <cell r="B856" t="str">
            <v>Определение никотина в атмосферном воздухе и воздухе непроизводственных помещений</v>
          </cell>
          <cell r="C856" t="str">
            <v>иссл.</v>
          </cell>
          <cell r="D856">
            <v>1430.8333333333335</v>
          </cell>
          <cell r="E856">
            <v>1717</v>
          </cell>
          <cell r="F856">
            <v>1485</v>
          </cell>
          <cell r="G856">
            <v>1785.68</v>
          </cell>
          <cell r="H856"/>
          <cell r="I856">
            <v>1782</v>
          </cell>
        </row>
        <row r="857">
          <cell r="A857">
            <v>60000695</v>
          </cell>
          <cell r="B8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857" t="str">
            <v>вещество</v>
          </cell>
          <cell r="D857">
            <v>424.16666666666669</v>
          </cell>
          <cell r="E857">
            <v>509</v>
          </cell>
          <cell r="F857">
            <v>440</v>
          </cell>
          <cell r="G857">
            <v>529.36</v>
          </cell>
          <cell r="H857"/>
          <cell r="I857">
            <v>528</v>
          </cell>
        </row>
        <row r="858">
          <cell r="A858" t="str">
            <v>Химическое исследование воздуха рабочей заны экспресс-методом</v>
          </cell>
          <cell r="B858"/>
          <cell r="C858"/>
          <cell r="D858"/>
          <cell r="E858"/>
          <cell r="F858"/>
          <cell r="G858"/>
          <cell r="H858"/>
          <cell r="I858"/>
        </row>
        <row r="859">
          <cell r="A859">
            <v>60000610</v>
          </cell>
          <cell r="B859" t="str">
            <v>Определение концентрации окислов азота экспресс методом в воздухе рабочей зоны</v>
          </cell>
          <cell r="C859" t="str">
            <v>иссл.</v>
          </cell>
          <cell r="D859">
            <v>654.16666666666674</v>
          </cell>
          <cell r="E859">
            <v>785</v>
          </cell>
          <cell r="F859">
            <v>680</v>
          </cell>
          <cell r="G859">
            <v>816.4</v>
          </cell>
          <cell r="H859"/>
          <cell r="I859">
            <v>816</v>
          </cell>
        </row>
        <row r="860">
          <cell r="A860">
            <v>60000611</v>
          </cell>
          <cell r="B860" t="str">
            <v>Определение концентрации  аммиака экспресс методом в воздухе рабочей зоны</v>
          </cell>
          <cell r="C860" t="str">
            <v>иссл.</v>
          </cell>
          <cell r="D860">
            <v>654.16666666666674</v>
          </cell>
          <cell r="E860">
            <v>785</v>
          </cell>
          <cell r="F860">
            <v>680</v>
          </cell>
          <cell r="G860">
            <v>816.4</v>
          </cell>
          <cell r="H860"/>
          <cell r="I860">
            <v>816</v>
          </cell>
        </row>
        <row r="861">
          <cell r="A861">
            <v>60000612</v>
          </cell>
          <cell r="B861" t="str">
            <v>Определение концентрации  акролеина экспресс методом в воздухе рабочей зоны</v>
          </cell>
          <cell r="C861" t="str">
            <v>иссл.</v>
          </cell>
          <cell r="D861">
            <v>654.16666666666674</v>
          </cell>
          <cell r="E861">
            <v>785</v>
          </cell>
          <cell r="F861">
            <v>680</v>
          </cell>
          <cell r="G861">
            <v>816.4</v>
          </cell>
          <cell r="H861"/>
          <cell r="I861">
            <v>816</v>
          </cell>
        </row>
        <row r="862">
          <cell r="A862">
            <v>60000613</v>
          </cell>
          <cell r="B862" t="str">
            <v>Определение концентрации ацетона экспресс методом в воздухе рабочей зоны</v>
          </cell>
          <cell r="C862" t="str">
            <v>иссл.</v>
          </cell>
          <cell r="D862">
            <v>654.16666666666674</v>
          </cell>
          <cell r="E862">
            <v>785</v>
          </cell>
          <cell r="F862">
            <v>680</v>
          </cell>
          <cell r="G862">
            <v>816.4</v>
          </cell>
          <cell r="H862"/>
          <cell r="I862">
            <v>816</v>
          </cell>
        </row>
        <row r="863">
          <cell r="A863">
            <v>60000614</v>
          </cell>
          <cell r="B863" t="str">
            <v>Определение концентрации бензола экспресс методом в воздухе рабочей зоны</v>
          </cell>
          <cell r="C863" t="str">
            <v>иссл.</v>
          </cell>
          <cell r="D863">
            <v>654.16666666666674</v>
          </cell>
          <cell r="E863">
            <v>785</v>
          </cell>
          <cell r="F863">
            <v>680</v>
          </cell>
          <cell r="G863">
            <v>816.4</v>
          </cell>
          <cell r="H863"/>
          <cell r="I863">
            <v>816</v>
          </cell>
        </row>
        <row r="864">
          <cell r="A864">
            <v>60000615</v>
          </cell>
          <cell r="B864" t="str">
            <v>Определение концентрации бензина экспресс методом в воздухе рабочей зоны</v>
          </cell>
          <cell r="C864" t="str">
            <v>иссл.</v>
          </cell>
          <cell r="D864">
            <v>654.16666666666674</v>
          </cell>
          <cell r="E864">
            <v>785</v>
          </cell>
          <cell r="F864">
            <v>680</v>
          </cell>
          <cell r="G864">
            <v>816.4</v>
          </cell>
          <cell r="H864"/>
          <cell r="I864">
            <v>816</v>
          </cell>
        </row>
        <row r="865">
          <cell r="A865">
            <v>60000616</v>
          </cell>
          <cell r="B865" t="str">
            <v>Определение концентрации гексана экспресс методом в воздухе рабочей зоны</v>
          </cell>
          <cell r="C865" t="str">
            <v>иссл.</v>
          </cell>
          <cell r="D865">
            <v>654.16666666666674</v>
          </cell>
          <cell r="E865">
            <v>785</v>
          </cell>
          <cell r="F865">
            <v>680</v>
          </cell>
          <cell r="G865">
            <v>816.4</v>
          </cell>
          <cell r="H865"/>
          <cell r="I865">
            <v>816</v>
          </cell>
        </row>
        <row r="866">
          <cell r="A866">
            <v>60000617</v>
          </cell>
          <cell r="B866" t="str">
            <v>Определение концентрации спирта (изо)пропилового экспресс методом в воздухе рабочей зоны</v>
          </cell>
          <cell r="C866" t="str">
            <v>иссл.</v>
          </cell>
          <cell r="D866">
            <v>654.16666666666674</v>
          </cell>
          <cell r="E866">
            <v>785</v>
          </cell>
          <cell r="F866">
            <v>680</v>
          </cell>
          <cell r="G866">
            <v>816.4</v>
          </cell>
          <cell r="H866"/>
          <cell r="I866">
            <v>816</v>
          </cell>
        </row>
        <row r="867">
          <cell r="A867">
            <v>60000618</v>
          </cell>
          <cell r="B867" t="str">
            <v>Определение концентрации ксилола экспресс методом в воздухе рабочей зоны</v>
          </cell>
          <cell r="C867" t="str">
            <v>иссл.</v>
          </cell>
          <cell r="D867">
            <v>654.16666666666674</v>
          </cell>
          <cell r="E867">
            <v>785</v>
          </cell>
          <cell r="F867">
            <v>680</v>
          </cell>
          <cell r="G867">
            <v>816.4</v>
          </cell>
          <cell r="H867"/>
          <cell r="I867">
            <v>816</v>
          </cell>
        </row>
        <row r="868">
          <cell r="A868">
            <v>60000619</v>
          </cell>
          <cell r="B868" t="str">
            <v>Определение концентрации озона экспресс методом в воздухе рабочей зоны</v>
          </cell>
          <cell r="C868" t="str">
            <v>иссл.</v>
          </cell>
          <cell r="D868">
            <v>654.16666666666674</v>
          </cell>
          <cell r="E868">
            <v>785</v>
          </cell>
          <cell r="F868">
            <v>680</v>
          </cell>
          <cell r="G868">
            <v>816.4</v>
          </cell>
          <cell r="H868"/>
          <cell r="I868">
            <v>816</v>
          </cell>
        </row>
        <row r="869">
          <cell r="A869">
            <v>60000620</v>
          </cell>
          <cell r="B869" t="str">
            <v>Определение концентрации толуола экспресс методом в воздухе рабочей зоны</v>
          </cell>
          <cell r="C869" t="str">
            <v>иссл.</v>
          </cell>
          <cell r="D869">
            <v>654.16666666666674</v>
          </cell>
          <cell r="E869">
            <v>785</v>
          </cell>
          <cell r="F869">
            <v>680</v>
          </cell>
          <cell r="G869">
            <v>816.4</v>
          </cell>
          <cell r="H869"/>
          <cell r="I869">
            <v>816</v>
          </cell>
        </row>
        <row r="870">
          <cell r="A870">
            <v>60000621</v>
          </cell>
          <cell r="B870" t="str">
            <v>Определение концентрации уайт-спирита экспресс методом в воздухе рабочей зоны</v>
          </cell>
          <cell r="C870" t="str">
            <v>иссл.</v>
          </cell>
          <cell r="D870">
            <v>654.16666666666674</v>
          </cell>
          <cell r="E870">
            <v>785</v>
          </cell>
          <cell r="F870">
            <v>680</v>
          </cell>
          <cell r="G870">
            <v>816.4</v>
          </cell>
          <cell r="H870"/>
          <cell r="I870">
            <v>816</v>
          </cell>
        </row>
        <row r="871">
          <cell r="A871">
            <v>60000622</v>
          </cell>
          <cell r="B871" t="str">
            <v>Определение концентрации оксида углерода (угарного газа) экспресс методом в воздухе рабочей зоны</v>
          </cell>
          <cell r="C871" t="str">
            <v>иссл.</v>
          </cell>
          <cell r="D871">
            <v>654.16666666666674</v>
          </cell>
          <cell r="E871">
            <v>785</v>
          </cell>
          <cell r="F871">
            <v>680</v>
          </cell>
          <cell r="G871">
            <v>816.4</v>
          </cell>
          <cell r="H871"/>
          <cell r="I871">
            <v>816</v>
          </cell>
        </row>
        <row r="872">
          <cell r="A872">
            <v>60000623</v>
          </cell>
          <cell r="B872" t="str">
            <v>Определение концентрации диоксида углерода экспресс методом в воздухе рабочей зоны</v>
          </cell>
          <cell r="C872" t="str">
            <v>иссл.</v>
          </cell>
          <cell r="D872">
            <v>654.16666666666674</v>
          </cell>
          <cell r="E872">
            <v>785</v>
          </cell>
          <cell r="F872">
            <v>680</v>
          </cell>
          <cell r="G872">
            <v>816.4</v>
          </cell>
          <cell r="H872"/>
          <cell r="I872">
            <v>816</v>
          </cell>
        </row>
        <row r="873">
          <cell r="A873">
            <v>60000624</v>
          </cell>
          <cell r="B873" t="str">
            <v>Определение концентрации углерода четыреххлористого экспресс методом в воздухе рабочей зоны</v>
          </cell>
          <cell r="C873" t="str">
            <v>иссл.</v>
          </cell>
          <cell r="D873">
            <v>654.16666666666674</v>
          </cell>
          <cell r="E873">
            <v>785</v>
          </cell>
          <cell r="F873">
            <v>680</v>
          </cell>
          <cell r="G873">
            <v>816.4</v>
          </cell>
          <cell r="H873"/>
          <cell r="I873">
            <v>816</v>
          </cell>
        </row>
        <row r="874">
          <cell r="A874">
            <v>60000625</v>
          </cell>
          <cell r="B874" t="str">
            <v>Определение концентрации уксусной кислоты  экспресс методом в воздухе рабочей зоны</v>
          </cell>
          <cell r="C874" t="str">
            <v>иссл.</v>
          </cell>
          <cell r="D874">
            <v>654.16666666666674</v>
          </cell>
          <cell r="E874">
            <v>785</v>
          </cell>
          <cell r="F874">
            <v>680</v>
          </cell>
          <cell r="G874">
            <v>816.4</v>
          </cell>
          <cell r="H874"/>
          <cell r="I874">
            <v>816</v>
          </cell>
        </row>
        <row r="875">
          <cell r="A875">
            <v>60000626</v>
          </cell>
          <cell r="B875" t="str">
            <v>Определение концентрации углеводородов нефти экспресс методом в воздухе рабочей зоны</v>
          </cell>
          <cell r="C875" t="str">
            <v>иссл.</v>
          </cell>
          <cell r="D875">
            <v>654.16666666666674</v>
          </cell>
          <cell r="E875">
            <v>785</v>
          </cell>
          <cell r="F875">
            <v>680</v>
          </cell>
          <cell r="G875">
            <v>816.4</v>
          </cell>
          <cell r="H875"/>
          <cell r="I875">
            <v>816</v>
          </cell>
        </row>
        <row r="876">
          <cell r="A876">
            <v>60000628</v>
          </cell>
          <cell r="B876" t="str">
            <v>Определение концентрации хлора экспресс методом в воздухе рабочей зоны</v>
          </cell>
          <cell r="C876" t="str">
            <v>иссл.</v>
          </cell>
          <cell r="D876">
            <v>654.16666666666674</v>
          </cell>
          <cell r="E876">
            <v>785</v>
          </cell>
          <cell r="F876">
            <v>680</v>
          </cell>
          <cell r="G876">
            <v>816.4</v>
          </cell>
          <cell r="H876"/>
          <cell r="I876">
            <v>816</v>
          </cell>
        </row>
        <row r="877">
          <cell r="A877">
            <v>60000629</v>
          </cell>
          <cell r="B877" t="str">
            <v>Определение концентрации соляной кислоты (хлороводорода) экспресс методом в воздухе рабочей зоны</v>
          </cell>
          <cell r="C877" t="str">
            <v>иссл.</v>
          </cell>
          <cell r="D877">
            <v>654.16666666666674</v>
          </cell>
          <cell r="E877">
            <v>785</v>
          </cell>
          <cell r="F877">
            <v>680</v>
          </cell>
          <cell r="G877">
            <v>816.4</v>
          </cell>
          <cell r="H877"/>
          <cell r="I877">
            <v>816</v>
          </cell>
        </row>
        <row r="878">
          <cell r="A878">
            <v>60000630</v>
          </cell>
          <cell r="B878" t="str">
            <v>Определение концентрации этанола экспресс методом в воздухе рабочей зоны</v>
          </cell>
          <cell r="C878" t="str">
            <v>иссл.</v>
          </cell>
          <cell r="D878">
            <v>654.16666666666674</v>
          </cell>
          <cell r="E878">
            <v>785</v>
          </cell>
          <cell r="F878">
            <v>680</v>
          </cell>
          <cell r="G878">
            <v>816.4</v>
          </cell>
          <cell r="H878"/>
          <cell r="I878">
            <v>816</v>
          </cell>
        </row>
        <row r="879">
          <cell r="A879">
            <v>60000631</v>
          </cell>
          <cell r="B879" t="str">
            <v>Определение концентрации диэтилового эфира экспресс методом в воздухе рабочей зоны</v>
          </cell>
          <cell r="C879" t="str">
            <v>иссл.</v>
          </cell>
          <cell r="D879">
            <v>654.16666666666674</v>
          </cell>
          <cell r="E879">
            <v>785</v>
          </cell>
          <cell r="F879">
            <v>680</v>
          </cell>
          <cell r="G879">
            <v>816.4</v>
          </cell>
          <cell r="H879"/>
          <cell r="I879">
            <v>816</v>
          </cell>
        </row>
        <row r="880">
          <cell r="A880">
            <v>60000632</v>
          </cell>
          <cell r="B880" t="str">
            <v>Определение концентрации хлороформа экспресс методом в воздухе рабочей зоны</v>
          </cell>
          <cell r="C880" t="str">
            <v>иссл.</v>
          </cell>
          <cell r="D880">
            <v>654.16666666666674</v>
          </cell>
          <cell r="E880">
            <v>785</v>
          </cell>
          <cell r="F880">
            <v>680</v>
          </cell>
          <cell r="G880">
            <v>816.4</v>
          </cell>
          <cell r="H880"/>
          <cell r="I880">
            <v>816</v>
          </cell>
        </row>
        <row r="881">
          <cell r="A881">
            <v>60000633</v>
          </cell>
          <cell r="B881" t="str">
            <v>Определение концентрации сернистого ангидрида ( диоксида серы) экспресс методом в воздухе рабочей зоны</v>
          </cell>
          <cell r="C881" t="str">
            <v>иссл.</v>
          </cell>
          <cell r="D881">
            <v>654.16666666666674</v>
          </cell>
          <cell r="E881">
            <v>785</v>
          </cell>
          <cell r="F881">
            <v>680</v>
          </cell>
          <cell r="G881">
            <v>816.4</v>
          </cell>
          <cell r="H881"/>
          <cell r="I881">
            <v>816</v>
          </cell>
        </row>
        <row r="882">
          <cell r="A882">
            <v>60000634</v>
          </cell>
          <cell r="B882" t="str">
            <v>Определение концентрации винилхлорида экспресс методом в воздухе рабочей зоны</v>
          </cell>
          <cell r="C882" t="str">
            <v>иссл.</v>
          </cell>
          <cell r="D882">
            <v>654.16666666666674</v>
          </cell>
          <cell r="E882">
            <v>785</v>
          </cell>
          <cell r="F882">
            <v>680</v>
          </cell>
          <cell r="G882">
            <v>816.4</v>
          </cell>
          <cell r="H882"/>
          <cell r="I882">
            <v>816</v>
          </cell>
        </row>
        <row r="883">
          <cell r="A883">
            <v>60000635</v>
          </cell>
          <cell r="B883" t="str">
            <v>Определение концентрации керосина экспресс методом в воздухе рабочей зоны</v>
          </cell>
          <cell r="C883" t="str">
            <v>иссл.</v>
          </cell>
          <cell r="D883">
            <v>654.16666666666674</v>
          </cell>
          <cell r="E883">
            <v>785</v>
          </cell>
          <cell r="F883">
            <v>680</v>
          </cell>
          <cell r="G883">
            <v>816.4</v>
          </cell>
          <cell r="H883"/>
          <cell r="I883">
            <v>816</v>
          </cell>
        </row>
        <row r="884">
          <cell r="A884">
            <v>60000638</v>
          </cell>
          <cell r="B884" t="str">
            <v>Определение концентрации стирола экспресс методом в воздухе рабочей зоны</v>
          </cell>
          <cell r="C884" t="str">
            <v>иссл.</v>
          </cell>
          <cell r="D884">
            <v>654.16666666666674</v>
          </cell>
          <cell r="E884">
            <v>785</v>
          </cell>
          <cell r="F884">
            <v>680</v>
          </cell>
          <cell r="G884">
            <v>816.4</v>
          </cell>
          <cell r="H884"/>
          <cell r="I884">
            <v>816</v>
          </cell>
        </row>
        <row r="885">
          <cell r="A885">
            <v>60000639</v>
          </cell>
          <cell r="B885" t="str">
            <v>Определение концентрации азотной кислоты (диоксида азота) экспресс методом в воздухе рабочей зоны</v>
          </cell>
          <cell r="C885" t="str">
            <v>иссл.</v>
          </cell>
          <cell r="D885">
            <v>654.16666666666674</v>
          </cell>
          <cell r="E885">
            <v>785</v>
          </cell>
          <cell r="F885">
            <v>680</v>
          </cell>
          <cell r="G885">
            <v>816.4</v>
          </cell>
          <cell r="H885"/>
          <cell r="I885">
            <v>816</v>
          </cell>
        </row>
        <row r="886">
          <cell r="A886">
            <v>60000641</v>
          </cell>
          <cell r="B886" t="str">
            <v>Определение концентрации фтористого водорода экспресс методом в воздухе рабочей зоны</v>
          </cell>
          <cell r="C886" t="str">
            <v>иссл.</v>
          </cell>
          <cell r="D886">
            <v>654.16666666666674</v>
          </cell>
          <cell r="E886">
            <v>785</v>
          </cell>
          <cell r="F886">
            <v>680</v>
          </cell>
          <cell r="G886">
            <v>816.4</v>
          </cell>
          <cell r="H886"/>
          <cell r="I886">
            <v>816</v>
          </cell>
        </row>
        <row r="887">
          <cell r="A887">
            <v>60000643</v>
          </cell>
          <cell r="B887" t="str">
            <v>Определение концентрации трихлорэтилена экспресс методом в воздухе рабочей зоны</v>
          </cell>
          <cell r="C887" t="str">
            <v>иссл.</v>
          </cell>
          <cell r="D887">
            <v>654.16666666666674</v>
          </cell>
          <cell r="E887">
            <v>785</v>
          </cell>
          <cell r="F887">
            <v>680</v>
          </cell>
          <cell r="G887">
            <v>816.4</v>
          </cell>
          <cell r="H887"/>
          <cell r="I887">
            <v>816</v>
          </cell>
        </row>
        <row r="888">
          <cell r="A888">
            <v>60000644</v>
          </cell>
          <cell r="B888" t="str">
            <v>Определение концентрации сероводорода экспресс методом в воздухе рабочей зоны</v>
          </cell>
          <cell r="C888" t="str">
            <v>иссл.</v>
          </cell>
          <cell r="D888">
            <v>654.16666666666674</v>
          </cell>
          <cell r="E888">
            <v>785</v>
          </cell>
          <cell r="F888">
            <v>680</v>
          </cell>
          <cell r="G888">
            <v>816.4</v>
          </cell>
          <cell r="H888"/>
          <cell r="I888">
            <v>816</v>
          </cell>
        </row>
        <row r="889">
          <cell r="A889">
            <v>60001320</v>
          </cell>
          <cell r="B889" t="str">
            <v>Определение концентрации фенола экспресс методом в воздухе рабочей зоны</v>
          </cell>
          <cell r="C889" t="str">
            <v>иссл.</v>
          </cell>
          <cell r="D889">
            <v>654.16666666666674</v>
          </cell>
          <cell r="E889">
            <v>785</v>
          </cell>
          <cell r="F889">
            <v>680</v>
          </cell>
          <cell r="G889">
            <v>816.4</v>
          </cell>
          <cell r="H889"/>
          <cell r="I889">
            <v>816</v>
          </cell>
        </row>
        <row r="890">
          <cell r="A890">
            <v>60001321</v>
          </cell>
          <cell r="B890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90" t="str">
            <v>иссл.</v>
          </cell>
          <cell r="D890">
            <v>6685</v>
          </cell>
          <cell r="E890">
            <v>8022</v>
          </cell>
          <cell r="F890">
            <v>6950</v>
          </cell>
          <cell r="G890">
            <v>8342.880000000001</v>
          </cell>
          <cell r="H890"/>
          <cell r="I890">
            <v>8340</v>
          </cell>
        </row>
        <row r="891">
          <cell r="A891">
            <v>60001322</v>
          </cell>
          <cell r="B891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91" t="str">
            <v>иссл.</v>
          </cell>
          <cell r="D891">
            <v>6685</v>
          </cell>
          <cell r="E891">
            <v>8022</v>
          </cell>
          <cell r="F891">
            <v>6950</v>
          </cell>
          <cell r="G891">
            <v>8342.880000000001</v>
          </cell>
          <cell r="H891"/>
          <cell r="I891">
            <v>8340</v>
          </cell>
        </row>
        <row r="892">
          <cell r="A892">
            <v>60000627</v>
          </cell>
          <cell r="B892" t="str">
            <v>Определение концентрации формальдегида экспресс методом в воздухе рабочей зоны</v>
          </cell>
          <cell r="C892" t="str">
            <v>иссл.</v>
          </cell>
          <cell r="D892">
            <v>654.16666666666674</v>
          </cell>
          <cell r="E892">
            <v>785</v>
          </cell>
          <cell r="F892">
            <v>680</v>
          </cell>
          <cell r="G892">
            <v>816.4</v>
          </cell>
          <cell r="H892"/>
          <cell r="I892">
            <v>816</v>
          </cell>
        </row>
        <row r="893">
          <cell r="A893">
            <v>60000564</v>
          </cell>
          <cell r="B893" t="str">
            <v>Определение концентрации скипидара в воздухе рабочей зоны</v>
          </cell>
          <cell r="C893" t="str">
            <v>иссл.</v>
          </cell>
          <cell r="D893">
            <v>365</v>
          </cell>
          <cell r="E893">
            <v>438</v>
          </cell>
          <cell r="F893">
            <v>380</v>
          </cell>
          <cell r="G893">
            <v>455.52000000000004</v>
          </cell>
          <cell r="H893"/>
          <cell r="I893">
            <v>456</v>
          </cell>
        </row>
        <row r="894">
          <cell r="A894" t="str">
            <v>Химическое исследование воздуха рабочей зоны</v>
          </cell>
          <cell r="B894"/>
          <cell r="C894"/>
          <cell r="D894"/>
          <cell r="E894"/>
          <cell r="F894"/>
          <cell r="G894"/>
          <cell r="H894"/>
          <cell r="I894"/>
        </row>
        <row r="895">
          <cell r="A895">
            <v>60000547</v>
          </cell>
          <cell r="B895" t="str">
            <v>Определение концентрации азота диоксида (азотная кислота) в воздухе рабочей зоны</v>
          </cell>
          <cell r="C895" t="str">
            <v>иссл.</v>
          </cell>
          <cell r="D895">
            <v>260</v>
          </cell>
          <cell r="E895">
            <v>312</v>
          </cell>
          <cell r="F895">
            <v>270</v>
          </cell>
          <cell r="G895">
            <v>324.48</v>
          </cell>
          <cell r="H895"/>
          <cell r="I895">
            <v>324</v>
          </cell>
        </row>
        <row r="896">
          <cell r="A896">
            <v>60000548</v>
          </cell>
          <cell r="B896" t="str">
            <v>Определение концентрации железа оксида в воздухе рабочей зоны</v>
          </cell>
          <cell r="C896" t="str">
            <v>иссл.</v>
          </cell>
          <cell r="D896">
            <v>405.83333333333337</v>
          </cell>
          <cell r="E896">
            <v>487</v>
          </cell>
          <cell r="F896">
            <v>420</v>
          </cell>
          <cell r="G896">
            <v>506.48</v>
          </cell>
          <cell r="H896"/>
          <cell r="I896">
            <v>504</v>
          </cell>
        </row>
        <row r="897">
          <cell r="A897">
            <v>60000549</v>
          </cell>
          <cell r="B897" t="str">
            <v>Определение концентрации хлористого водорода  (соляная кислота) в воздухе рабочей зоны</v>
          </cell>
          <cell r="C897" t="str">
            <v>иссл.</v>
          </cell>
          <cell r="D897">
            <v>304.16666666666669</v>
          </cell>
          <cell r="E897">
            <v>365</v>
          </cell>
          <cell r="F897">
            <v>315</v>
          </cell>
          <cell r="G897">
            <v>379.6</v>
          </cell>
          <cell r="H897"/>
          <cell r="I897">
            <v>378</v>
          </cell>
        </row>
        <row r="898">
          <cell r="A898">
            <v>60000550</v>
          </cell>
          <cell r="B898" t="str">
            <v>Определение концентрации серной кислоты в воздухе рабочей зоны</v>
          </cell>
          <cell r="C898" t="str">
            <v>иссл.</v>
          </cell>
          <cell r="D898">
            <v>237.5</v>
          </cell>
          <cell r="E898">
            <v>285</v>
          </cell>
          <cell r="F898">
            <v>245</v>
          </cell>
          <cell r="G898">
            <v>296.40000000000003</v>
          </cell>
          <cell r="H898"/>
          <cell r="I898">
            <v>294</v>
          </cell>
        </row>
        <row r="899">
          <cell r="A899">
            <v>60000551</v>
          </cell>
          <cell r="B899" t="str">
            <v>Определение концентрации уксусной кислоты в воздухе рабочей зоны</v>
          </cell>
          <cell r="C899" t="str">
            <v>иссл.</v>
          </cell>
          <cell r="D899">
            <v>118.33333333333334</v>
          </cell>
          <cell r="E899">
            <v>142</v>
          </cell>
          <cell r="F899">
            <v>120</v>
          </cell>
          <cell r="G899">
            <v>147.68</v>
          </cell>
          <cell r="H899"/>
          <cell r="I899">
            <v>144</v>
          </cell>
        </row>
        <row r="900">
          <cell r="A900">
            <v>60000552</v>
          </cell>
          <cell r="B900" t="str">
            <v>Определение концентрации кремния в воздухе рабочей зоны</v>
          </cell>
          <cell r="C900" t="str">
            <v>иссл.</v>
          </cell>
          <cell r="D900">
            <v>616.66666666666674</v>
          </cell>
          <cell r="E900">
            <v>740</v>
          </cell>
          <cell r="F900">
            <v>640</v>
          </cell>
          <cell r="G900">
            <v>769.6</v>
          </cell>
          <cell r="H900"/>
          <cell r="I900">
            <v>768</v>
          </cell>
        </row>
        <row r="901">
          <cell r="A901">
            <v>60000553</v>
          </cell>
          <cell r="B901" t="str">
            <v>Определение концентрации марганца в воздухе рабочей зоны</v>
          </cell>
          <cell r="C901" t="str">
            <v>иссл.</v>
          </cell>
          <cell r="D901">
            <v>405.83333333333337</v>
          </cell>
          <cell r="E901">
            <v>487</v>
          </cell>
          <cell r="F901">
            <v>420</v>
          </cell>
          <cell r="G901">
            <v>506.48</v>
          </cell>
          <cell r="H901"/>
          <cell r="I901">
            <v>504</v>
          </cell>
        </row>
        <row r="902">
          <cell r="A902">
            <v>60000554</v>
          </cell>
          <cell r="B902" t="str">
            <v>Определение концентрации масла минерального в воздухе рабочей зоны</v>
          </cell>
          <cell r="C902" t="str">
            <v>иссл.</v>
          </cell>
          <cell r="D902">
            <v>160.83333333333334</v>
          </cell>
          <cell r="E902">
            <v>193</v>
          </cell>
          <cell r="F902">
            <v>165</v>
          </cell>
          <cell r="G902">
            <v>200.72</v>
          </cell>
          <cell r="H902"/>
          <cell r="I902">
            <v>198</v>
          </cell>
        </row>
        <row r="903">
          <cell r="A903">
            <v>60000555</v>
          </cell>
          <cell r="B903" t="str">
            <v>Определение концентрации меди атомно-абсорбционным методом в воздухе рабочей зоны</v>
          </cell>
          <cell r="C903" t="str">
            <v>иссл.</v>
          </cell>
          <cell r="D903">
            <v>276.66666666666669</v>
          </cell>
          <cell r="E903">
            <v>332</v>
          </cell>
          <cell r="F903">
            <v>285</v>
          </cell>
          <cell r="G903">
            <v>345.28000000000003</v>
          </cell>
          <cell r="H903"/>
          <cell r="I903">
            <v>342</v>
          </cell>
        </row>
        <row r="904">
          <cell r="A904">
            <v>60000557</v>
          </cell>
          <cell r="B904" t="str">
            <v>Определение концентрации пыли в воздухе рабочей зоны</v>
          </cell>
          <cell r="C904" t="str">
            <v>иссл.</v>
          </cell>
          <cell r="D904">
            <v>160.83333333333334</v>
          </cell>
          <cell r="E904">
            <v>193</v>
          </cell>
          <cell r="F904">
            <v>165</v>
          </cell>
          <cell r="G904">
            <v>200.72</v>
          </cell>
          <cell r="H904"/>
          <cell r="I904">
            <v>198</v>
          </cell>
        </row>
        <row r="905">
          <cell r="A905">
            <v>60000558</v>
          </cell>
          <cell r="B905" t="str">
            <v>Определение концентрации свинца в воздухе рабочей зоны</v>
          </cell>
          <cell r="C905" t="str">
            <v>иссл.</v>
          </cell>
          <cell r="D905">
            <v>405.83333333333337</v>
          </cell>
          <cell r="E905">
            <v>487</v>
          </cell>
          <cell r="F905">
            <v>425</v>
          </cell>
          <cell r="G905">
            <v>506.48</v>
          </cell>
          <cell r="H905"/>
          <cell r="I905">
            <v>510</v>
          </cell>
        </row>
        <row r="906">
          <cell r="A906">
            <v>60000559</v>
          </cell>
          <cell r="B906" t="str">
            <v>Определение концентрации фенола в воздухе рабочей зоны</v>
          </cell>
          <cell r="C906" t="str">
            <v>иссл.</v>
          </cell>
          <cell r="D906">
            <v>405.83333333333337</v>
          </cell>
          <cell r="E906">
            <v>487</v>
          </cell>
          <cell r="F906">
            <v>435</v>
          </cell>
          <cell r="G906">
            <v>506.48</v>
          </cell>
          <cell r="H906"/>
          <cell r="I906">
            <v>522</v>
          </cell>
        </row>
        <row r="907">
          <cell r="A907">
            <v>60000560</v>
          </cell>
          <cell r="B907" t="str">
            <v>Определение концентрации формальдегида в воздухе рабочей зоны</v>
          </cell>
          <cell r="C907" t="str">
            <v>иссл.</v>
          </cell>
          <cell r="D907">
            <v>419.16666666666669</v>
          </cell>
          <cell r="E907">
            <v>503</v>
          </cell>
          <cell r="F907">
            <v>435</v>
          </cell>
          <cell r="G907">
            <v>523.12</v>
          </cell>
          <cell r="H907"/>
          <cell r="I907">
            <v>522</v>
          </cell>
        </row>
        <row r="908">
          <cell r="A908">
            <v>60000561</v>
          </cell>
          <cell r="B908" t="str">
            <v>Определение концентрации щелочи в воздухе рабочей зоны</v>
          </cell>
          <cell r="C908" t="str">
            <v>иссл.</v>
          </cell>
          <cell r="D908">
            <v>268.33333333333337</v>
          </cell>
          <cell r="E908">
            <v>322</v>
          </cell>
          <cell r="F908">
            <v>280</v>
          </cell>
          <cell r="G908">
            <v>334.88</v>
          </cell>
          <cell r="H908"/>
          <cell r="I908">
            <v>336</v>
          </cell>
        </row>
        <row r="909">
          <cell r="A909">
            <v>60000562</v>
          </cell>
          <cell r="B909" t="str">
            <v>Определение концентрации фосфорного ангидрида в воздухе рабочей зоны</v>
          </cell>
          <cell r="C909" t="str">
            <v>иссл.</v>
          </cell>
          <cell r="D909">
            <v>246.66666666666669</v>
          </cell>
          <cell r="E909">
            <v>296</v>
          </cell>
          <cell r="F909">
            <v>255</v>
          </cell>
          <cell r="G909">
            <v>307.84000000000003</v>
          </cell>
          <cell r="H909"/>
          <cell r="I909">
            <v>306</v>
          </cell>
        </row>
        <row r="910">
          <cell r="A910">
            <v>60000565</v>
          </cell>
          <cell r="B910" t="str">
            <v>Определение концентрации ртути в воздухе рабочей зоны</v>
          </cell>
          <cell r="C910" t="str">
            <v>иссл.</v>
          </cell>
          <cell r="D910">
            <v>346.66666666666669</v>
          </cell>
          <cell r="E910">
            <v>416</v>
          </cell>
          <cell r="F910">
            <v>360</v>
          </cell>
          <cell r="G910">
            <v>432.64</v>
          </cell>
          <cell r="H910"/>
          <cell r="I910">
            <v>432</v>
          </cell>
        </row>
        <row r="911">
          <cell r="A911">
            <v>60000566</v>
          </cell>
          <cell r="B911" t="str">
            <v>Определение концентрации аминосоединений (ароматические) в воздухе рабочей зоны</v>
          </cell>
          <cell r="C911" t="str">
            <v>иссл.</v>
          </cell>
          <cell r="D911">
            <v>232.5</v>
          </cell>
          <cell r="E911">
            <v>279</v>
          </cell>
          <cell r="F911">
            <v>240</v>
          </cell>
          <cell r="G911">
            <v>290.16000000000003</v>
          </cell>
          <cell r="H911"/>
          <cell r="I911">
            <v>288</v>
          </cell>
        </row>
        <row r="912">
          <cell r="A912">
            <v>60000567</v>
          </cell>
          <cell r="B912" t="str">
            <v>Определение концентрации свинца в смывах</v>
          </cell>
          <cell r="C912" t="str">
            <v>иссл.</v>
          </cell>
          <cell r="D912">
            <v>335</v>
          </cell>
          <cell r="E912">
            <v>402</v>
          </cell>
          <cell r="F912">
            <v>345</v>
          </cell>
          <cell r="G912">
            <v>418.08000000000004</v>
          </cell>
          <cell r="H912"/>
          <cell r="I912">
            <v>414</v>
          </cell>
        </row>
        <row r="913">
          <cell r="A913">
            <v>60000569</v>
          </cell>
          <cell r="B913" t="str">
            <v>Определение концентрации хрома, хромового ангидрида в воздухе рабочей зоны</v>
          </cell>
          <cell r="C913" t="str">
            <v>иссл.</v>
          </cell>
          <cell r="D913">
            <v>347.5</v>
          </cell>
          <cell r="E913">
            <v>417</v>
          </cell>
          <cell r="F913">
            <v>360</v>
          </cell>
          <cell r="G913">
            <v>433.68</v>
          </cell>
          <cell r="H913"/>
          <cell r="I913">
            <v>432</v>
          </cell>
        </row>
        <row r="914">
          <cell r="A914">
            <v>60000570</v>
          </cell>
          <cell r="B914" t="str">
            <v>Определение концентрации стирола в воздухе рабочей зоны</v>
          </cell>
          <cell r="C914" t="str">
            <v>иссл.</v>
          </cell>
          <cell r="D914">
            <v>353.33333333333337</v>
          </cell>
          <cell r="E914">
            <v>424</v>
          </cell>
          <cell r="F914">
            <v>365</v>
          </cell>
          <cell r="G914">
            <v>440.96000000000004</v>
          </cell>
          <cell r="H914"/>
          <cell r="I914">
            <v>438</v>
          </cell>
        </row>
        <row r="915">
          <cell r="A915">
            <v>60000571</v>
          </cell>
          <cell r="B915" t="str">
            <v>Определение эпихлоргидрина в воздухе рабочей зоны</v>
          </cell>
          <cell r="C915" t="str">
            <v>иссл.</v>
          </cell>
          <cell r="D915">
            <v>751.66666666666674</v>
          </cell>
          <cell r="E915">
            <v>902</v>
          </cell>
          <cell r="F915">
            <v>780</v>
          </cell>
          <cell r="G915">
            <v>938.08</v>
          </cell>
          <cell r="H915"/>
          <cell r="I915">
            <v>936</v>
          </cell>
        </row>
        <row r="916">
          <cell r="A916">
            <v>60000572</v>
          </cell>
          <cell r="B916" t="str">
            <v>Определение концентрации мышьяковистого ангидрида в воздухе рабочей зоны</v>
          </cell>
          <cell r="C916" t="str">
            <v>иссл.</v>
          </cell>
          <cell r="D916">
            <v>324.16666666666669</v>
          </cell>
          <cell r="E916">
            <v>389</v>
          </cell>
          <cell r="F916">
            <v>335</v>
          </cell>
          <cell r="G916">
            <v>404.56</v>
          </cell>
          <cell r="H916"/>
          <cell r="I916">
            <v>402</v>
          </cell>
        </row>
        <row r="917">
          <cell r="A917">
            <v>60000573</v>
          </cell>
          <cell r="B917" t="str">
            <v>Определение концентрации канифоли в воздухе рабочей зоны</v>
          </cell>
          <cell r="C917" t="str">
            <v>иссл.</v>
          </cell>
          <cell r="D917">
            <v>735</v>
          </cell>
          <cell r="E917">
            <v>882</v>
          </cell>
          <cell r="F917">
            <v>765</v>
          </cell>
          <cell r="G917">
            <v>917.28000000000009</v>
          </cell>
          <cell r="H917"/>
          <cell r="I917">
            <v>918</v>
          </cell>
        </row>
        <row r="918">
          <cell r="A918">
            <v>60000576</v>
          </cell>
          <cell r="B918" t="str">
            <v>Определение концентрации озона в воздухе рабочей зоны</v>
          </cell>
          <cell r="C918" t="str">
            <v>иссл.</v>
          </cell>
          <cell r="D918">
            <v>685.83333333333337</v>
          </cell>
          <cell r="E918">
            <v>823</v>
          </cell>
          <cell r="F918">
            <v>715</v>
          </cell>
          <cell r="G918">
            <v>855.92000000000007</v>
          </cell>
          <cell r="H918"/>
          <cell r="I918">
            <v>858</v>
          </cell>
        </row>
        <row r="919">
          <cell r="A919">
            <v>60000577</v>
          </cell>
          <cell r="B919" t="str">
            <v>Определение концентрации хлороформа в воздухе рабочей зоны</v>
          </cell>
          <cell r="C919" t="str">
            <v>иссл.</v>
          </cell>
          <cell r="D919">
            <v>279.16666666666669</v>
          </cell>
          <cell r="E919">
            <v>335</v>
          </cell>
          <cell r="F919">
            <v>290</v>
          </cell>
          <cell r="G919">
            <v>348.40000000000003</v>
          </cell>
          <cell r="H919"/>
          <cell r="I919">
            <v>348</v>
          </cell>
        </row>
        <row r="920">
          <cell r="A920">
            <v>60000582</v>
          </cell>
          <cell r="B920" t="str">
            <v>Определение концентрации капролактама газохроматографическим методом  в воздухе рабочей зоны</v>
          </cell>
          <cell r="C920" t="str">
            <v>иссл.</v>
          </cell>
          <cell r="D920">
            <v>331.66666666666669</v>
          </cell>
          <cell r="E920">
            <v>398</v>
          </cell>
          <cell r="F920">
            <v>345</v>
          </cell>
          <cell r="G920">
            <v>413.92</v>
          </cell>
          <cell r="H920"/>
          <cell r="I920">
            <v>414</v>
          </cell>
        </row>
        <row r="921">
          <cell r="A921">
            <v>60000583</v>
          </cell>
          <cell r="B921" t="str">
            <v>Определение концентрации углерода-4 хлористого газохроматографическим методом  в воздухе рабочей зоны</v>
          </cell>
          <cell r="C921" t="str">
            <v>иссл.</v>
          </cell>
          <cell r="D921">
            <v>291.66666666666669</v>
          </cell>
          <cell r="E921">
            <v>350</v>
          </cell>
          <cell r="F921">
            <v>300</v>
          </cell>
          <cell r="G921">
            <v>364</v>
          </cell>
          <cell r="H921"/>
          <cell r="I921">
            <v>360</v>
          </cell>
        </row>
        <row r="922">
          <cell r="A922">
            <v>60000584</v>
          </cell>
          <cell r="B922" t="str">
            <v>Определение концентрации спиртов (С1по С8) газохроматографическим методом в воздухе рабочей зоны</v>
          </cell>
          <cell r="C922" t="str">
            <v>иссл.</v>
          </cell>
          <cell r="D922">
            <v>370</v>
          </cell>
          <cell r="E922">
            <v>444</v>
          </cell>
          <cell r="F922">
            <v>385</v>
          </cell>
          <cell r="G922">
            <v>461.76</v>
          </cell>
          <cell r="H922"/>
          <cell r="I922">
            <v>462</v>
          </cell>
        </row>
        <row r="923">
          <cell r="A923">
            <v>60000585</v>
          </cell>
          <cell r="B923" t="str">
            <v>Определение концентрации бензина газохроматографическим методом  в воздухе рабочей зоны</v>
          </cell>
          <cell r="C923" t="str">
            <v>иссл.</v>
          </cell>
          <cell r="D923">
            <v>331.66666666666669</v>
          </cell>
          <cell r="E923">
            <v>398</v>
          </cell>
          <cell r="F923">
            <v>345</v>
          </cell>
          <cell r="G923">
            <v>413.92</v>
          </cell>
          <cell r="H923"/>
          <cell r="I923">
            <v>414</v>
          </cell>
        </row>
        <row r="924">
          <cell r="A924">
            <v>60000586</v>
          </cell>
          <cell r="B9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924" t="str">
            <v>иссл.</v>
          </cell>
          <cell r="D924">
            <v>383.33333333333337</v>
          </cell>
          <cell r="E924">
            <v>460</v>
          </cell>
          <cell r="F924">
            <v>395</v>
          </cell>
          <cell r="G924">
            <v>478.40000000000003</v>
          </cell>
          <cell r="H924"/>
          <cell r="I924">
            <v>474</v>
          </cell>
        </row>
        <row r="925">
          <cell r="A925">
            <v>60000587</v>
          </cell>
          <cell r="B9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925" t="str">
            <v>иссл.</v>
          </cell>
          <cell r="D925">
            <v>398.33333333333337</v>
          </cell>
          <cell r="E925">
            <v>478</v>
          </cell>
          <cell r="F925">
            <v>415</v>
          </cell>
          <cell r="G925">
            <v>497.12</v>
          </cell>
          <cell r="H925"/>
          <cell r="I925">
            <v>498</v>
          </cell>
        </row>
        <row r="926">
          <cell r="A926">
            <v>60000588</v>
          </cell>
          <cell r="B9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26" t="str">
            <v>иссл.</v>
          </cell>
          <cell r="D926">
            <v>335</v>
          </cell>
          <cell r="E926">
            <v>402</v>
          </cell>
          <cell r="F926">
            <v>350</v>
          </cell>
          <cell r="G926">
            <v>418.08000000000004</v>
          </cell>
          <cell r="H926"/>
          <cell r="I926">
            <v>420</v>
          </cell>
        </row>
        <row r="927">
          <cell r="A927">
            <v>60000589</v>
          </cell>
          <cell r="B927" t="str">
            <v>Определение концентрации этилацетата, бутилацетата газохроматографическим методом  в воздухе рабочей зоны</v>
          </cell>
          <cell r="C927" t="str">
            <v>иссл.</v>
          </cell>
          <cell r="D927">
            <v>285</v>
          </cell>
          <cell r="E927">
            <v>342</v>
          </cell>
          <cell r="F927">
            <v>295</v>
          </cell>
          <cell r="G927">
            <v>355.68</v>
          </cell>
          <cell r="H927"/>
          <cell r="I927">
            <v>354</v>
          </cell>
        </row>
        <row r="928">
          <cell r="A928">
            <v>60000591</v>
          </cell>
          <cell r="B928" t="str">
            <v>Определение концентрации аммиака  в воздухе рабочей зоны</v>
          </cell>
          <cell r="C928" t="str">
            <v>иссл.</v>
          </cell>
          <cell r="D928">
            <v>310.83333333333337</v>
          </cell>
          <cell r="E928">
            <v>373</v>
          </cell>
          <cell r="F928">
            <v>325</v>
          </cell>
          <cell r="G928">
            <v>387.92</v>
          </cell>
          <cell r="H928"/>
          <cell r="I928">
            <v>390</v>
          </cell>
        </row>
        <row r="929">
          <cell r="A929">
            <v>60000592</v>
          </cell>
          <cell r="B929" t="str">
            <v>Определение концентрации водорода фтористого  в воздухе рабочей зоны</v>
          </cell>
          <cell r="C929" t="str">
            <v>иссл.</v>
          </cell>
          <cell r="D929">
            <v>353.33333333333337</v>
          </cell>
          <cell r="E929">
            <v>424</v>
          </cell>
          <cell r="F929">
            <v>365</v>
          </cell>
          <cell r="G929">
            <v>440.96000000000004</v>
          </cell>
          <cell r="H929"/>
          <cell r="I929">
            <v>438</v>
          </cell>
        </row>
        <row r="930">
          <cell r="A930">
            <v>60000593</v>
          </cell>
          <cell r="B930" t="str">
            <v>Определение концентрации алюминия   в воздухе рабочей зоны</v>
          </cell>
          <cell r="C930" t="str">
            <v>иссл.</v>
          </cell>
          <cell r="D930">
            <v>324.16666666666669</v>
          </cell>
          <cell r="E930">
            <v>389</v>
          </cell>
          <cell r="F930">
            <v>335</v>
          </cell>
          <cell r="G930">
            <v>404.56</v>
          </cell>
          <cell r="H930"/>
          <cell r="I930">
            <v>402</v>
          </cell>
        </row>
        <row r="931">
          <cell r="A931">
            <v>60000596</v>
          </cell>
          <cell r="B931" t="str">
            <v>Определение концентрации цинка атомно-абсорбционным методом в воздухе рабочей зоны</v>
          </cell>
          <cell r="C931" t="str">
            <v>иссл.</v>
          </cell>
          <cell r="D931">
            <v>269.16666666666669</v>
          </cell>
          <cell r="E931">
            <v>323</v>
          </cell>
          <cell r="F931">
            <v>280</v>
          </cell>
          <cell r="G931">
            <v>335.92</v>
          </cell>
          <cell r="H931"/>
          <cell r="I931">
            <v>336</v>
          </cell>
        </row>
        <row r="932">
          <cell r="A932">
            <v>60001301</v>
          </cell>
          <cell r="B932" t="str">
            <v>Выполнение работ по аттестации промышленной лаборатории с выходом на объект</v>
          </cell>
          <cell r="C932" t="str">
            <v>иссл.</v>
          </cell>
          <cell r="D932">
            <v>10870</v>
          </cell>
          <cell r="E932">
            <v>13044</v>
          </cell>
          <cell r="F932">
            <v>11305</v>
          </cell>
          <cell r="G932">
            <v>13565.76</v>
          </cell>
          <cell r="H932"/>
          <cell r="I932">
            <v>13566</v>
          </cell>
        </row>
        <row r="933">
          <cell r="A933">
            <v>60001302</v>
          </cell>
          <cell r="B933" t="str">
            <v>Выполнение работ по аттестации промышленной лаборатории без выхода на объект</v>
          </cell>
          <cell r="C933" t="str">
            <v>иссл.</v>
          </cell>
          <cell r="D933">
            <v>6075.8333333333339</v>
          </cell>
          <cell r="E933">
            <v>7291</v>
          </cell>
          <cell r="F933">
            <v>6315</v>
          </cell>
          <cell r="G933">
            <v>7582.64</v>
          </cell>
          <cell r="H933"/>
          <cell r="I933">
            <v>7578</v>
          </cell>
        </row>
        <row r="934">
          <cell r="A934">
            <v>60001319</v>
          </cell>
          <cell r="B9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934" t="str">
            <v>иссл.</v>
          </cell>
          <cell r="D934">
            <v>6075.8333333333339</v>
          </cell>
          <cell r="E934">
            <v>7291</v>
          </cell>
          <cell r="F934">
            <v>6315</v>
          </cell>
          <cell r="G934">
            <v>7582.64</v>
          </cell>
          <cell r="H934"/>
          <cell r="I934">
            <v>7578</v>
          </cell>
        </row>
        <row r="935">
          <cell r="A935">
            <v>60001324</v>
          </cell>
          <cell r="B935" t="str">
            <v>Определение цефалоспориновых антибиотиков (цефаликсина и цефалоспорина) в воздухе рабочей зоны</v>
          </cell>
          <cell r="C935" t="str">
            <v>иссл.</v>
          </cell>
          <cell r="D935">
            <v>264.16666666666669</v>
          </cell>
          <cell r="E935">
            <v>317</v>
          </cell>
          <cell r="F935">
            <v>275</v>
          </cell>
          <cell r="G935">
            <v>329.68</v>
          </cell>
          <cell r="H935"/>
          <cell r="I935">
            <v>330</v>
          </cell>
        </row>
        <row r="936">
          <cell r="A936">
            <v>60000039</v>
          </cell>
          <cell r="B936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936" t="str">
            <v>иссл.</v>
          </cell>
          <cell r="D936">
            <v>854.16666666666674</v>
          </cell>
          <cell r="E936">
            <v>1025</v>
          </cell>
          <cell r="F936">
            <v>885</v>
          </cell>
          <cell r="G936">
            <v>1066</v>
          </cell>
          <cell r="H936"/>
          <cell r="I936">
            <v>1062</v>
          </cell>
        </row>
        <row r="937">
          <cell r="A937" t="str">
            <v>Обучение</v>
          </cell>
          <cell r="B937"/>
          <cell r="C937"/>
          <cell r="D937"/>
          <cell r="E937"/>
          <cell r="F937"/>
          <cell r="G937"/>
          <cell r="H937"/>
          <cell r="I937"/>
        </row>
        <row r="938">
          <cell r="A938">
            <v>60000036</v>
          </cell>
          <cell r="B938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38" t="str">
            <v>иссл.</v>
          </cell>
          <cell r="D938">
            <v>1277.5</v>
          </cell>
          <cell r="E938">
            <v>1533</v>
          </cell>
          <cell r="F938">
            <v>1325</v>
          </cell>
          <cell r="G938">
            <v>1594.3200000000002</v>
          </cell>
          <cell r="H938"/>
          <cell r="I938">
            <v>1590</v>
          </cell>
        </row>
        <row r="939">
          <cell r="A939" t="str">
            <v>Радиологическая лаборатория</v>
          </cell>
          <cell r="B939"/>
          <cell r="C939"/>
          <cell r="D939"/>
          <cell r="E939"/>
          <cell r="F939"/>
          <cell r="G939"/>
          <cell r="H939"/>
          <cell r="I939"/>
        </row>
        <row r="940">
          <cell r="A940" t="str">
            <v>Радиоспектрометрические исследования</v>
          </cell>
          <cell r="B940"/>
          <cell r="C940"/>
          <cell r="D940"/>
          <cell r="E940"/>
          <cell r="F940"/>
          <cell r="G940"/>
          <cell r="H940"/>
          <cell r="I940"/>
        </row>
        <row r="941">
          <cell r="A941">
            <v>70000741</v>
          </cell>
          <cell r="B941" t="str">
            <v>Спектрометрическое исследование лесоматериалов</v>
          </cell>
          <cell r="C941" t="str">
            <v>проба</v>
          </cell>
          <cell r="D941">
            <v>835</v>
          </cell>
          <cell r="E941">
            <v>1002</v>
          </cell>
          <cell r="F941">
            <v>865</v>
          </cell>
          <cell r="G941">
            <v>1042.08</v>
          </cell>
          <cell r="H941"/>
          <cell r="I941">
            <v>1038</v>
          </cell>
        </row>
        <row r="942">
          <cell r="A942">
            <v>70000742</v>
          </cell>
          <cell r="B942" t="str">
            <v>Спектрометрическое исследование пищевых продуктов</v>
          </cell>
          <cell r="C942" t="str">
            <v>проба</v>
          </cell>
          <cell r="D942">
            <v>1070.8333333333335</v>
          </cell>
          <cell r="E942">
            <v>1285</v>
          </cell>
          <cell r="F942">
            <v>1110</v>
          </cell>
          <cell r="G942">
            <v>1336.4</v>
          </cell>
          <cell r="H942"/>
          <cell r="I942">
            <v>1332</v>
          </cell>
        </row>
        <row r="943">
          <cell r="A943">
            <v>70000743</v>
          </cell>
          <cell r="B943" t="str">
            <v>Спектрометрическое исследование воды поверхностных водоемов (цезий - 137, стронций - 90)</v>
          </cell>
          <cell r="C943" t="str">
            <v>проба</v>
          </cell>
          <cell r="D943">
            <v>1065</v>
          </cell>
          <cell r="E943">
            <v>1278</v>
          </cell>
          <cell r="F943">
            <v>1105</v>
          </cell>
          <cell r="G943">
            <v>1329.1200000000001</v>
          </cell>
          <cell r="H943"/>
          <cell r="I943">
            <v>1326</v>
          </cell>
        </row>
        <row r="944">
          <cell r="A944">
            <v>70000744</v>
          </cell>
          <cell r="B944" t="str">
            <v>Спектрометрическое исследование стройматериалов, шлаков</v>
          </cell>
          <cell r="C944" t="str">
            <v>проба</v>
          </cell>
          <cell r="D944">
            <v>1543.3333333333335</v>
          </cell>
          <cell r="E944">
            <v>1852</v>
          </cell>
          <cell r="F944">
            <v>1605</v>
          </cell>
          <cell r="G944">
            <v>1926.0800000000002</v>
          </cell>
          <cell r="H944"/>
          <cell r="I944">
            <v>1926</v>
          </cell>
        </row>
        <row r="945">
          <cell r="A945">
            <v>70000745</v>
          </cell>
          <cell r="B945" t="str">
            <v>Спектрометрическое исследование почвы</v>
          </cell>
          <cell r="C945" t="str">
            <v>проба</v>
          </cell>
          <cell r="D945">
            <v>637.5</v>
          </cell>
          <cell r="E945">
            <v>765</v>
          </cell>
          <cell r="F945">
            <v>660</v>
          </cell>
          <cell r="G945">
            <v>795.6</v>
          </cell>
          <cell r="H945"/>
          <cell r="I945">
            <v>792</v>
          </cell>
        </row>
        <row r="946">
          <cell r="A946">
            <v>70000754</v>
          </cell>
          <cell r="B946" t="str">
            <v>Определение общей альфа- и бета- активности в пробе питьевой воды, воды поверхностных водоемов</v>
          </cell>
          <cell r="C946" t="str">
            <v>проба</v>
          </cell>
          <cell r="D946">
            <v>1441.6666666666667</v>
          </cell>
          <cell r="E946">
            <v>1730</v>
          </cell>
          <cell r="F946">
            <v>1500</v>
          </cell>
          <cell r="G946">
            <v>1799.2</v>
          </cell>
          <cell r="H946"/>
          <cell r="I946">
            <v>1800</v>
          </cell>
        </row>
        <row r="947">
          <cell r="A947">
            <v>70000775</v>
          </cell>
          <cell r="B947" t="str">
            <v>Спектрометрическое исследование минерального сырья</v>
          </cell>
          <cell r="C947" t="str">
            <v>проба</v>
          </cell>
          <cell r="D947">
            <v>2706.666666666667</v>
          </cell>
          <cell r="E947">
            <v>3248</v>
          </cell>
          <cell r="F947">
            <v>2815</v>
          </cell>
          <cell r="G947">
            <v>3377.92</v>
          </cell>
          <cell r="H947"/>
          <cell r="I947">
            <v>3378</v>
          </cell>
        </row>
        <row r="948">
          <cell r="A948">
            <v>70000785</v>
          </cell>
          <cell r="B948" t="str">
            <v>Спектрометрическое исследование удельной эффективной активности каменного угля и шлака</v>
          </cell>
          <cell r="C948" t="str">
            <v>проба</v>
          </cell>
          <cell r="D948">
            <v>1915</v>
          </cell>
          <cell r="E948">
            <v>2298</v>
          </cell>
          <cell r="F948">
            <v>1990</v>
          </cell>
          <cell r="G948">
            <v>2389.92</v>
          </cell>
          <cell r="H948"/>
          <cell r="I948">
            <v>2388</v>
          </cell>
        </row>
        <row r="949">
          <cell r="A949">
            <v>70000786</v>
          </cell>
          <cell r="B949" t="str">
            <v>Спектрометрическое исследование древесного угля на цезий - 137 и стронций - 90</v>
          </cell>
          <cell r="C949" t="str">
            <v>проба</v>
          </cell>
          <cell r="D949">
            <v>1002.5</v>
          </cell>
          <cell r="E949">
            <v>1203</v>
          </cell>
          <cell r="F949">
            <v>1045</v>
          </cell>
          <cell r="G949">
            <v>1251.1200000000001</v>
          </cell>
          <cell r="H949"/>
          <cell r="I949">
            <v>1254</v>
          </cell>
        </row>
        <row r="950">
          <cell r="A950">
            <v>70000787</v>
          </cell>
          <cell r="B950" t="str">
            <v>Спектрометрическое исследование мебельной продукции</v>
          </cell>
          <cell r="C950" t="str">
            <v>проба</v>
          </cell>
          <cell r="D950">
            <v>1915</v>
          </cell>
          <cell r="E950">
            <v>2298</v>
          </cell>
          <cell r="F950">
            <v>1990</v>
          </cell>
          <cell r="G950">
            <v>2389.92</v>
          </cell>
          <cell r="H950"/>
          <cell r="I950">
            <v>2388</v>
          </cell>
        </row>
        <row r="951">
          <cell r="A951">
            <v>70000761</v>
          </cell>
          <cell r="B951" t="str">
            <v>Измерение активности радона в пробе воды.</v>
          </cell>
          <cell r="C951" t="str">
            <v>иссл.</v>
          </cell>
          <cell r="D951">
            <v>1134.1666666666667</v>
          </cell>
          <cell r="E951">
            <v>1361</v>
          </cell>
          <cell r="F951">
            <v>1180</v>
          </cell>
          <cell r="G951">
            <v>1415.44</v>
          </cell>
          <cell r="H951"/>
          <cell r="I951">
            <v>1416</v>
          </cell>
        </row>
        <row r="952">
          <cell r="A952" t="str">
            <v>Дозиметрический метод</v>
          </cell>
          <cell r="B952"/>
          <cell r="C952"/>
          <cell r="D952"/>
          <cell r="E952"/>
          <cell r="F952"/>
          <cell r="G952"/>
          <cell r="H952"/>
          <cell r="I952"/>
        </row>
        <row r="953">
          <cell r="A953">
            <v>70000749</v>
          </cell>
          <cell r="B953" t="str">
            <v>Годовое обслуживание ИДК (1 дозиметр)</v>
          </cell>
          <cell r="C953" t="str">
            <v>дозиметр</v>
          </cell>
          <cell r="D953">
            <v>1260</v>
          </cell>
          <cell r="E953">
            <v>1512</v>
          </cell>
          <cell r="F953">
            <v>1300</v>
          </cell>
          <cell r="G953">
            <v>1572.48</v>
          </cell>
          <cell r="H953"/>
          <cell r="I953">
            <v>1560</v>
          </cell>
        </row>
        <row r="954">
          <cell r="A954">
            <v>70000777</v>
          </cell>
          <cell r="B954" t="str">
            <v>Квартальное обслуживание ИДК (1 дозиметр)</v>
          </cell>
          <cell r="C954" t="str">
            <v>дозиметр</v>
          </cell>
          <cell r="D954">
            <v>315</v>
          </cell>
          <cell r="E954">
            <v>378</v>
          </cell>
          <cell r="F954">
            <v>325</v>
          </cell>
          <cell r="G954">
            <v>393.12</v>
          </cell>
          <cell r="H954"/>
          <cell r="I954">
            <v>390</v>
          </cell>
        </row>
        <row r="955">
          <cell r="A955">
            <v>70000126</v>
          </cell>
          <cell r="B955" t="str">
            <v>Годовое обслуживание ИДК (2 дозиметра)</v>
          </cell>
          <cell r="C955" t="str">
            <v>дозиметр</v>
          </cell>
          <cell r="D955">
            <v>2520</v>
          </cell>
          <cell r="E955">
            <v>3024</v>
          </cell>
          <cell r="F955">
            <v>2600</v>
          </cell>
          <cell r="G955">
            <v>3144.96</v>
          </cell>
          <cell r="H955"/>
          <cell r="I955">
            <v>3120</v>
          </cell>
        </row>
        <row r="956">
          <cell r="A956">
            <v>70000750</v>
          </cell>
          <cell r="B956" t="str">
            <v>Измерение мощности дозы гамма – излучения  на местности, в зданиях.</v>
          </cell>
          <cell r="C956" t="str">
            <v>иссл.</v>
          </cell>
          <cell r="D956">
            <v>64.166666666666671</v>
          </cell>
          <cell r="E956">
            <v>77</v>
          </cell>
          <cell r="F956">
            <v>65</v>
          </cell>
          <cell r="G956">
            <v>80.08</v>
          </cell>
          <cell r="H956"/>
          <cell r="I956">
            <v>78</v>
          </cell>
        </row>
        <row r="957">
          <cell r="A957">
            <v>70000751</v>
          </cell>
          <cell r="B957" t="str">
            <v>Измерение мощности дозы гамма-излучения и рентгеновского излучения на радиологическом объекте</v>
          </cell>
          <cell r="C957" t="str">
            <v>иссл.</v>
          </cell>
          <cell r="D957">
            <v>127.5</v>
          </cell>
          <cell r="E957">
            <v>153</v>
          </cell>
          <cell r="F957">
            <v>130</v>
          </cell>
          <cell r="G957">
            <v>159.12</v>
          </cell>
          <cell r="H957"/>
          <cell r="I957">
            <v>156</v>
          </cell>
        </row>
        <row r="958">
          <cell r="A958">
            <v>70000752</v>
          </cell>
          <cell r="B958" t="str">
            <v>Измерение потока альфа-частиц и бета-частиц</v>
          </cell>
          <cell r="C958" t="str">
            <v>иссл.</v>
          </cell>
          <cell r="D958">
            <v>137.5</v>
          </cell>
          <cell r="E958">
            <v>165</v>
          </cell>
          <cell r="F958">
            <v>145</v>
          </cell>
          <cell r="G958">
            <v>171.6</v>
          </cell>
          <cell r="H958"/>
          <cell r="I958">
            <v>174</v>
          </cell>
        </row>
        <row r="959">
          <cell r="A959">
            <v>70000041</v>
          </cell>
          <cell r="B959" t="str">
            <v>Радиационный контроль партии черного металлолома массой до 25 тонн, загруженного в транспортное средство</v>
          </cell>
          <cell r="C959" t="str">
            <v>трансп. ед.</v>
          </cell>
          <cell r="D959">
            <v>863.33333333333337</v>
          </cell>
          <cell r="E959">
            <v>1036</v>
          </cell>
          <cell r="F959">
            <v>895</v>
          </cell>
          <cell r="G959">
            <v>1077.44</v>
          </cell>
          <cell r="H959"/>
          <cell r="I959">
            <v>1074</v>
          </cell>
        </row>
        <row r="960">
          <cell r="A960">
            <v>70000042</v>
          </cell>
          <cell r="B960" t="str">
            <v>Радиационный контроль партии черного металлолома массой от 25 тонн, загруженное в транспотрное средство</v>
          </cell>
          <cell r="C960" t="str">
            <v>трансп. ед.</v>
          </cell>
          <cell r="D960">
            <v>885</v>
          </cell>
          <cell r="E960">
            <v>1062</v>
          </cell>
          <cell r="F960">
            <v>920</v>
          </cell>
          <cell r="G960">
            <v>1104.48</v>
          </cell>
          <cell r="H960"/>
          <cell r="I960">
            <v>1104</v>
          </cell>
        </row>
        <row r="961">
          <cell r="A961">
            <v>70000043</v>
          </cell>
          <cell r="B961" t="str">
            <v>Радиационный контроль партии цветного металлолома массой до 25 тонн, загруженного в транспортное средство</v>
          </cell>
          <cell r="C961" t="str">
            <v>трансп. ед.</v>
          </cell>
          <cell r="D961">
            <v>1239.1666666666667</v>
          </cell>
          <cell r="E961">
            <v>1487</v>
          </cell>
          <cell r="F961">
            <v>1285</v>
          </cell>
          <cell r="G961">
            <v>1546.48</v>
          </cell>
          <cell r="H961"/>
          <cell r="I961">
            <v>1542</v>
          </cell>
        </row>
        <row r="962">
          <cell r="A962">
            <v>70000044</v>
          </cell>
          <cell r="B962" t="str">
            <v>Радиационный контроль партии цветного металлолома массой от 25 тонн, загруженного в транспортное средство</v>
          </cell>
          <cell r="C962" t="str">
            <v>трансп. ед.</v>
          </cell>
          <cell r="D962">
            <v>2228.3333333333335</v>
          </cell>
          <cell r="E962">
            <v>2674</v>
          </cell>
          <cell r="F962">
            <v>2315</v>
          </cell>
          <cell r="G962">
            <v>2780.96</v>
          </cell>
          <cell r="H962"/>
          <cell r="I962">
            <v>2778</v>
          </cell>
        </row>
        <row r="963">
          <cell r="A963">
            <v>70000045</v>
          </cell>
          <cell r="B963" t="str">
            <v>Радиационный контроль черного металла в штабелях для партий до 25 тонн</v>
          </cell>
          <cell r="C963" t="str">
            <v>партия</v>
          </cell>
          <cell r="D963">
            <v>863.33333333333337</v>
          </cell>
          <cell r="E963">
            <v>1036</v>
          </cell>
          <cell r="F963">
            <v>895</v>
          </cell>
          <cell r="G963">
            <v>1077.44</v>
          </cell>
          <cell r="H963"/>
          <cell r="I963">
            <v>1074</v>
          </cell>
        </row>
        <row r="964">
          <cell r="A964">
            <v>70000046</v>
          </cell>
          <cell r="B964" t="str">
            <v>Радиационный контроль цветного металла в штабелях для партий до 25 тонн</v>
          </cell>
          <cell r="C964" t="str">
            <v>партия</v>
          </cell>
          <cell r="D964">
            <v>1239.1666666666667</v>
          </cell>
          <cell r="E964">
            <v>1487</v>
          </cell>
          <cell r="F964">
            <v>1285</v>
          </cell>
          <cell r="G964">
            <v>1546.48</v>
          </cell>
          <cell r="H964"/>
          <cell r="I964">
            <v>1542</v>
          </cell>
        </row>
        <row r="965">
          <cell r="A965">
            <v>70000047</v>
          </cell>
          <cell r="B965" t="str">
            <v>Радиационный контроль черного металла в штабелях для партий от 25 тонн</v>
          </cell>
          <cell r="C965" t="str">
            <v>партия</v>
          </cell>
          <cell r="D965">
            <v>885</v>
          </cell>
          <cell r="E965">
            <v>1062</v>
          </cell>
          <cell r="F965">
            <v>920</v>
          </cell>
          <cell r="G965">
            <v>1104.48</v>
          </cell>
          <cell r="H965"/>
          <cell r="I965">
            <v>1104</v>
          </cell>
        </row>
        <row r="966">
          <cell r="A966">
            <v>70000048</v>
          </cell>
          <cell r="B966" t="str">
            <v>Радиационный контроль цветного металла в штабелях для партий от 25 тонн</v>
          </cell>
          <cell r="C966" t="str">
            <v>партия</v>
          </cell>
          <cell r="D966">
            <v>2228.3333333333335</v>
          </cell>
          <cell r="E966">
            <v>2674</v>
          </cell>
          <cell r="F966">
            <v>2315</v>
          </cell>
          <cell r="G966">
            <v>2780.96</v>
          </cell>
          <cell r="H966"/>
          <cell r="I966">
            <v>2778</v>
          </cell>
        </row>
        <row r="967">
          <cell r="A967" t="str">
            <v>Радиохимический метод</v>
          </cell>
          <cell r="B967"/>
          <cell r="C967"/>
          <cell r="D967"/>
          <cell r="E967"/>
          <cell r="F967"/>
          <cell r="G967"/>
          <cell r="H967"/>
          <cell r="I967"/>
        </row>
        <row r="968">
          <cell r="A968">
            <v>70000739</v>
          </cell>
          <cell r="B968" t="str">
            <v>Анализ золы пищевых продуктов на сторнций-90</v>
          </cell>
          <cell r="C968" t="str">
            <v>иссл.</v>
          </cell>
          <cell r="D968">
            <v>4481.666666666667</v>
          </cell>
          <cell r="E968">
            <v>5378</v>
          </cell>
          <cell r="F968">
            <v>4660</v>
          </cell>
          <cell r="G968">
            <v>5593.12</v>
          </cell>
          <cell r="H968"/>
          <cell r="I968">
            <v>5592</v>
          </cell>
        </row>
        <row r="969">
          <cell r="A969">
            <v>70000740</v>
          </cell>
          <cell r="B969" t="str">
            <v>Анализ золы пищевых продуктов на цезий-137</v>
          </cell>
          <cell r="C969" t="str">
            <v>иссл.</v>
          </cell>
          <cell r="D969">
            <v>3596.666666666667</v>
          </cell>
          <cell r="E969">
            <v>4316</v>
          </cell>
          <cell r="F969">
            <v>3740</v>
          </cell>
          <cell r="G969">
            <v>4488.6400000000003</v>
          </cell>
          <cell r="H969"/>
          <cell r="I969">
            <v>4488</v>
          </cell>
        </row>
        <row r="970">
          <cell r="A970" t="str">
            <v>Радонометрический метод</v>
          </cell>
          <cell r="B970"/>
          <cell r="C970"/>
          <cell r="D970"/>
          <cell r="E970"/>
          <cell r="F970"/>
          <cell r="G970"/>
          <cell r="H970"/>
          <cell r="I970"/>
        </row>
        <row r="971">
          <cell r="A971">
            <v>70000760</v>
          </cell>
          <cell r="B971" t="str">
            <v>Измерение активности изотопов радона в воздухе помещений.</v>
          </cell>
          <cell r="C971" t="str">
            <v>иссл.</v>
          </cell>
          <cell r="D971">
            <v>368.33333333333337</v>
          </cell>
          <cell r="E971">
            <v>442</v>
          </cell>
          <cell r="F971">
            <v>380</v>
          </cell>
          <cell r="G971">
            <v>459.68</v>
          </cell>
          <cell r="H971"/>
          <cell r="I971">
            <v>456</v>
          </cell>
        </row>
        <row r="972">
          <cell r="A972">
            <v>70000762</v>
          </cell>
          <cell r="B972" t="str">
            <v>Измерение плотности потока радона с поверхности грунта.</v>
          </cell>
          <cell r="C972" t="str">
            <v>иссл.</v>
          </cell>
          <cell r="D972">
            <v>490</v>
          </cell>
          <cell r="E972">
            <v>588</v>
          </cell>
          <cell r="F972">
            <v>510</v>
          </cell>
          <cell r="G972">
            <v>611.52</v>
          </cell>
          <cell r="H972"/>
          <cell r="I972">
            <v>612</v>
          </cell>
        </row>
        <row r="973">
          <cell r="A973" t="str">
            <v>Прочие услуги</v>
          </cell>
          <cell r="B973"/>
          <cell r="C973"/>
          <cell r="D973"/>
          <cell r="E973"/>
          <cell r="F973"/>
          <cell r="G973"/>
          <cell r="H973"/>
          <cell r="I973"/>
        </row>
        <row r="974">
          <cell r="A974">
            <v>70000125</v>
          </cell>
          <cell r="B974" t="str">
            <v>Возмещение за порчу и утерю дозиметра термолюминесцентного</v>
          </cell>
          <cell r="C974" t="str">
            <v>дозиметр</v>
          </cell>
          <cell r="D974">
            <v>3455.8333333333335</v>
          </cell>
          <cell r="E974">
            <v>4147</v>
          </cell>
          <cell r="F974">
            <v>3590</v>
          </cell>
          <cell r="G974">
            <v>4312.88</v>
          </cell>
          <cell r="H974"/>
          <cell r="I974">
            <v>4308</v>
          </cell>
        </row>
        <row r="975">
          <cell r="A975">
            <v>70000789</v>
          </cell>
          <cell r="B975" t="str">
            <v>Оформление картограммы земельного участка</v>
          </cell>
          <cell r="C975" t="str">
            <v>картогр-ма</v>
          </cell>
          <cell r="D975">
            <v>920.83333333333337</v>
          </cell>
          <cell r="E975">
            <v>1105</v>
          </cell>
          <cell r="F975">
            <v>955</v>
          </cell>
          <cell r="G975">
            <v>1149.2</v>
          </cell>
          <cell r="H975"/>
          <cell r="I975">
            <v>1146</v>
          </cell>
        </row>
        <row r="976">
          <cell r="A976" t="str">
            <v>Лаборатория профилактической токсикологии</v>
          </cell>
          <cell r="B976"/>
          <cell r="C976"/>
          <cell r="D976"/>
          <cell r="E976"/>
          <cell r="F976"/>
          <cell r="G976"/>
          <cell r="H976"/>
          <cell r="I976"/>
        </row>
        <row r="977">
          <cell r="A977">
            <v>80000644</v>
          </cell>
          <cell r="B977" t="str">
            <v>Приготовление модельных  вытяжек из керамической, стеклянной, металлической  посуды</v>
          </cell>
          <cell r="C977" t="str">
            <v>иссл.</v>
          </cell>
          <cell r="D977">
            <v>336.66666666666669</v>
          </cell>
          <cell r="E977">
            <v>404</v>
          </cell>
          <cell r="F977">
            <v>350</v>
          </cell>
          <cell r="G977">
            <v>420.16</v>
          </cell>
          <cell r="H977"/>
          <cell r="I977">
            <v>420</v>
          </cell>
        </row>
        <row r="978">
          <cell r="A978">
            <v>80000645</v>
          </cell>
          <cell r="B978" t="str">
            <v>Приготовление модельных вытяжек из жестяной тары</v>
          </cell>
          <cell r="C978" t="str">
            <v>иссл.</v>
          </cell>
          <cell r="D978">
            <v>336.66666666666669</v>
          </cell>
          <cell r="E978">
            <v>404</v>
          </cell>
          <cell r="F978">
            <v>350</v>
          </cell>
          <cell r="G978">
            <v>420.16</v>
          </cell>
          <cell r="H978"/>
          <cell r="I978">
            <v>420</v>
          </cell>
        </row>
        <row r="979">
          <cell r="A979">
            <v>80000646</v>
          </cell>
          <cell r="B979" t="str">
            <v>Приготовление вытяжек из игрушек</v>
          </cell>
          <cell r="C979" t="str">
            <v>иссл.</v>
          </cell>
          <cell r="D979">
            <v>323.33333333333337</v>
          </cell>
          <cell r="E979">
            <v>388</v>
          </cell>
          <cell r="F979">
            <v>335</v>
          </cell>
          <cell r="G979">
            <v>403.52000000000004</v>
          </cell>
          <cell r="H979"/>
          <cell r="I979">
            <v>402</v>
          </cell>
        </row>
        <row r="980">
          <cell r="A980">
            <v>80000647</v>
          </cell>
          <cell r="B980" t="str">
            <v>Приготовление вытяжек из одежды, обуви, тканей</v>
          </cell>
          <cell r="C980" t="str">
            <v>иссл.</v>
          </cell>
          <cell r="D980">
            <v>261.66666666666669</v>
          </cell>
          <cell r="E980">
            <v>314</v>
          </cell>
          <cell r="F980">
            <v>275</v>
          </cell>
          <cell r="G980">
            <v>326.56</v>
          </cell>
          <cell r="H980"/>
          <cell r="I980">
            <v>330</v>
          </cell>
        </row>
        <row r="981">
          <cell r="A981">
            <v>80000648</v>
          </cell>
          <cell r="B981" t="str">
            <v>Приготовление вытяжек из посуды из полимерных материалов и изделий,  контактирующих с пищевыми продуктами</v>
          </cell>
          <cell r="C981" t="str">
            <v>иссл.</v>
          </cell>
          <cell r="D981">
            <v>204.16666666666669</v>
          </cell>
          <cell r="E981">
            <v>245</v>
          </cell>
          <cell r="F981">
            <v>215</v>
          </cell>
          <cell r="G981">
            <v>254.8</v>
          </cell>
          <cell r="H981"/>
          <cell r="I981">
            <v>258</v>
          </cell>
        </row>
        <row r="982">
          <cell r="A982">
            <v>80000649</v>
          </cell>
          <cell r="B982" t="str">
            <v>Определение  индекса токсичности образца</v>
          </cell>
          <cell r="C982" t="str">
            <v>иссл.</v>
          </cell>
          <cell r="D982">
            <v>952.5</v>
          </cell>
          <cell r="E982">
            <v>1143</v>
          </cell>
          <cell r="F982">
            <v>990</v>
          </cell>
          <cell r="G982">
            <v>1188.72</v>
          </cell>
          <cell r="H982"/>
          <cell r="I982">
            <v>1188</v>
          </cell>
        </row>
        <row r="983">
          <cell r="A983">
            <v>80000650</v>
          </cell>
          <cell r="B983" t="str">
            <v>Исследование игрушек на запах</v>
          </cell>
          <cell r="C983" t="str">
            <v>иссл.</v>
          </cell>
          <cell r="D983">
            <v>165</v>
          </cell>
          <cell r="E983">
            <v>198</v>
          </cell>
          <cell r="F983">
            <v>170</v>
          </cell>
          <cell r="G983">
            <v>205.92000000000002</v>
          </cell>
          <cell r="H983"/>
          <cell r="I983">
            <v>204</v>
          </cell>
        </row>
        <row r="984">
          <cell r="A984">
            <v>80000654</v>
          </cell>
          <cell r="B984" t="str">
            <v>Определение сурьмы в игрушке</v>
          </cell>
          <cell r="C984" t="str">
            <v>иссл.</v>
          </cell>
          <cell r="D984">
            <v>642.5</v>
          </cell>
          <cell r="E984">
            <v>771</v>
          </cell>
          <cell r="F984">
            <v>665</v>
          </cell>
          <cell r="G984">
            <v>801.84</v>
          </cell>
          <cell r="H984"/>
          <cell r="I984">
            <v>798</v>
          </cell>
        </row>
        <row r="985">
          <cell r="A985">
            <v>80000655</v>
          </cell>
          <cell r="B985" t="str">
            <v>Определение  мышьяка в игрушке</v>
          </cell>
          <cell r="C985" t="str">
            <v>иссл.</v>
          </cell>
          <cell r="D985">
            <v>645</v>
          </cell>
          <cell r="E985">
            <v>774</v>
          </cell>
          <cell r="F985">
            <v>670</v>
          </cell>
          <cell r="G985">
            <v>804.96</v>
          </cell>
          <cell r="H985"/>
          <cell r="I985">
            <v>804</v>
          </cell>
        </row>
        <row r="986">
          <cell r="A986">
            <v>80000656</v>
          </cell>
          <cell r="B986" t="str">
            <v>Определение кадмия, свинца, в игрушке</v>
          </cell>
          <cell r="C986" t="str">
            <v>иссл.</v>
          </cell>
          <cell r="D986">
            <v>680.83333333333337</v>
          </cell>
          <cell r="E986">
            <v>817</v>
          </cell>
          <cell r="F986">
            <v>705</v>
          </cell>
          <cell r="G986">
            <v>849.68000000000006</v>
          </cell>
          <cell r="H986"/>
          <cell r="I986">
            <v>846</v>
          </cell>
        </row>
        <row r="987">
          <cell r="A987">
            <v>80000658</v>
          </cell>
          <cell r="B987" t="str">
            <v>Определение ртути в игрушке</v>
          </cell>
          <cell r="C987" t="str">
            <v>иссл.</v>
          </cell>
          <cell r="D987">
            <v>645</v>
          </cell>
          <cell r="E987">
            <v>774</v>
          </cell>
          <cell r="F987">
            <v>670</v>
          </cell>
          <cell r="G987">
            <v>804.96</v>
          </cell>
          <cell r="H987"/>
          <cell r="I987">
            <v>804</v>
          </cell>
        </row>
        <row r="988">
          <cell r="A988">
            <v>80000659</v>
          </cell>
          <cell r="B988" t="str">
            <v>Определение селена в игрушке</v>
          </cell>
          <cell r="C988" t="str">
            <v>иссл.</v>
          </cell>
          <cell r="D988">
            <v>620</v>
          </cell>
          <cell r="E988">
            <v>744</v>
          </cell>
          <cell r="F988">
            <v>645</v>
          </cell>
          <cell r="G988">
            <v>773.76</v>
          </cell>
          <cell r="H988"/>
          <cell r="I988">
            <v>774</v>
          </cell>
        </row>
        <row r="989">
          <cell r="A989">
            <v>80000660</v>
          </cell>
          <cell r="B989" t="str">
            <v>Определение формальдегида в игрушке</v>
          </cell>
          <cell r="C989" t="str">
            <v>иссл.</v>
          </cell>
          <cell r="D989">
            <v>700</v>
          </cell>
          <cell r="E989">
            <v>840</v>
          </cell>
          <cell r="F989">
            <v>725</v>
          </cell>
          <cell r="G989">
            <v>873.6</v>
          </cell>
          <cell r="H989"/>
          <cell r="I989">
            <v>870</v>
          </cell>
        </row>
        <row r="990">
          <cell r="A990">
            <v>80000666</v>
          </cell>
          <cell r="B990" t="str">
            <v>Исследование одежды и тканей на гигроскопичность</v>
          </cell>
          <cell r="C990" t="str">
            <v>иссл.</v>
          </cell>
          <cell r="D990">
            <v>549.16666666666674</v>
          </cell>
          <cell r="E990">
            <v>659</v>
          </cell>
          <cell r="F990">
            <v>570</v>
          </cell>
          <cell r="G990">
            <v>685.36</v>
          </cell>
          <cell r="H990"/>
          <cell r="I990">
            <v>684</v>
          </cell>
        </row>
        <row r="991">
          <cell r="A991">
            <v>80000667</v>
          </cell>
          <cell r="B991" t="str">
            <v>Исследование одежды и тканей на содержание  формальдегида</v>
          </cell>
          <cell r="C991" t="str">
            <v>иссл.</v>
          </cell>
          <cell r="D991">
            <v>700</v>
          </cell>
          <cell r="E991">
            <v>840</v>
          </cell>
          <cell r="F991">
            <v>725</v>
          </cell>
          <cell r="G991">
            <v>873.6</v>
          </cell>
          <cell r="H991"/>
          <cell r="I991">
            <v>870</v>
          </cell>
        </row>
        <row r="992">
          <cell r="A992">
            <v>80000669</v>
          </cell>
          <cell r="B992" t="str">
            <v>Определение  устойчивости окраски тканей и одежды к поту.</v>
          </cell>
          <cell r="C992" t="str">
            <v>иссл.</v>
          </cell>
          <cell r="D992">
            <v>345.83333333333337</v>
          </cell>
          <cell r="E992">
            <v>415</v>
          </cell>
          <cell r="F992">
            <v>360</v>
          </cell>
          <cell r="G992">
            <v>431.6</v>
          </cell>
          <cell r="H992"/>
          <cell r="I992">
            <v>432</v>
          </cell>
        </row>
        <row r="993">
          <cell r="A993">
            <v>80000670</v>
          </cell>
          <cell r="B993" t="str">
            <v>Определение  устойчивости окраски тканей и одежды к стирке</v>
          </cell>
          <cell r="C993" t="str">
            <v>иссл.</v>
          </cell>
          <cell r="D993">
            <v>345.83333333333337</v>
          </cell>
          <cell r="E993">
            <v>415</v>
          </cell>
          <cell r="F993">
            <v>360</v>
          </cell>
          <cell r="G993">
            <v>431.6</v>
          </cell>
          <cell r="H993"/>
          <cell r="I993">
            <v>432</v>
          </cell>
        </row>
        <row r="994">
          <cell r="A994">
            <v>80000671</v>
          </cell>
          <cell r="B994" t="str">
            <v>Определение  устойчивости окраски тканей и изделий  к морской воде</v>
          </cell>
          <cell r="C994" t="str">
            <v>иссл.</v>
          </cell>
          <cell r="D994">
            <v>310.83333333333337</v>
          </cell>
          <cell r="E994">
            <v>373</v>
          </cell>
          <cell r="F994">
            <v>320</v>
          </cell>
          <cell r="G994">
            <v>387.92</v>
          </cell>
          <cell r="H994"/>
          <cell r="I994">
            <v>384</v>
          </cell>
        </row>
        <row r="995">
          <cell r="A995">
            <v>80000673</v>
          </cell>
          <cell r="B995" t="str">
            <v>Определение  устойчивости окраски тканей и изделий  к сухому трению</v>
          </cell>
          <cell r="C995" t="str">
            <v>иссл.</v>
          </cell>
          <cell r="D995">
            <v>286.66666666666669</v>
          </cell>
          <cell r="E995">
            <v>344</v>
          </cell>
          <cell r="F995">
            <v>295</v>
          </cell>
          <cell r="G995">
            <v>357.76</v>
          </cell>
          <cell r="H995"/>
          <cell r="I995">
            <v>354</v>
          </cell>
        </row>
        <row r="996">
          <cell r="A996">
            <v>80000674</v>
          </cell>
          <cell r="B996" t="str">
            <v>Определение  устойчивости окраски тканей и изделий  к органическим растворителям</v>
          </cell>
          <cell r="C996" t="str">
            <v>иссл.</v>
          </cell>
          <cell r="D996">
            <v>324.16666666666669</v>
          </cell>
          <cell r="E996">
            <v>389</v>
          </cell>
          <cell r="F996">
            <v>335</v>
          </cell>
          <cell r="G996">
            <v>404.56</v>
          </cell>
          <cell r="H996"/>
          <cell r="I996">
            <v>402</v>
          </cell>
        </row>
        <row r="997">
          <cell r="A997">
            <v>80000675</v>
          </cell>
          <cell r="B997" t="str">
            <v>Определение массовой доли химических волокон в изделиях и ткани</v>
          </cell>
          <cell r="C997" t="str">
            <v>иссл.</v>
          </cell>
          <cell r="D997">
            <v>1029.1666666666667</v>
          </cell>
          <cell r="E997">
            <v>1235</v>
          </cell>
          <cell r="F997">
            <v>1070</v>
          </cell>
          <cell r="G997">
            <v>1284.4000000000001</v>
          </cell>
          <cell r="H997"/>
          <cell r="I997">
            <v>1284</v>
          </cell>
        </row>
        <row r="998">
          <cell r="A998">
            <v>80000679</v>
          </cell>
          <cell r="B998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98" t="str">
            <v>иссл.</v>
          </cell>
          <cell r="D998">
            <v>124.16666666666667</v>
          </cell>
          <cell r="E998">
            <v>149</v>
          </cell>
          <cell r="F998">
            <v>130</v>
          </cell>
          <cell r="G998">
            <v>154.96</v>
          </cell>
          <cell r="H998"/>
          <cell r="I998">
            <v>156</v>
          </cell>
        </row>
        <row r="999">
          <cell r="A999">
            <v>80000680</v>
          </cell>
          <cell r="B999" t="str">
            <v>Определение нормируемых органических веществ в водных вытяжках из материалов различного состава</v>
          </cell>
          <cell r="C999" t="str">
            <v>иссл.</v>
          </cell>
          <cell r="D999">
            <v>3081.666666666667</v>
          </cell>
          <cell r="E999">
            <v>3698</v>
          </cell>
          <cell r="F999">
            <v>3205</v>
          </cell>
          <cell r="G999">
            <v>3845.92</v>
          </cell>
          <cell r="H999"/>
          <cell r="I999">
            <v>3846</v>
          </cell>
        </row>
        <row r="1000">
          <cell r="A1000">
            <v>80000681</v>
          </cell>
          <cell r="B1000" t="str">
            <v>Определение формальдегида в модельной вытяжке  из образца</v>
          </cell>
          <cell r="C1000" t="str">
            <v>иссл.</v>
          </cell>
          <cell r="D1000">
            <v>616.66666666666674</v>
          </cell>
          <cell r="E1000">
            <v>740</v>
          </cell>
          <cell r="F1000">
            <v>640</v>
          </cell>
          <cell r="G1000">
            <v>769.6</v>
          </cell>
          <cell r="H1000"/>
          <cell r="I1000">
            <v>768</v>
          </cell>
        </row>
        <row r="1001">
          <cell r="A1001">
            <v>80000682</v>
          </cell>
          <cell r="B1001" t="str">
            <v>Определение диоктилфталата в модельных вытяжках из образца</v>
          </cell>
          <cell r="C1001" t="str">
            <v>иссл.</v>
          </cell>
          <cell r="D1001">
            <v>830</v>
          </cell>
          <cell r="E1001">
            <v>996</v>
          </cell>
          <cell r="F1001">
            <v>860</v>
          </cell>
          <cell r="G1001">
            <v>1035.8400000000001</v>
          </cell>
          <cell r="H1001"/>
          <cell r="I1001">
            <v>1032</v>
          </cell>
        </row>
        <row r="1002">
          <cell r="A1002">
            <v>80000688</v>
          </cell>
          <cell r="B1002" t="str">
            <v>Определение свинца, меди, цинка, кадмия в модельных вытяжках из образца</v>
          </cell>
          <cell r="C1002" t="str">
            <v>иссл.</v>
          </cell>
          <cell r="D1002">
            <v>743.33333333333337</v>
          </cell>
          <cell r="E1002">
            <v>892</v>
          </cell>
          <cell r="F1002">
            <v>770</v>
          </cell>
          <cell r="G1002">
            <v>927.68000000000006</v>
          </cell>
          <cell r="H1002"/>
          <cell r="I1002">
            <v>924</v>
          </cell>
        </row>
        <row r="1003">
          <cell r="A1003">
            <v>80000690</v>
          </cell>
          <cell r="B1003" t="str">
            <v>Определение марганца в модельных вытяжках из образца</v>
          </cell>
          <cell r="C1003" t="str">
            <v>иссл.</v>
          </cell>
          <cell r="D1003">
            <v>510</v>
          </cell>
          <cell r="E1003">
            <v>612</v>
          </cell>
          <cell r="F1003">
            <v>530</v>
          </cell>
          <cell r="G1003">
            <v>636.48</v>
          </cell>
          <cell r="H1003"/>
          <cell r="I1003">
            <v>636</v>
          </cell>
        </row>
        <row r="1004">
          <cell r="A1004">
            <v>80000691</v>
          </cell>
          <cell r="B1004" t="str">
            <v>Определение диметилтерефталата в модельной вытяжке из образца</v>
          </cell>
          <cell r="C1004" t="str">
            <v>иссл.</v>
          </cell>
          <cell r="D1004">
            <v>802.5</v>
          </cell>
          <cell r="E1004">
            <v>963</v>
          </cell>
          <cell r="F1004">
            <v>835</v>
          </cell>
          <cell r="G1004">
            <v>1001.52</v>
          </cell>
          <cell r="H1004"/>
          <cell r="I1004">
            <v>1002</v>
          </cell>
        </row>
        <row r="1005">
          <cell r="A1005">
            <v>80000692</v>
          </cell>
          <cell r="B1005" t="str">
            <v>Определение  тиурама в модельных вытяжках из образца</v>
          </cell>
          <cell r="C1005" t="str">
            <v>иссл.</v>
          </cell>
          <cell r="D1005">
            <v>789.16666666666674</v>
          </cell>
          <cell r="E1005">
            <v>947</v>
          </cell>
          <cell r="F1005">
            <v>820</v>
          </cell>
          <cell r="G1005">
            <v>984.88</v>
          </cell>
          <cell r="H1005"/>
          <cell r="I1005">
            <v>984</v>
          </cell>
        </row>
        <row r="1006">
          <cell r="A1006">
            <v>80000693</v>
          </cell>
          <cell r="B1006" t="str">
            <v>Определение  альтакса в модельных вытяжках из образца</v>
          </cell>
          <cell r="C1006" t="str">
            <v>иссл.</v>
          </cell>
          <cell r="D1006">
            <v>789.16666666666674</v>
          </cell>
          <cell r="E1006">
            <v>947</v>
          </cell>
          <cell r="F1006">
            <v>820</v>
          </cell>
          <cell r="G1006">
            <v>984.88</v>
          </cell>
          <cell r="H1006"/>
          <cell r="I1006">
            <v>984</v>
          </cell>
        </row>
        <row r="1007">
          <cell r="A1007">
            <v>80000697</v>
          </cell>
          <cell r="B1007" t="str">
            <v>Определение фенола, выделяющегося из образца в воздух.</v>
          </cell>
          <cell r="C1007" t="str">
            <v>иссл.</v>
          </cell>
          <cell r="D1007">
            <v>925</v>
          </cell>
          <cell r="E1007">
            <v>1110</v>
          </cell>
          <cell r="F1007">
            <v>960</v>
          </cell>
          <cell r="G1007">
            <v>1154.4000000000001</v>
          </cell>
          <cell r="H1007"/>
          <cell r="I1007">
            <v>1152</v>
          </cell>
        </row>
        <row r="1008">
          <cell r="A1008">
            <v>80000698</v>
          </cell>
          <cell r="B1008" t="str">
            <v>Определение формальдегида, выделяющегося из образца в воздух.</v>
          </cell>
          <cell r="C1008" t="str">
            <v>иссл.</v>
          </cell>
          <cell r="D1008">
            <v>1012.5</v>
          </cell>
          <cell r="E1008">
            <v>1215</v>
          </cell>
          <cell r="F1008">
            <v>1053</v>
          </cell>
          <cell r="G1008">
            <v>1263.6000000000001</v>
          </cell>
          <cell r="H1008"/>
          <cell r="I1008">
            <v>1263.5999999999999</v>
          </cell>
        </row>
        <row r="1009">
          <cell r="A1009">
            <v>80000699</v>
          </cell>
          <cell r="B1009" t="str">
            <v>Определение аммиака, выделяющегося из образца в воздух.</v>
          </cell>
          <cell r="C1009" t="str">
            <v>иссл.</v>
          </cell>
          <cell r="D1009">
            <v>924.16666666666674</v>
          </cell>
          <cell r="E1009">
            <v>1109</v>
          </cell>
          <cell r="F1009">
            <v>960</v>
          </cell>
          <cell r="G1009">
            <v>1153.3600000000001</v>
          </cell>
          <cell r="H1009"/>
          <cell r="I1009">
            <v>1152</v>
          </cell>
        </row>
        <row r="1010">
          <cell r="A1010">
            <v>80000701</v>
          </cell>
          <cell r="B1010" t="str">
            <v>Определение метилового спирта, выделяющегося из образца в воздух.</v>
          </cell>
          <cell r="C1010" t="str">
            <v>иссл.</v>
          </cell>
          <cell r="D1010">
            <v>924.16666666666674</v>
          </cell>
          <cell r="E1010">
            <v>1109</v>
          </cell>
          <cell r="F1010">
            <v>960</v>
          </cell>
          <cell r="G1010">
            <v>1153.3600000000001</v>
          </cell>
          <cell r="H1010"/>
          <cell r="I1010">
            <v>1152</v>
          </cell>
        </row>
        <row r="1011">
          <cell r="A1011">
            <v>80000702</v>
          </cell>
          <cell r="B1011" t="str">
            <v>Определение бензола, толуола, ксилола, выделяющегося из образца в воздух.</v>
          </cell>
          <cell r="C1011" t="str">
            <v>иссл.</v>
          </cell>
          <cell r="D1011">
            <v>1128.3333333333335</v>
          </cell>
          <cell r="E1011">
            <v>1354</v>
          </cell>
          <cell r="F1011">
            <v>1170</v>
          </cell>
          <cell r="G1011">
            <v>1408.16</v>
          </cell>
          <cell r="H1011"/>
          <cell r="I1011">
            <v>1404</v>
          </cell>
        </row>
        <row r="1012">
          <cell r="A1012">
            <v>80000703</v>
          </cell>
          <cell r="B1012" t="str">
            <v>Определение винилацетата, выделяющегося из образца в воздух.</v>
          </cell>
          <cell r="C1012" t="str">
            <v>иссл.</v>
          </cell>
          <cell r="D1012">
            <v>1178.3333333333335</v>
          </cell>
          <cell r="E1012">
            <v>1414</v>
          </cell>
          <cell r="F1012">
            <v>1225</v>
          </cell>
          <cell r="G1012">
            <v>1470.56</v>
          </cell>
          <cell r="H1012"/>
          <cell r="I1012">
            <v>1470</v>
          </cell>
        </row>
        <row r="1013">
          <cell r="A1013">
            <v>80000705</v>
          </cell>
          <cell r="B1013" t="str">
            <v>Определение органолептики модельных растворов посуды металлической, эмалированной, стеклянной, фарфоровой.</v>
          </cell>
          <cell r="C1013" t="str">
            <v>иссл.</v>
          </cell>
          <cell r="D1013">
            <v>204.16666666666669</v>
          </cell>
          <cell r="E1013">
            <v>245</v>
          </cell>
          <cell r="F1013">
            <v>215</v>
          </cell>
          <cell r="G1013">
            <v>254.8</v>
          </cell>
          <cell r="H1013"/>
          <cell r="I1013">
            <v>258</v>
          </cell>
        </row>
        <row r="1014">
          <cell r="A1014">
            <v>80000708</v>
          </cell>
          <cell r="B1014" t="str">
            <v>Определение бора в модельных вытяжках из образца</v>
          </cell>
          <cell r="C1014" t="str">
            <v>иссл.</v>
          </cell>
          <cell r="D1014">
            <v>347.5</v>
          </cell>
          <cell r="E1014">
            <v>417</v>
          </cell>
          <cell r="F1014">
            <v>360</v>
          </cell>
          <cell r="G1014">
            <v>433.68</v>
          </cell>
          <cell r="H1014"/>
          <cell r="I1014">
            <v>432</v>
          </cell>
        </row>
        <row r="1015">
          <cell r="A1015">
            <v>80000709</v>
          </cell>
          <cell r="B1015" t="str">
            <v>Определение фтора в модельных вытяжках из образца</v>
          </cell>
          <cell r="C1015" t="str">
            <v>иссл.</v>
          </cell>
          <cell r="D1015">
            <v>370</v>
          </cell>
          <cell r="E1015">
            <v>444</v>
          </cell>
          <cell r="F1015">
            <v>385</v>
          </cell>
          <cell r="G1015">
            <v>461.76</v>
          </cell>
          <cell r="H1015"/>
          <cell r="I1015">
            <v>462</v>
          </cell>
        </row>
        <row r="1016">
          <cell r="A1016">
            <v>80000710</v>
          </cell>
          <cell r="B1016" t="str">
            <v>Определение никеля в модельных вытяжках из образца</v>
          </cell>
          <cell r="C1016" t="str">
            <v>иссл.</v>
          </cell>
          <cell r="D1016">
            <v>641.66666666666674</v>
          </cell>
          <cell r="E1016">
            <v>770</v>
          </cell>
          <cell r="F1016">
            <v>665</v>
          </cell>
          <cell r="G1016">
            <v>800.80000000000007</v>
          </cell>
          <cell r="H1016"/>
          <cell r="I1016">
            <v>798</v>
          </cell>
        </row>
        <row r="1017">
          <cell r="A1017">
            <v>80000711</v>
          </cell>
          <cell r="B1017" t="str">
            <v>Определение кобальта в модельных вытяжках из образца</v>
          </cell>
          <cell r="C1017" t="str">
            <v>иссл.</v>
          </cell>
          <cell r="D1017">
            <v>641.66666666666674</v>
          </cell>
          <cell r="E1017">
            <v>770</v>
          </cell>
          <cell r="F1017">
            <v>665</v>
          </cell>
          <cell r="G1017">
            <v>800.80000000000007</v>
          </cell>
          <cell r="H1017"/>
          <cell r="I1017">
            <v>798</v>
          </cell>
        </row>
        <row r="1018">
          <cell r="A1018">
            <v>80000712</v>
          </cell>
          <cell r="B1018" t="str">
            <v>Определение мышьяка в модельных вытяжках из образца</v>
          </cell>
          <cell r="C1018" t="str">
            <v>иссл.</v>
          </cell>
          <cell r="D1018">
            <v>641.66666666666674</v>
          </cell>
          <cell r="E1018">
            <v>770</v>
          </cell>
          <cell r="F1018">
            <v>665</v>
          </cell>
          <cell r="G1018">
            <v>800.80000000000007</v>
          </cell>
          <cell r="H1018"/>
          <cell r="I1018">
            <v>798</v>
          </cell>
        </row>
        <row r="1019">
          <cell r="A1019">
            <v>80000713</v>
          </cell>
          <cell r="B1019" t="str">
            <v>Определение алюминия в модельных вытяжках из образца</v>
          </cell>
          <cell r="C1019" t="str">
            <v>иссл.</v>
          </cell>
          <cell r="D1019">
            <v>612.5</v>
          </cell>
          <cell r="E1019">
            <v>735</v>
          </cell>
          <cell r="F1019">
            <v>635</v>
          </cell>
          <cell r="G1019">
            <v>764.4</v>
          </cell>
          <cell r="H1019"/>
          <cell r="I1019">
            <v>762</v>
          </cell>
        </row>
        <row r="1020">
          <cell r="A1020">
            <v>80000716</v>
          </cell>
          <cell r="B1020" t="str">
            <v>Определение хрома в модельных вытяжках из образца</v>
          </cell>
          <cell r="C1020" t="str">
            <v>иссл.</v>
          </cell>
          <cell r="D1020">
            <v>560</v>
          </cell>
          <cell r="E1020">
            <v>672</v>
          </cell>
          <cell r="F1020">
            <v>580</v>
          </cell>
          <cell r="G1020">
            <v>698.88</v>
          </cell>
          <cell r="H1020"/>
          <cell r="I1020">
            <v>696</v>
          </cell>
        </row>
        <row r="1021">
          <cell r="A1021">
            <v>80000718</v>
          </cell>
          <cell r="B1021" t="str">
            <v>Определение железа в модельных вытяжках из образца</v>
          </cell>
          <cell r="C1021" t="str">
            <v>иссл.</v>
          </cell>
          <cell r="D1021">
            <v>433.33333333333337</v>
          </cell>
          <cell r="E1021">
            <v>520</v>
          </cell>
          <cell r="F1021">
            <v>450</v>
          </cell>
          <cell r="G1021">
            <v>540.80000000000007</v>
          </cell>
          <cell r="H1021"/>
          <cell r="I1021">
            <v>540</v>
          </cell>
        </row>
        <row r="1022">
          <cell r="A1022">
            <v>80000721</v>
          </cell>
          <cell r="B1022" t="str">
            <v>Определение водородного показателя (РН) в непродовольственной продукции</v>
          </cell>
          <cell r="C1022" t="str">
            <v>иссл.</v>
          </cell>
          <cell r="D1022">
            <v>410.83333333333337</v>
          </cell>
          <cell r="E1022">
            <v>493</v>
          </cell>
          <cell r="F1022">
            <v>425</v>
          </cell>
          <cell r="G1022">
            <v>512.72</v>
          </cell>
          <cell r="H1022"/>
          <cell r="I1022">
            <v>510</v>
          </cell>
        </row>
        <row r="1023">
          <cell r="A1023">
            <v>80000742</v>
          </cell>
          <cell r="B1023" t="str">
            <v>Определение органолептических показателей тканей и изделий.</v>
          </cell>
          <cell r="C1023" t="str">
            <v>иссл.</v>
          </cell>
          <cell r="D1023">
            <v>205</v>
          </cell>
          <cell r="E1023">
            <v>246</v>
          </cell>
          <cell r="F1023">
            <v>210</v>
          </cell>
          <cell r="G1023">
            <v>255.84</v>
          </cell>
          <cell r="H1023"/>
          <cell r="I1023">
            <v>252</v>
          </cell>
        </row>
        <row r="1024">
          <cell r="A1024">
            <v>80000747</v>
          </cell>
          <cell r="B1024" t="str">
            <v>Определение ртути в модельных вытяжках из образца</v>
          </cell>
          <cell r="C1024" t="str">
            <v>иссл.</v>
          </cell>
          <cell r="D1024">
            <v>727.5</v>
          </cell>
          <cell r="E1024">
            <v>873</v>
          </cell>
          <cell r="F1024">
            <v>755</v>
          </cell>
          <cell r="G1024">
            <v>907.92000000000007</v>
          </cell>
          <cell r="H1024"/>
          <cell r="I1024">
            <v>906</v>
          </cell>
        </row>
        <row r="1025">
          <cell r="A1025">
            <v>80000750</v>
          </cell>
          <cell r="B1025" t="str">
            <v>Определение смываемости с посуды</v>
          </cell>
          <cell r="C1025" t="str">
            <v>иссл.</v>
          </cell>
          <cell r="D1025">
            <v>570.83333333333337</v>
          </cell>
          <cell r="E1025">
            <v>685</v>
          </cell>
          <cell r="F1025">
            <v>590</v>
          </cell>
          <cell r="G1025">
            <v>712.4</v>
          </cell>
          <cell r="H1025"/>
          <cell r="I1025">
            <v>708</v>
          </cell>
        </row>
        <row r="1026">
          <cell r="A1026">
            <v>80000752</v>
          </cell>
          <cell r="B1026" t="str">
            <v>Определение органолептических показателей парфюмерно-косметических изделий</v>
          </cell>
          <cell r="C1026" t="str">
            <v>иссл.</v>
          </cell>
          <cell r="D1026">
            <v>205</v>
          </cell>
          <cell r="E1026">
            <v>246</v>
          </cell>
          <cell r="F1026">
            <v>210</v>
          </cell>
          <cell r="G1026">
            <v>255.84</v>
          </cell>
          <cell r="H1026"/>
          <cell r="I1026">
            <v>252</v>
          </cell>
        </row>
        <row r="1027">
          <cell r="A1027">
            <v>80000753</v>
          </cell>
          <cell r="B1027" t="str">
            <v>Определение пенообразующей способности синтетических моющих средств и шампуней</v>
          </cell>
          <cell r="C1027" t="str">
            <v>иссл.</v>
          </cell>
          <cell r="D1027">
            <v>555</v>
          </cell>
          <cell r="E1027">
            <v>666</v>
          </cell>
          <cell r="F1027">
            <v>575</v>
          </cell>
          <cell r="G1027">
            <v>692.64</v>
          </cell>
          <cell r="H1027"/>
          <cell r="I1027">
            <v>690</v>
          </cell>
        </row>
        <row r="1028">
          <cell r="A1028">
            <v>80000754</v>
          </cell>
          <cell r="B1028" t="str">
            <v>Определение термостабильности косметических изделий</v>
          </cell>
          <cell r="C1028" t="str">
            <v>иссл.</v>
          </cell>
          <cell r="D1028">
            <v>241.66666666666669</v>
          </cell>
          <cell r="E1028">
            <v>290</v>
          </cell>
          <cell r="F1028">
            <v>250</v>
          </cell>
          <cell r="G1028">
            <v>301.60000000000002</v>
          </cell>
          <cell r="H1028"/>
          <cell r="I1028">
            <v>300</v>
          </cell>
        </row>
        <row r="1029">
          <cell r="A1029">
            <v>80000755</v>
          </cell>
          <cell r="B1029" t="str">
            <v>Определение коллоидной стабильности косметических изделий</v>
          </cell>
          <cell r="C1029" t="str">
            <v>иссл.</v>
          </cell>
          <cell r="D1029">
            <v>224.16666666666669</v>
          </cell>
          <cell r="E1029">
            <v>269</v>
          </cell>
          <cell r="F1029">
            <v>230</v>
          </cell>
          <cell r="G1029">
            <v>279.76</v>
          </cell>
          <cell r="H1029"/>
          <cell r="I1029">
            <v>276</v>
          </cell>
        </row>
        <row r="1030">
          <cell r="A1030">
            <v>80000758</v>
          </cell>
          <cell r="B1030" t="str">
            <v>Определение хрома в игрушках</v>
          </cell>
          <cell r="C1030" t="str">
            <v>иссл.</v>
          </cell>
          <cell r="D1030">
            <v>738.33333333333337</v>
          </cell>
          <cell r="E1030">
            <v>886</v>
          </cell>
          <cell r="F1030">
            <v>765</v>
          </cell>
          <cell r="G1030">
            <v>921.44</v>
          </cell>
          <cell r="H1030"/>
          <cell r="I1030">
            <v>918</v>
          </cell>
        </row>
        <row r="1031">
          <cell r="A1031">
            <v>80000759</v>
          </cell>
          <cell r="B1031" t="str">
            <v>Определение бария в игрушках</v>
          </cell>
          <cell r="C1031" t="str">
            <v>иссл.</v>
          </cell>
          <cell r="D1031">
            <v>738.33333333333337</v>
          </cell>
          <cell r="E1031">
            <v>886</v>
          </cell>
          <cell r="F1031">
            <v>765</v>
          </cell>
          <cell r="G1031">
            <v>921.44</v>
          </cell>
          <cell r="H1031"/>
          <cell r="I1031">
            <v>918</v>
          </cell>
        </row>
        <row r="1032">
          <cell r="A1032">
            <v>80000760</v>
          </cell>
          <cell r="B1032" t="str">
            <v>Определение дибутилфталата в модельных вытяжках</v>
          </cell>
          <cell r="C1032" t="str">
            <v>иссл.</v>
          </cell>
          <cell r="D1032">
            <v>877.5</v>
          </cell>
          <cell r="E1032">
            <v>1053</v>
          </cell>
          <cell r="F1032">
            <v>910</v>
          </cell>
          <cell r="G1032">
            <v>1095.1200000000001</v>
          </cell>
          <cell r="H1032"/>
          <cell r="I1032">
            <v>1092</v>
          </cell>
        </row>
        <row r="1033">
          <cell r="A1033">
            <v>80000761</v>
          </cell>
          <cell r="B1033" t="str">
            <v>Определение этиленгликоля в модельных вытяжках</v>
          </cell>
          <cell r="C1033" t="str">
            <v>иссл.</v>
          </cell>
          <cell r="D1033">
            <v>740</v>
          </cell>
          <cell r="E1033">
            <v>888</v>
          </cell>
          <cell r="F1033">
            <v>770</v>
          </cell>
          <cell r="G1033">
            <v>923.52</v>
          </cell>
          <cell r="H1033"/>
          <cell r="I1033">
            <v>924</v>
          </cell>
        </row>
        <row r="1034">
          <cell r="A1034">
            <v>80000762</v>
          </cell>
          <cell r="B1034" t="str">
            <v>Определение массовой доли свободной едкой щелочи в мыле</v>
          </cell>
          <cell r="C1034" t="str">
            <v>иссл.</v>
          </cell>
          <cell r="D1034">
            <v>251.66666666666669</v>
          </cell>
          <cell r="E1034">
            <v>302</v>
          </cell>
          <cell r="F1034">
            <v>260</v>
          </cell>
          <cell r="G1034">
            <v>314.08</v>
          </cell>
          <cell r="H1034"/>
          <cell r="I1034">
            <v>312</v>
          </cell>
        </row>
        <row r="1035">
          <cell r="A1035">
            <v>80000763</v>
          </cell>
          <cell r="B1035" t="str">
            <v>Определение массовой доли свободного углекислого натрия в мыле</v>
          </cell>
          <cell r="C1035" t="str">
            <v>иссл.</v>
          </cell>
          <cell r="D1035">
            <v>232.5</v>
          </cell>
          <cell r="E1035">
            <v>279</v>
          </cell>
          <cell r="F1035">
            <v>240</v>
          </cell>
          <cell r="G1035">
            <v>290.16000000000003</v>
          </cell>
          <cell r="H1035"/>
          <cell r="I1035">
            <v>288</v>
          </cell>
        </row>
        <row r="1036">
          <cell r="A1036">
            <v>80000764</v>
          </cell>
          <cell r="B1036" t="str">
            <v>Определение капролактама в водной вытяжке</v>
          </cell>
          <cell r="C1036" t="str">
            <v>иссл.</v>
          </cell>
          <cell r="D1036">
            <v>620</v>
          </cell>
          <cell r="E1036">
            <v>744</v>
          </cell>
          <cell r="F1036">
            <v>645</v>
          </cell>
          <cell r="G1036">
            <v>773.76</v>
          </cell>
          <cell r="H1036"/>
          <cell r="I1036">
            <v>774</v>
          </cell>
        </row>
        <row r="1037">
          <cell r="A1037">
            <v>80001022</v>
          </cell>
          <cell r="B1037" t="str">
            <v>Определение ртути в парфюмерно - косметических товарах и средствах гигиены полости рта</v>
          </cell>
          <cell r="C1037" t="str">
            <v>иссл.</v>
          </cell>
          <cell r="D1037">
            <v>970</v>
          </cell>
          <cell r="E1037">
            <v>1164</v>
          </cell>
          <cell r="F1037">
            <v>1005</v>
          </cell>
          <cell r="G1037">
            <v>1210.56</v>
          </cell>
          <cell r="H1037"/>
          <cell r="I1037">
            <v>1206</v>
          </cell>
        </row>
        <row r="1038">
          <cell r="A1038">
            <v>80001023</v>
          </cell>
          <cell r="B1038" t="str">
            <v>Определение мышьяка в парфюмерно - косметических товарах и средствах гигиены полости рта</v>
          </cell>
          <cell r="C1038" t="str">
            <v>иссл.</v>
          </cell>
          <cell r="D1038">
            <v>902.5</v>
          </cell>
          <cell r="E1038">
            <v>1083</v>
          </cell>
          <cell r="F1038">
            <v>935</v>
          </cell>
          <cell r="G1038">
            <v>1126.32</v>
          </cell>
          <cell r="H1038"/>
          <cell r="I1038">
            <v>1122</v>
          </cell>
        </row>
        <row r="1039">
          <cell r="A1039">
            <v>80001024</v>
          </cell>
          <cell r="B1039" t="str">
            <v>Определение свинца в парфюмерно - косметических товарах и средствах гигиены полости рта</v>
          </cell>
          <cell r="C1039" t="str">
            <v>иссл.</v>
          </cell>
          <cell r="D1039">
            <v>902.5</v>
          </cell>
          <cell r="E1039">
            <v>1083</v>
          </cell>
          <cell r="F1039">
            <v>935</v>
          </cell>
          <cell r="G1039">
            <v>1126.32</v>
          </cell>
          <cell r="H1039"/>
          <cell r="I1039">
            <v>1122</v>
          </cell>
        </row>
        <row r="1040">
          <cell r="A1040">
            <v>80001026</v>
          </cell>
          <cell r="B1040" t="str">
            <v>Определение  устойчивости окраски тканей и одежды  к дистиллированной воде</v>
          </cell>
          <cell r="C1040" t="str">
            <v>иссл.</v>
          </cell>
          <cell r="D1040">
            <v>311.66666666666669</v>
          </cell>
          <cell r="E1040">
            <v>374</v>
          </cell>
          <cell r="F1040">
            <v>325</v>
          </cell>
          <cell r="G1040">
            <v>388.96000000000004</v>
          </cell>
          <cell r="H1040"/>
          <cell r="I1040">
            <v>390</v>
          </cell>
        </row>
        <row r="1041">
          <cell r="A1041">
            <v>80001035</v>
          </cell>
          <cell r="B1041" t="str">
            <v>Определение стойкости лакового покрытия металлических крышек при кипячении (в 4-х растворах).</v>
          </cell>
          <cell r="C1041" t="str">
            <v>иссл.</v>
          </cell>
          <cell r="D1041">
            <v>972.5</v>
          </cell>
          <cell r="E1041">
            <v>1167</v>
          </cell>
          <cell r="F1041">
            <v>1010</v>
          </cell>
          <cell r="G1041">
            <v>1213.68</v>
          </cell>
          <cell r="H1041"/>
          <cell r="I1041">
            <v>1212</v>
          </cell>
        </row>
        <row r="1042">
          <cell r="A1042">
            <v>80001036</v>
          </cell>
          <cell r="B1042" t="str">
            <v>Определение фенола в модельной вытяжке из образца</v>
          </cell>
          <cell r="C1042" t="str">
            <v>иссл.</v>
          </cell>
          <cell r="D1042">
            <v>572.5</v>
          </cell>
          <cell r="E1042">
            <v>687</v>
          </cell>
          <cell r="F1042">
            <v>595</v>
          </cell>
          <cell r="G1042">
            <v>714.48</v>
          </cell>
          <cell r="H1042"/>
          <cell r="I1042">
            <v>714</v>
          </cell>
        </row>
        <row r="1043">
          <cell r="A1043">
            <v>80001037</v>
          </cell>
          <cell r="B1043" t="str">
            <v xml:space="preserve">Определение стойкости защитно-декоративного покрытия игрушки </v>
          </cell>
          <cell r="C1043" t="str">
            <v>иссл.</v>
          </cell>
          <cell r="D1043">
            <v>275</v>
          </cell>
          <cell r="E1043">
            <v>330</v>
          </cell>
          <cell r="F1043">
            <v>285</v>
          </cell>
          <cell r="G1043">
            <v>343.2</v>
          </cell>
          <cell r="H1043"/>
          <cell r="I1043">
            <v>342</v>
          </cell>
        </row>
        <row r="1044">
          <cell r="A1044">
            <v>80001301</v>
          </cell>
          <cell r="B1044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44" t="str">
            <v>иссл.</v>
          </cell>
          <cell r="D1044">
            <v>1501.6666666666667</v>
          </cell>
          <cell r="E1044">
            <v>1802</v>
          </cell>
          <cell r="F1044">
            <v>1560</v>
          </cell>
          <cell r="G1044">
            <v>1874.0800000000002</v>
          </cell>
          <cell r="H1044"/>
          <cell r="I1044">
            <v>1872</v>
          </cell>
        </row>
        <row r="1045">
          <cell r="A1045">
            <v>80000695</v>
          </cell>
          <cell r="B1045" t="str">
            <v>Исследование обуви на запах</v>
          </cell>
          <cell r="C1045" t="str">
            <v>иссл.</v>
          </cell>
          <cell r="D1045">
            <v>150</v>
          </cell>
          <cell r="E1045">
            <v>180</v>
          </cell>
          <cell r="F1045">
            <v>155</v>
          </cell>
          <cell r="G1045">
            <v>187.20000000000002</v>
          </cell>
          <cell r="H1045"/>
          <cell r="I1045">
            <v>186</v>
          </cell>
        </row>
        <row r="1046">
          <cell r="A1046">
            <v>80000704</v>
          </cell>
          <cell r="B1046" t="str">
            <v>Определение воздухопроницаемости текстильных материалов и изделий</v>
          </cell>
          <cell r="C1046" t="str">
            <v>иссл.</v>
          </cell>
          <cell r="D1046">
            <v>657.5</v>
          </cell>
          <cell r="E1046">
            <v>789</v>
          </cell>
          <cell r="F1046">
            <v>680</v>
          </cell>
          <cell r="G1046">
            <v>820.56000000000006</v>
          </cell>
          <cell r="H1046"/>
          <cell r="I1046">
            <v>816</v>
          </cell>
        </row>
        <row r="1047">
          <cell r="A1047">
            <v>80001302</v>
          </cell>
          <cell r="B1047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47" t="str">
            <v>иссл.</v>
          </cell>
          <cell r="D1047">
            <v>2754.166666666667</v>
          </cell>
          <cell r="E1047">
            <v>3305</v>
          </cell>
          <cell r="F1047">
            <v>2860</v>
          </cell>
          <cell r="G1047">
            <v>3437.2000000000003</v>
          </cell>
          <cell r="H1047"/>
          <cell r="I1047">
            <v>3432</v>
          </cell>
        </row>
        <row r="1048">
          <cell r="A1048">
            <v>80001303</v>
          </cell>
          <cell r="B1048" t="str">
            <v>Определение 1 элемента атомно-абсорбционным методом в модельных вытяжках из образца</v>
          </cell>
          <cell r="C1048" t="str">
            <v>иссл.</v>
          </cell>
          <cell r="D1048">
            <v>565.83333333333337</v>
          </cell>
          <cell r="E1048">
            <v>679</v>
          </cell>
          <cell r="F1048">
            <v>585</v>
          </cell>
          <cell r="G1048">
            <v>706.16</v>
          </cell>
          <cell r="H1048"/>
          <cell r="I1048">
            <v>702</v>
          </cell>
        </row>
        <row r="1049">
          <cell r="A1049">
            <v>80001304</v>
          </cell>
          <cell r="B1049" t="str">
            <v>Определение кислотостойкости (химической стойкости)</v>
          </cell>
          <cell r="C1049" t="str">
            <v>иссл.</v>
          </cell>
          <cell r="D1049">
            <v>220.83333333333334</v>
          </cell>
          <cell r="E1049">
            <v>265</v>
          </cell>
          <cell r="F1049">
            <v>230</v>
          </cell>
          <cell r="G1049">
            <v>275.60000000000002</v>
          </cell>
          <cell r="H1049"/>
          <cell r="I1049">
            <v>276</v>
          </cell>
        </row>
        <row r="1050">
          <cell r="A1050">
            <v>80001305</v>
          </cell>
          <cell r="B1050" t="str">
            <v>Стойкость к горячей обработке металлических крышек</v>
          </cell>
          <cell r="C1050" t="str">
            <v>иссл.</v>
          </cell>
          <cell r="D1050">
            <v>148.33333333333334</v>
          </cell>
          <cell r="E1050">
            <v>178</v>
          </cell>
          <cell r="F1050">
            <v>155</v>
          </cell>
          <cell r="G1050">
            <v>185.12</v>
          </cell>
          <cell r="H1050"/>
          <cell r="I1050">
            <v>186</v>
          </cell>
        </row>
        <row r="1051">
          <cell r="A1051">
            <v>80001306</v>
          </cell>
          <cell r="B1051" t="str">
            <v>Стойкость упаковки к горячей воде</v>
          </cell>
          <cell r="C1051" t="str">
            <v>иссл.</v>
          </cell>
          <cell r="D1051">
            <v>148.33333333333334</v>
          </cell>
          <cell r="E1051">
            <v>178</v>
          </cell>
          <cell r="F1051">
            <v>155</v>
          </cell>
          <cell r="G1051">
            <v>185.12</v>
          </cell>
          <cell r="H1051"/>
          <cell r="I1051">
            <v>186</v>
          </cell>
        </row>
        <row r="1052">
          <cell r="A1052">
            <v>80001307</v>
          </cell>
          <cell r="B1052" t="str">
            <v>Стойкость рисунка флексографической печати к липкой ленте</v>
          </cell>
          <cell r="C1052" t="str">
            <v>иссл.</v>
          </cell>
          <cell r="D1052">
            <v>175</v>
          </cell>
          <cell r="E1052">
            <v>210</v>
          </cell>
          <cell r="F1052">
            <v>180</v>
          </cell>
          <cell r="G1052">
            <v>218.4</v>
          </cell>
          <cell r="H1052"/>
          <cell r="I1052">
            <v>216</v>
          </cell>
        </row>
        <row r="1053">
          <cell r="A1053">
            <v>80001308</v>
          </cell>
          <cell r="B1053" t="str">
            <v>Стойкость к миграции красителя</v>
          </cell>
          <cell r="C1053" t="str">
            <v>иссл.</v>
          </cell>
          <cell r="D1053">
            <v>114.16666666666667</v>
          </cell>
          <cell r="E1053">
            <v>137</v>
          </cell>
          <cell r="F1053">
            <v>120</v>
          </cell>
          <cell r="G1053">
            <v>142.48000000000002</v>
          </cell>
          <cell r="H1053"/>
          <cell r="I1053">
            <v>144</v>
          </cell>
        </row>
        <row r="1054">
          <cell r="A1054">
            <v>80001309</v>
          </cell>
          <cell r="B1054" t="str">
            <v>Герметичность сварного шва</v>
          </cell>
          <cell r="C1054" t="str">
            <v>иссл.</v>
          </cell>
          <cell r="D1054">
            <v>180</v>
          </cell>
          <cell r="E1054">
            <v>216</v>
          </cell>
          <cell r="F1054">
            <v>185</v>
          </cell>
          <cell r="G1054">
            <v>224.64000000000001</v>
          </cell>
          <cell r="H1054"/>
          <cell r="I1054">
            <v>222</v>
          </cell>
        </row>
        <row r="1055">
          <cell r="A1055">
            <v>80001310</v>
          </cell>
          <cell r="B1055" t="str">
            <v>Стойкость к раствору кислоты и мыльно-щелочным растворам</v>
          </cell>
          <cell r="C1055" t="str">
            <v>иссл.</v>
          </cell>
          <cell r="D1055">
            <v>269.16666666666669</v>
          </cell>
          <cell r="E1055">
            <v>323</v>
          </cell>
          <cell r="F1055">
            <v>280</v>
          </cell>
          <cell r="G1055">
            <v>335.92</v>
          </cell>
          <cell r="H1055"/>
          <cell r="I1055">
            <v>336</v>
          </cell>
        </row>
        <row r="1056">
          <cell r="A1056">
            <v>80001311</v>
          </cell>
          <cell r="B1056" t="str">
            <v>Водостойкость (водонепроницаемость) упаковки</v>
          </cell>
          <cell r="C1056" t="str">
            <v>иссл.</v>
          </cell>
          <cell r="D1056">
            <v>164.16666666666669</v>
          </cell>
          <cell r="E1056">
            <v>197</v>
          </cell>
          <cell r="F1056">
            <v>170</v>
          </cell>
          <cell r="G1056">
            <v>204.88</v>
          </cell>
          <cell r="H1056"/>
          <cell r="I1056">
            <v>204</v>
          </cell>
        </row>
        <row r="1057">
          <cell r="A1057">
            <v>80001312</v>
          </cell>
          <cell r="B1057" t="str">
            <v>Изменение рН водной вытяжки</v>
          </cell>
          <cell r="C1057" t="str">
            <v>иссл.</v>
          </cell>
          <cell r="D1057">
            <v>399.16666666666669</v>
          </cell>
          <cell r="E1057">
            <v>479</v>
          </cell>
          <cell r="F1057">
            <v>415</v>
          </cell>
          <cell r="G1057">
            <v>498.16</v>
          </cell>
          <cell r="H1057"/>
          <cell r="I1057">
            <v>498</v>
          </cell>
        </row>
        <row r="1058">
          <cell r="A1058">
            <v>80000642</v>
          </cell>
          <cell r="B1058" t="str">
            <v>Определение активного хлора в товарах бытовой химии</v>
          </cell>
          <cell r="C1058" t="str">
            <v>иссл.</v>
          </cell>
          <cell r="D1058">
            <v>364.16666666666669</v>
          </cell>
          <cell r="E1058">
            <v>437</v>
          </cell>
          <cell r="F1058">
            <v>375</v>
          </cell>
          <cell r="G1058">
            <v>454.48</v>
          </cell>
          <cell r="H1058"/>
          <cell r="I1058">
            <v>450</v>
          </cell>
        </row>
        <row r="1059">
          <cell r="A1059">
            <v>80000643</v>
          </cell>
          <cell r="B1059" t="str">
            <v>Изменение кислотного числа (в упаковке)</v>
          </cell>
          <cell r="C1059" t="str">
            <v>иссл.</v>
          </cell>
          <cell r="D1059">
            <v>364.16666666666669</v>
          </cell>
          <cell r="E1059">
            <v>437</v>
          </cell>
          <cell r="F1059">
            <v>375</v>
          </cell>
          <cell r="G1059">
            <v>454.48</v>
          </cell>
          <cell r="H1059"/>
          <cell r="I1059">
            <v>450</v>
          </cell>
        </row>
        <row r="1060">
          <cell r="A1060">
            <v>80000765</v>
          </cell>
          <cell r="B1060" t="str">
            <v>Определение бромирующихся веществ (бромируемость)</v>
          </cell>
          <cell r="C1060" t="str">
            <v>иссл.</v>
          </cell>
          <cell r="D1060">
            <v>373.33333333333337</v>
          </cell>
          <cell r="E1060">
            <v>448</v>
          </cell>
          <cell r="F1060">
            <v>385</v>
          </cell>
          <cell r="G1060">
            <v>465.92</v>
          </cell>
          <cell r="H1060"/>
          <cell r="I1060">
            <v>462</v>
          </cell>
        </row>
        <row r="1061">
          <cell r="A1061">
            <v>80000766</v>
          </cell>
          <cell r="B1061" t="str">
            <v>Определение массовой доли свободной серной кислоты (по водной вытяжке)</v>
          </cell>
          <cell r="C1061" t="str">
            <v>иссл.</v>
          </cell>
          <cell r="D1061">
            <v>681.66666666666674</v>
          </cell>
          <cell r="E1061">
            <v>818</v>
          </cell>
          <cell r="F1061">
            <v>705</v>
          </cell>
          <cell r="G1061">
            <v>850.72</v>
          </cell>
          <cell r="H1061"/>
          <cell r="I1061">
            <v>846</v>
          </cell>
        </row>
        <row r="1062">
          <cell r="A1062">
            <v>80000767</v>
          </cell>
          <cell r="B1062" t="str">
            <v>Определение водонепроницаемости</v>
          </cell>
          <cell r="C1062" t="str">
            <v>иссл.</v>
          </cell>
          <cell r="D1062">
            <v>216.66666666666669</v>
          </cell>
          <cell r="E1062">
            <v>260</v>
          </cell>
          <cell r="F1062">
            <v>225</v>
          </cell>
          <cell r="G1062">
            <v>270.40000000000003</v>
          </cell>
          <cell r="H1062"/>
          <cell r="I1062">
            <v>270</v>
          </cell>
        </row>
        <row r="1063">
          <cell r="A1063">
            <v>80000768</v>
          </cell>
          <cell r="B1063" t="str">
            <v>Определение стойкости запаха</v>
          </cell>
          <cell r="C1063" t="str">
            <v>иссл.</v>
          </cell>
          <cell r="D1063">
            <v>254.16666666666669</v>
          </cell>
          <cell r="E1063">
            <v>305</v>
          </cell>
          <cell r="F1063">
            <v>265</v>
          </cell>
          <cell r="G1063">
            <v>317.2</v>
          </cell>
          <cell r="H1063"/>
          <cell r="I1063">
            <v>318</v>
          </cell>
        </row>
        <row r="1064">
          <cell r="A1064">
            <v>80000769</v>
          </cell>
          <cell r="B1064" t="str">
            <v>Определение объемной доли этилового спирта</v>
          </cell>
          <cell r="C1064" t="str">
            <v>иссл.</v>
          </cell>
          <cell r="D1064">
            <v>433.33333333333337</v>
          </cell>
          <cell r="E1064">
            <v>520</v>
          </cell>
          <cell r="F1064">
            <v>450</v>
          </cell>
          <cell r="G1064">
            <v>540.80000000000007</v>
          </cell>
          <cell r="H1064"/>
          <cell r="I1064">
            <v>540</v>
          </cell>
        </row>
        <row r="1065">
          <cell r="A1065">
            <v>80000770</v>
          </cell>
          <cell r="B1065" t="str">
            <v>Определение массы изделия</v>
          </cell>
          <cell r="C1065" t="str">
            <v>иссл.</v>
          </cell>
          <cell r="D1065">
            <v>145</v>
          </cell>
          <cell r="E1065">
            <v>174</v>
          </cell>
          <cell r="F1065">
            <v>150</v>
          </cell>
          <cell r="G1065">
            <v>180.96</v>
          </cell>
          <cell r="H1065"/>
          <cell r="I1065">
            <v>180</v>
          </cell>
        </row>
        <row r="1066">
          <cell r="A1066">
            <v>80000771</v>
          </cell>
          <cell r="B1066" t="str">
            <v>Определение устойчивости окраски к воздействию сухого и мокрого трения (сумки, ранцы)</v>
          </cell>
          <cell r="C1066" t="str">
            <v>иссл.</v>
          </cell>
          <cell r="D1066">
            <v>145</v>
          </cell>
          <cell r="E1066">
            <v>174</v>
          </cell>
          <cell r="F1066">
            <v>150</v>
          </cell>
          <cell r="G1066">
            <v>180.96</v>
          </cell>
          <cell r="H1066"/>
          <cell r="I1066">
            <v>180</v>
          </cell>
        </row>
        <row r="1067">
          <cell r="A1067">
            <v>80000772</v>
          </cell>
          <cell r="B1067" t="str">
            <v>Определение высоты каблука</v>
          </cell>
          <cell r="C1067" t="str">
            <v>иссл.</v>
          </cell>
          <cell r="D1067">
            <v>145</v>
          </cell>
          <cell r="E1067">
            <v>174</v>
          </cell>
          <cell r="F1067">
            <v>150</v>
          </cell>
          <cell r="G1067">
            <v>180.96</v>
          </cell>
          <cell r="H1067"/>
          <cell r="I1067">
            <v>180</v>
          </cell>
        </row>
        <row r="1068">
          <cell r="A1068">
            <v>80000773</v>
          </cell>
          <cell r="B1068" t="str">
            <v>Определение содержания свободного формальдегида в коже</v>
          </cell>
          <cell r="C1068" t="str">
            <v>иссл.</v>
          </cell>
          <cell r="D1068">
            <v>663.33333333333337</v>
          </cell>
          <cell r="E1068">
            <v>796</v>
          </cell>
          <cell r="F1068">
            <v>690</v>
          </cell>
          <cell r="G1068">
            <v>827.84</v>
          </cell>
          <cell r="H1068"/>
          <cell r="I1068">
            <v>828</v>
          </cell>
        </row>
        <row r="1069">
          <cell r="A1069">
            <v>80000774</v>
          </cell>
          <cell r="B1069" t="str">
            <v>Определение пенообразования</v>
          </cell>
          <cell r="C1069" t="str">
            <v>иссл.</v>
          </cell>
          <cell r="D1069">
            <v>145</v>
          </cell>
          <cell r="E1069">
            <v>174</v>
          </cell>
          <cell r="F1069">
            <v>150</v>
          </cell>
          <cell r="G1069">
            <v>180.96</v>
          </cell>
          <cell r="H1069"/>
          <cell r="I1069">
            <v>180</v>
          </cell>
        </row>
        <row r="1070">
          <cell r="A1070">
            <v>80000775</v>
          </cell>
          <cell r="B1070" t="str">
            <v>Приготовление вытяжек из материалов для водоочистки и водоподготовки</v>
          </cell>
          <cell r="C1070" t="str">
            <v>иссл.</v>
          </cell>
          <cell r="D1070">
            <v>108.33333333333334</v>
          </cell>
          <cell r="E1070">
            <v>130</v>
          </cell>
          <cell r="F1070">
            <v>115</v>
          </cell>
          <cell r="G1070">
            <v>135.20000000000002</v>
          </cell>
          <cell r="H1070"/>
          <cell r="I1070">
            <v>138</v>
          </cell>
        </row>
        <row r="1071">
          <cell r="A1071">
            <v>80000776</v>
          </cell>
          <cell r="B1071" t="str">
            <v>Определение стойкости полимерных крышек к горячей обработке, к растворам кислот</v>
          </cell>
          <cell r="C1071" t="str">
            <v>иссл.</v>
          </cell>
          <cell r="D1071">
            <v>171.66666666666669</v>
          </cell>
          <cell r="E1071">
            <v>206</v>
          </cell>
          <cell r="F1071">
            <v>180</v>
          </cell>
          <cell r="G1071">
            <v>214.24</v>
          </cell>
          <cell r="H1071"/>
          <cell r="I1071">
            <v>216</v>
          </cell>
        </row>
        <row r="1072">
          <cell r="A1072">
            <v>80000777</v>
          </cell>
          <cell r="B1072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72" t="str">
            <v>иссл.</v>
          </cell>
          <cell r="D1072">
            <v>145</v>
          </cell>
          <cell r="E1072">
            <v>174</v>
          </cell>
          <cell r="F1072">
            <v>150</v>
          </cell>
          <cell r="G1072">
            <v>180.96</v>
          </cell>
          <cell r="H1072"/>
          <cell r="I1072">
            <v>180</v>
          </cell>
        </row>
        <row r="1073">
          <cell r="A1073">
            <v>80000778</v>
          </cell>
          <cell r="B1073" t="str">
            <v>Определение массовой доли хлоридов (массовая доля хлористого натрия)</v>
          </cell>
          <cell r="C1073" t="str">
            <v>иссл.</v>
          </cell>
          <cell r="D1073">
            <v>1370.8333333333335</v>
          </cell>
          <cell r="E1073">
            <v>1645</v>
          </cell>
          <cell r="F1073">
            <v>1425</v>
          </cell>
          <cell r="G1073">
            <v>1710.8</v>
          </cell>
          <cell r="H1073"/>
          <cell r="I1073">
            <v>1710</v>
          </cell>
        </row>
        <row r="1074">
          <cell r="A1074">
            <v>80000779</v>
          </cell>
          <cell r="B1074" t="str">
            <v>Определение отсутствия слипания латексных сосок пустышек</v>
          </cell>
          <cell r="C1074" t="str">
            <v>иссл.</v>
          </cell>
          <cell r="D1074">
            <v>108.33333333333334</v>
          </cell>
          <cell r="E1074">
            <v>130</v>
          </cell>
          <cell r="F1074">
            <v>115</v>
          </cell>
          <cell r="G1074">
            <v>135.20000000000002</v>
          </cell>
          <cell r="H1074"/>
          <cell r="I1074">
            <v>138</v>
          </cell>
        </row>
        <row r="1075">
          <cell r="A1075">
            <v>80000780</v>
          </cell>
          <cell r="B1075" t="str">
            <v>Приготовление вытяжек из средств личной гигиены</v>
          </cell>
          <cell r="C1075" t="str">
            <v>иссл.</v>
          </cell>
          <cell r="D1075">
            <v>145</v>
          </cell>
          <cell r="E1075">
            <v>174</v>
          </cell>
          <cell r="F1075">
            <v>150</v>
          </cell>
          <cell r="G1075">
            <v>180.96</v>
          </cell>
          <cell r="H1075"/>
          <cell r="I1075">
            <v>180</v>
          </cell>
        </row>
        <row r="1076">
          <cell r="A1076">
            <v>80000781</v>
          </cell>
          <cell r="B1076" t="str">
            <v>Определение капиллярности</v>
          </cell>
          <cell r="C1076" t="str">
            <v>иссл.</v>
          </cell>
          <cell r="D1076">
            <v>382.5</v>
          </cell>
          <cell r="E1076">
            <v>459</v>
          </cell>
          <cell r="F1076">
            <v>395</v>
          </cell>
          <cell r="G1076">
            <v>477.36</v>
          </cell>
          <cell r="H1076"/>
          <cell r="I1076">
            <v>474</v>
          </cell>
        </row>
        <row r="1077">
          <cell r="A1077">
            <v>80000782</v>
          </cell>
          <cell r="B1077" t="str">
            <v>Определение водопоглощения</v>
          </cell>
          <cell r="C1077" t="str">
            <v>иссл.</v>
          </cell>
          <cell r="D1077">
            <v>360.83333333333337</v>
          </cell>
          <cell r="E1077">
            <v>433</v>
          </cell>
          <cell r="F1077">
            <v>375</v>
          </cell>
          <cell r="G1077">
            <v>450.32</v>
          </cell>
          <cell r="H1077"/>
          <cell r="I1077">
            <v>450</v>
          </cell>
        </row>
        <row r="1078">
          <cell r="A1078">
            <v>80000783</v>
          </cell>
          <cell r="B1078" t="str">
            <v>Определение массы полупары обуви</v>
          </cell>
          <cell r="C1078" t="str">
            <v>иссл.</v>
          </cell>
          <cell r="D1078">
            <v>145</v>
          </cell>
          <cell r="E1078">
            <v>174</v>
          </cell>
          <cell r="F1078">
            <v>150</v>
          </cell>
          <cell r="G1078">
            <v>180.96</v>
          </cell>
          <cell r="H1078"/>
          <cell r="I1078">
            <v>180</v>
          </cell>
        </row>
        <row r="1079">
          <cell r="A1079">
            <v>80000784</v>
          </cell>
          <cell r="B1079" t="str">
            <v>Определение формальдегида в белковой оболочке</v>
          </cell>
          <cell r="C1079" t="str">
            <v>иссл.</v>
          </cell>
          <cell r="D1079">
            <v>665.83333333333337</v>
          </cell>
          <cell r="E1079">
            <v>799</v>
          </cell>
          <cell r="F1079">
            <v>690</v>
          </cell>
          <cell r="G1079">
            <v>830.96</v>
          </cell>
          <cell r="H1079"/>
          <cell r="I1079">
            <v>828</v>
          </cell>
        </row>
        <row r="1080">
          <cell r="A1080">
            <v>80000785</v>
          </cell>
          <cell r="B1080" t="str">
            <v>Определение массовой доли воды и летучих веществ</v>
          </cell>
          <cell r="C1080" t="str">
            <v>иссл.</v>
          </cell>
          <cell r="D1080">
            <v>246.66666666666669</v>
          </cell>
          <cell r="E1080">
            <v>296</v>
          </cell>
          <cell r="F1080">
            <v>255</v>
          </cell>
          <cell r="G1080">
            <v>307.84000000000003</v>
          </cell>
          <cell r="H1080"/>
          <cell r="I1080">
            <v>306</v>
          </cell>
        </row>
        <row r="1081">
          <cell r="A1081">
            <v>80000786</v>
          </cell>
          <cell r="B1081" t="str">
            <v>Приготовление вытяжек из латексных сосок-пустышек</v>
          </cell>
          <cell r="C1081" t="str">
            <v>иссл.</v>
          </cell>
          <cell r="D1081">
            <v>71.666666666666671</v>
          </cell>
          <cell r="E1081">
            <v>86</v>
          </cell>
          <cell r="F1081">
            <v>75</v>
          </cell>
          <cell r="G1081">
            <v>89.44</v>
          </cell>
          <cell r="H1081"/>
          <cell r="I1081">
            <v>90</v>
          </cell>
        </row>
        <row r="1082">
          <cell r="A1082">
            <v>80000787</v>
          </cell>
          <cell r="B1082" t="str">
            <v>Определение устойчивости латексных сосок-пустышек к 5-кратной дезинфекции</v>
          </cell>
          <cell r="C1082" t="str">
            <v>иссл.</v>
          </cell>
          <cell r="D1082">
            <v>145</v>
          </cell>
          <cell r="E1082">
            <v>174</v>
          </cell>
          <cell r="F1082">
            <v>150</v>
          </cell>
          <cell r="G1082">
            <v>180.96</v>
          </cell>
          <cell r="H1082"/>
          <cell r="I1082">
            <v>180</v>
          </cell>
        </row>
        <row r="1083">
          <cell r="A1083">
            <v>80000788</v>
          </cell>
          <cell r="B1083" t="str">
            <v>Определение дибутилфталата, выделяющегося из образца в воздух</v>
          </cell>
          <cell r="C1083" t="str">
            <v>иссл.</v>
          </cell>
          <cell r="D1083">
            <v>461.66666666666669</v>
          </cell>
          <cell r="E1083">
            <v>554</v>
          </cell>
          <cell r="F1083">
            <v>480</v>
          </cell>
          <cell r="G1083">
            <v>576.16</v>
          </cell>
          <cell r="H1083"/>
          <cell r="I1083">
            <v>576</v>
          </cell>
        </row>
        <row r="1084">
          <cell r="A1084">
            <v>80000641</v>
          </cell>
          <cell r="B1084" t="str">
            <v>Определение окисляемости (общее количество органических веществ) в товарах народного потребления</v>
          </cell>
          <cell r="C1084" t="str">
            <v>иссл.</v>
          </cell>
          <cell r="D1084"/>
          <cell r="E1084">
            <v>0</v>
          </cell>
          <cell r="F1084">
            <v>235</v>
          </cell>
          <cell r="G1084"/>
          <cell r="H1084"/>
          <cell r="I1084">
            <v>282</v>
          </cell>
        </row>
        <row r="1085">
          <cell r="A1085">
            <v>80000640</v>
          </cell>
          <cell r="B1085" t="str">
            <v>Определение цветности в товарах народного потребления</v>
          </cell>
          <cell r="C1085" t="str">
            <v>иссл.</v>
          </cell>
          <cell r="D1085"/>
          <cell r="E1085">
            <v>0</v>
          </cell>
          <cell r="F1085">
            <v>510</v>
          </cell>
          <cell r="G1085"/>
          <cell r="H1085"/>
          <cell r="I1085">
            <v>612</v>
          </cell>
        </row>
        <row r="1086">
          <cell r="A1086">
            <v>80000639</v>
          </cell>
          <cell r="B1086" t="str">
            <v>Определение мутности в товарах народного потребления</v>
          </cell>
          <cell r="C1086" t="str">
            <v>иссл.</v>
          </cell>
          <cell r="D1086"/>
          <cell r="E1086">
            <v>0</v>
          </cell>
          <cell r="F1086">
            <v>530</v>
          </cell>
          <cell r="G1086"/>
          <cell r="H1086"/>
          <cell r="I1086">
            <v>636</v>
          </cell>
        </row>
        <row r="1087">
          <cell r="A1087">
            <v>80000638</v>
          </cell>
          <cell r="B1087" t="str">
            <v>Определение массовой доли воды и летучих веществ (или сухого вещества) в парфюмерно-косметической продукции</v>
          </cell>
          <cell r="C1087" t="str">
            <v>иссл.</v>
          </cell>
          <cell r="D1087"/>
          <cell r="E1087">
            <v>0</v>
          </cell>
          <cell r="F1087">
            <v>280</v>
          </cell>
          <cell r="G1087"/>
          <cell r="H1087"/>
          <cell r="I1087">
            <v>336</v>
          </cell>
        </row>
        <row r="1088">
          <cell r="A1088" t="str">
            <v>Лаборатория неионизирующих излучений</v>
          </cell>
          <cell r="B1088"/>
          <cell r="C1088"/>
          <cell r="D1088"/>
          <cell r="E1088"/>
          <cell r="F1088"/>
          <cell r="G1088"/>
          <cell r="H1088"/>
          <cell r="I1088"/>
        </row>
        <row r="1089">
          <cell r="A1089">
            <v>90000602</v>
          </cell>
          <cell r="B1089" t="str">
            <v>Измерение интенсивности ИК-излучения</v>
          </cell>
          <cell r="C1089" t="str">
            <v>измерение</v>
          </cell>
          <cell r="D1089">
            <v>317.5</v>
          </cell>
          <cell r="E1089">
            <v>381</v>
          </cell>
          <cell r="F1089">
            <v>330</v>
          </cell>
          <cell r="G1089">
            <v>396.24</v>
          </cell>
          <cell r="H1089"/>
          <cell r="I1089">
            <v>396</v>
          </cell>
        </row>
        <row r="1090">
          <cell r="A1090">
            <v>90000603</v>
          </cell>
          <cell r="B1090" t="str">
            <v>Измерение эквивалентного уровня  шума (непостоянный)</v>
          </cell>
          <cell r="C1090" t="str">
            <v>измерение</v>
          </cell>
          <cell r="D1090">
            <v>584.16666666666674</v>
          </cell>
          <cell r="E1090">
            <v>701</v>
          </cell>
          <cell r="F1090">
            <v>605</v>
          </cell>
          <cell r="G1090">
            <v>729.04000000000008</v>
          </cell>
          <cell r="H1090"/>
          <cell r="I1090">
            <v>726</v>
          </cell>
        </row>
        <row r="1091">
          <cell r="A1091">
            <v>90000102</v>
          </cell>
          <cell r="B1091" t="str">
            <v>Измерение общей вибрации</v>
          </cell>
          <cell r="C1091" t="str">
            <v>измерение</v>
          </cell>
          <cell r="D1091">
            <v>584.16666666666674</v>
          </cell>
          <cell r="E1091">
            <v>701</v>
          </cell>
          <cell r="F1091">
            <v>605</v>
          </cell>
          <cell r="G1091">
            <v>729.04000000000008</v>
          </cell>
          <cell r="H1091"/>
          <cell r="I1091">
            <v>726</v>
          </cell>
        </row>
        <row r="1092">
          <cell r="A1092">
            <v>90000606</v>
          </cell>
          <cell r="B1092" t="str">
            <v>Измерение лазерного излучения</v>
          </cell>
          <cell r="C1092" t="str">
            <v>измерение</v>
          </cell>
          <cell r="D1092">
            <v>1477.5</v>
          </cell>
          <cell r="E1092">
            <v>1773</v>
          </cell>
          <cell r="F1092">
            <v>1535</v>
          </cell>
          <cell r="G1092">
            <v>1843.92</v>
          </cell>
          <cell r="H1092"/>
          <cell r="I1092">
            <v>1842</v>
          </cell>
        </row>
        <row r="1093">
          <cell r="A1093">
            <v>90000607</v>
          </cell>
          <cell r="B1093" t="str">
            <v>Измерение воздушного ультразвука</v>
          </cell>
          <cell r="C1093" t="str">
            <v>измерение</v>
          </cell>
          <cell r="D1093">
            <v>483.33333333333337</v>
          </cell>
          <cell r="E1093">
            <v>580</v>
          </cell>
          <cell r="F1093">
            <v>505</v>
          </cell>
          <cell r="G1093">
            <v>603.20000000000005</v>
          </cell>
          <cell r="H1093"/>
          <cell r="I1093">
            <v>606</v>
          </cell>
        </row>
        <row r="1094">
          <cell r="A1094">
            <v>90000609</v>
          </cell>
          <cell r="B1094" t="str">
            <v>Измерение освещенности рабочих мест</v>
          </cell>
          <cell r="C1094" t="str">
            <v>измерение</v>
          </cell>
          <cell r="D1094">
            <v>85</v>
          </cell>
          <cell r="E1094">
            <v>102</v>
          </cell>
          <cell r="F1094">
            <v>85</v>
          </cell>
          <cell r="G1094">
            <v>106.08</v>
          </cell>
          <cell r="H1094"/>
          <cell r="I1094">
            <v>102</v>
          </cell>
        </row>
        <row r="1095">
          <cell r="A1095">
            <v>90000617</v>
          </cell>
          <cell r="B1095" t="str">
            <v>Измерение уровней искусственной освещенности (за пределами регламентированного рабочего дня)</v>
          </cell>
          <cell r="C1095" t="str">
            <v>измерение</v>
          </cell>
          <cell r="D1095">
            <v>127.5</v>
          </cell>
          <cell r="E1095">
            <v>153</v>
          </cell>
          <cell r="F1095">
            <v>130</v>
          </cell>
          <cell r="G1095">
            <v>159.12</v>
          </cell>
          <cell r="H1095"/>
          <cell r="I1095">
            <v>156</v>
          </cell>
        </row>
        <row r="1096">
          <cell r="A1096">
            <v>90000611</v>
          </cell>
          <cell r="B1096" t="str">
            <v>Измерение яркости</v>
          </cell>
          <cell r="C1096" t="str">
            <v>измерение</v>
          </cell>
          <cell r="D1096">
            <v>65.833333333333343</v>
          </cell>
          <cell r="E1096">
            <v>79</v>
          </cell>
          <cell r="F1096">
            <v>70</v>
          </cell>
          <cell r="G1096">
            <v>82.16</v>
          </cell>
          <cell r="H1096"/>
          <cell r="I1096">
            <v>84</v>
          </cell>
        </row>
        <row r="1097">
          <cell r="A1097">
            <v>90000612</v>
          </cell>
          <cell r="B1097" t="str">
            <v>Измерение пульсации</v>
          </cell>
          <cell r="C1097" t="str">
            <v>измерение</v>
          </cell>
          <cell r="D1097">
            <v>65.833333333333343</v>
          </cell>
          <cell r="E1097">
            <v>79</v>
          </cell>
          <cell r="F1097">
            <v>70</v>
          </cell>
          <cell r="G1097">
            <v>82.16</v>
          </cell>
          <cell r="H1097"/>
          <cell r="I1097">
            <v>84</v>
          </cell>
        </row>
        <row r="1098">
          <cell r="A1098">
            <v>90000613</v>
          </cell>
          <cell r="B1098" t="str">
            <v>Измерение максимального уровня звукового давления</v>
          </cell>
          <cell r="C1098" t="str">
            <v>измерение</v>
          </cell>
          <cell r="D1098">
            <v>531.66666666666674</v>
          </cell>
          <cell r="E1098">
            <v>638</v>
          </cell>
          <cell r="F1098">
            <v>555</v>
          </cell>
          <cell r="G1098">
            <v>663.52</v>
          </cell>
          <cell r="H1098"/>
          <cell r="I1098">
            <v>666</v>
          </cell>
        </row>
        <row r="1099">
          <cell r="A1099">
            <v>90000614</v>
          </cell>
          <cell r="B1099" t="str">
            <v>Измерение уровня шума по среднегеометрическим частотам (спектральный-постоянный)</v>
          </cell>
          <cell r="C1099" t="str">
            <v>измерение</v>
          </cell>
          <cell r="D1099">
            <v>531.66666666666674</v>
          </cell>
          <cell r="E1099">
            <v>638</v>
          </cell>
          <cell r="F1099">
            <v>555</v>
          </cell>
          <cell r="G1099">
            <v>663.52</v>
          </cell>
          <cell r="H1099"/>
          <cell r="I1099">
            <v>666</v>
          </cell>
        </row>
        <row r="1100">
          <cell r="A1100">
            <v>90000103</v>
          </cell>
          <cell r="B1100" t="str">
            <v>Измерение локальной вибрации</v>
          </cell>
          <cell r="C1100" t="str">
            <v>измерение</v>
          </cell>
          <cell r="D1100">
            <v>550.83333333333337</v>
          </cell>
          <cell r="E1100">
            <v>661</v>
          </cell>
          <cell r="F1100">
            <v>575</v>
          </cell>
          <cell r="G1100">
            <v>687.44</v>
          </cell>
          <cell r="H1100"/>
          <cell r="I1100">
            <v>690</v>
          </cell>
        </row>
        <row r="1101">
          <cell r="A1101">
            <v>90000645</v>
          </cell>
          <cell r="B1101" t="str">
            <v>Измерение микроклиматических параметров производственной среды</v>
          </cell>
          <cell r="C1101" t="str">
            <v>измерение</v>
          </cell>
          <cell r="D1101">
            <v>112.5</v>
          </cell>
          <cell r="E1101">
            <v>135</v>
          </cell>
          <cell r="F1101">
            <v>115</v>
          </cell>
          <cell r="G1101">
            <v>140.4</v>
          </cell>
          <cell r="H1101"/>
          <cell r="I1101">
            <v>138</v>
          </cell>
        </row>
        <row r="1102">
          <cell r="A1102">
            <v>90000647</v>
          </cell>
          <cell r="B1102" t="str">
            <v>Измерение инфразвука</v>
          </cell>
          <cell r="C1102" t="str">
            <v>измерение</v>
          </cell>
          <cell r="D1102">
            <v>487.5</v>
          </cell>
          <cell r="E1102">
            <v>585</v>
          </cell>
          <cell r="F1102">
            <v>505</v>
          </cell>
          <cell r="G1102">
            <v>608.4</v>
          </cell>
          <cell r="H1102"/>
          <cell r="I1102">
            <v>606</v>
          </cell>
        </row>
        <row r="1103">
          <cell r="A1103">
            <v>90000095</v>
          </cell>
          <cell r="B1103" t="str">
            <v>Измерение ЭМП от передающего радиотехнического объекта(1 объект)</v>
          </cell>
          <cell r="C1103" t="str">
            <v>измерение</v>
          </cell>
          <cell r="D1103">
            <v>6314.166666666667</v>
          </cell>
          <cell r="E1103">
            <v>7577</v>
          </cell>
          <cell r="F1103">
            <v>6565</v>
          </cell>
          <cell r="G1103">
            <v>7880.08</v>
          </cell>
          <cell r="H1103"/>
          <cell r="I1103">
            <v>7878</v>
          </cell>
        </row>
        <row r="1104">
          <cell r="A1104">
            <v>90000649</v>
          </cell>
          <cell r="B1104" t="str">
            <v>Измерение магнитной индукции постоянного магнитного поля</v>
          </cell>
          <cell r="C1104" t="str">
            <v>измерение</v>
          </cell>
          <cell r="D1104">
            <v>392.5</v>
          </cell>
          <cell r="E1104">
            <v>471</v>
          </cell>
          <cell r="F1104">
            <v>405</v>
          </cell>
          <cell r="G1104">
            <v>489.84000000000003</v>
          </cell>
          <cell r="H1104"/>
          <cell r="I1104">
            <v>486</v>
          </cell>
        </row>
        <row r="1105">
          <cell r="A1105">
            <v>90000650</v>
          </cell>
          <cell r="B1105" t="str">
            <v>Измерение магнитной индукции геомагнитного и гипомагнитного полей</v>
          </cell>
          <cell r="C1105" t="str">
            <v>измерение</v>
          </cell>
          <cell r="D1105">
            <v>655.83333333333337</v>
          </cell>
          <cell r="E1105">
            <v>787</v>
          </cell>
          <cell r="F1105">
            <v>680</v>
          </cell>
          <cell r="G1105">
            <v>818.48</v>
          </cell>
          <cell r="H1105"/>
          <cell r="I1105">
            <v>816</v>
          </cell>
        </row>
        <row r="1106">
          <cell r="A1106">
            <v>90000101</v>
          </cell>
          <cell r="B1106" t="str">
            <v>Измерение температуры поверхностей</v>
          </cell>
          <cell r="C1106" t="str">
            <v>измерение</v>
          </cell>
          <cell r="D1106">
            <v>157.5</v>
          </cell>
          <cell r="E1106">
            <v>189</v>
          </cell>
          <cell r="F1106">
            <v>165</v>
          </cell>
          <cell r="G1106">
            <v>196.56</v>
          </cell>
          <cell r="H1106"/>
          <cell r="I1106">
            <v>198</v>
          </cell>
        </row>
        <row r="1107">
          <cell r="A1107">
            <v>90000619</v>
          </cell>
          <cell r="B1107" t="str">
            <v>Измерение индекса тепловой нагрузки среды (ТНС)</v>
          </cell>
          <cell r="C1107" t="str">
            <v>измерение</v>
          </cell>
          <cell r="D1107">
            <v>317.5</v>
          </cell>
          <cell r="E1107">
            <v>381</v>
          </cell>
          <cell r="F1107">
            <v>330</v>
          </cell>
          <cell r="G1107">
            <v>396.24</v>
          </cell>
          <cell r="H1107"/>
          <cell r="I1107">
            <v>396</v>
          </cell>
        </row>
        <row r="1108">
          <cell r="A1108">
            <v>90000620</v>
          </cell>
          <cell r="B1108" t="str">
            <v>Измерение электромагнитного поля от ЛЭП  промышленной  частоты  50Гц</v>
          </cell>
          <cell r="C1108" t="str">
            <v>измерение</v>
          </cell>
          <cell r="D1108">
            <v>574.16666666666674</v>
          </cell>
          <cell r="E1108">
            <v>689</v>
          </cell>
          <cell r="F1108">
            <v>595</v>
          </cell>
          <cell r="G1108">
            <v>716.56000000000006</v>
          </cell>
          <cell r="H1108"/>
          <cell r="I1108">
            <v>714</v>
          </cell>
        </row>
        <row r="1109">
          <cell r="A1109">
            <v>90000104</v>
          </cell>
          <cell r="B1109" t="str">
            <v>Измерение электростатического поля</v>
          </cell>
          <cell r="C1109" t="str">
            <v>измерение</v>
          </cell>
          <cell r="D1109">
            <v>118.33333333333334</v>
          </cell>
          <cell r="E1109">
            <v>142</v>
          </cell>
          <cell r="F1109">
            <v>120</v>
          </cell>
          <cell r="G1109">
            <v>147.68</v>
          </cell>
          <cell r="H1109"/>
          <cell r="I1109">
            <v>144</v>
          </cell>
        </row>
        <row r="1110">
          <cell r="A1110">
            <v>90000105</v>
          </cell>
          <cell r="B1110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110" t="str">
            <v>измерение</v>
          </cell>
          <cell r="D1110">
            <v>666.66666666666674</v>
          </cell>
          <cell r="E1110">
            <v>800</v>
          </cell>
          <cell r="F1110">
            <v>695</v>
          </cell>
          <cell r="G1110">
            <v>832</v>
          </cell>
          <cell r="H1110"/>
          <cell r="I1110">
            <v>834</v>
          </cell>
        </row>
        <row r="1111">
          <cell r="A1111">
            <v>90000626</v>
          </cell>
          <cell r="B1111" t="str">
            <v>Измерение магнитного поля промышленной частоты 50 Гц в производственных помещениях</v>
          </cell>
          <cell r="C1111" t="str">
            <v>измерение</v>
          </cell>
          <cell r="D1111">
            <v>370</v>
          </cell>
          <cell r="E1111">
            <v>444</v>
          </cell>
          <cell r="F1111">
            <v>385</v>
          </cell>
          <cell r="G1111">
            <v>461.76</v>
          </cell>
          <cell r="H1111"/>
          <cell r="I1111">
            <v>462</v>
          </cell>
        </row>
        <row r="1112">
          <cell r="A1112">
            <v>90000106</v>
          </cell>
          <cell r="B1112" t="str">
            <v>Измерение электромагнитного поля промышленной частоты (50Гц) в помещениях</v>
          </cell>
          <cell r="C1112" t="str">
            <v>измерение</v>
          </cell>
          <cell r="D1112">
            <v>584.16666666666674</v>
          </cell>
          <cell r="E1112">
            <v>701</v>
          </cell>
          <cell r="F1112">
            <v>605</v>
          </cell>
          <cell r="G1112">
            <v>729.04000000000008</v>
          </cell>
          <cell r="H1112"/>
          <cell r="I1112">
            <v>726</v>
          </cell>
        </row>
        <row r="1113">
          <cell r="A1113">
            <v>90000631</v>
          </cell>
          <cell r="B1113" t="str">
            <v>Измерение уровней ионных состояний воздуха помещений</v>
          </cell>
          <cell r="C1113" t="str">
            <v>измерение</v>
          </cell>
          <cell r="D1113">
            <v>180</v>
          </cell>
          <cell r="E1113">
            <v>216</v>
          </cell>
          <cell r="F1113">
            <v>185</v>
          </cell>
          <cell r="G1113">
            <v>224.64000000000001</v>
          </cell>
          <cell r="H1113"/>
          <cell r="I1113">
            <v>222</v>
          </cell>
        </row>
        <row r="1114">
          <cell r="A1114">
            <v>90000094</v>
          </cell>
          <cell r="B1114" t="str">
            <v>Измерение ЭМП в производственных помещениях и на селитебной территории от ЗССС (1 точка)</v>
          </cell>
          <cell r="C1114" t="str">
            <v>измерение</v>
          </cell>
          <cell r="D1114">
            <v>1708.3333333333335</v>
          </cell>
          <cell r="E1114">
            <v>2050</v>
          </cell>
          <cell r="F1114">
            <v>1775</v>
          </cell>
          <cell r="G1114">
            <v>2132</v>
          </cell>
          <cell r="H1114"/>
          <cell r="I1114">
            <v>2130</v>
          </cell>
        </row>
        <row r="1115">
          <cell r="A1115">
            <v>90000643</v>
          </cell>
          <cell r="B1115" t="str">
            <v>Измерение электромагнитного поля от ЛЭП промышленной частоты (50Гц) селитебной территории</v>
          </cell>
          <cell r="C1115" t="str">
            <v>измерение</v>
          </cell>
          <cell r="D1115">
            <v>911.66666666666674</v>
          </cell>
          <cell r="E1115">
            <v>1094</v>
          </cell>
          <cell r="F1115">
            <v>945</v>
          </cell>
          <cell r="G1115">
            <v>1137.76</v>
          </cell>
          <cell r="H1115"/>
          <cell r="I1115">
            <v>1134</v>
          </cell>
        </row>
        <row r="1116">
          <cell r="A1116">
            <v>90000093</v>
          </cell>
          <cell r="B1116" t="str">
            <v>Измерение напряженности электромагнитного поля от передающего радиотехнического объекта в помещениях (1 точка)</v>
          </cell>
          <cell r="C1116" t="str">
            <v>измерение</v>
          </cell>
          <cell r="D1116">
            <v>816.66666666666674</v>
          </cell>
          <cell r="E1116">
            <v>980</v>
          </cell>
          <cell r="F1116">
            <v>845</v>
          </cell>
          <cell r="G1116">
            <v>1019.2</v>
          </cell>
          <cell r="H1116"/>
          <cell r="I1116">
            <v>1014</v>
          </cell>
        </row>
        <row r="1117">
          <cell r="A1117">
            <v>90000092</v>
          </cell>
          <cell r="B1117" t="str">
            <v>Измерение напряженности электромагнитного поля от передающего радиотехнического объекта на территории (1 точка)</v>
          </cell>
          <cell r="C1117" t="str">
            <v>измерение</v>
          </cell>
          <cell r="D1117">
            <v>845</v>
          </cell>
          <cell r="E1117">
            <v>1014</v>
          </cell>
          <cell r="F1117">
            <v>875</v>
          </cell>
          <cell r="G1117">
            <v>1054.56</v>
          </cell>
          <cell r="H1117"/>
          <cell r="I1117">
            <v>1050</v>
          </cell>
        </row>
        <row r="1118">
          <cell r="A1118">
            <v>90000091</v>
          </cell>
          <cell r="B1118" t="str">
            <v>Измерение плотности потока энергии от передающего радиотехнического объекта в помещениях (1 точка)</v>
          </cell>
          <cell r="C1118" t="str">
            <v>измерение</v>
          </cell>
          <cell r="D1118">
            <v>1095.8333333333335</v>
          </cell>
          <cell r="E1118">
            <v>1315</v>
          </cell>
          <cell r="F1118">
            <v>1140</v>
          </cell>
          <cell r="G1118">
            <v>1367.6000000000001</v>
          </cell>
          <cell r="H1118"/>
          <cell r="I1118">
            <v>1368</v>
          </cell>
        </row>
        <row r="1119">
          <cell r="A1119">
            <v>90000090</v>
          </cell>
          <cell r="B1119" t="str">
            <v>Измерение плотности потока энергии от передающего радиотехнического объекта на территории (1 точка)</v>
          </cell>
          <cell r="C1119" t="str">
            <v>измерение</v>
          </cell>
          <cell r="D1119">
            <v>911.66666666666674</v>
          </cell>
          <cell r="E1119">
            <v>1094</v>
          </cell>
          <cell r="F1119">
            <v>945</v>
          </cell>
          <cell r="G1119">
            <v>1137.76</v>
          </cell>
          <cell r="H1119"/>
          <cell r="I1119">
            <v>1134</v>
          </cell>
        </row>
        <row r="1120">
          <cell r="A1120">
            <v>90000641</v>
          </cell>
          <cell r="B112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120" t="str">
            <v>измерение</v>
          </cell>
          <cell r="D1120">
            <v>911.66666666666674</v>
          </cell>
          <cell r="E1120">
            <v>1094</v>
          </cell>
          <cell r="F1120">
            <v>945</v>
          </cell>
          <cell r="G1120">
            <v>1137.76</v>
          </cell>
          <cell r="H1120"/>
          <cell r="I1120">
            <v>1134</v>
          </cell>
        </row>
        <row r="1121">
          <cell r="A1121">
            <v>90000642</v>
          </cell>
          <cell r="B112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121" t="str">
            <v>измерение</v>
          </cell>
          <cell r="D1121">
            <v>911.66666666666674</v>
          </cell>
          <cell r="E1121">
            <v>1094</v>
          </cell>
          <cell r="F1121">
            <v>945</v>
          </cell>
          <cell r="G1121">
            <v>1137.76</v>
          </cell>
          <cell r="H1121"/>
          <cell r="I1121">
            <v>1134</v>
          </cell>
        </row>
        <row r="1122">
          <cell r="A1122">
            <v>90000644</v>
          </cell>
          <cell r="B1122" t="str">
            <v>Измерение плотности потока мощности ЭМП  от микроволновой печи (диапазон частот от 300 МГц до 700 ГГц) (1 точка)</v>
          </cell>
          <cell r="C1122" t="str">
            <v>измерение</v>
          </cell>
          <cell r="D1122">
            <v>535.83333333333337</v>
          </cell>
          <cell r="E1122">
            <v>643</v>
          </cell>
          <cell r="F1122">
            <v>555</v>
          </cell>
          <cell r="G1122">
            <v>668.72</v>
          </cell>
          <cell r="H1122"/>
          <cell r="I1122">
            <v>666</v>
          </cell>
        </row>
        <row r="1123">
          <cell r="A1123">
            <v>90001301</v>
          </cell>
          <cell r="B1123" t="str">
            <v>Выполнение работ по аттестации, аккредитации промышленной лаборатории с выходом на объект</v>
          </cell>
          <cell r="C1123" t="str">
            <v>шт.</v>
          </cell>
          <cell r="D1123">
            <v>9804.1666666666679</v>
          </cell>
          <cell r="E1123">
            <v>11765</v>
          </cell>
          <cell r="F1123">
            <v>10095</v>
          </cell>
          <cell r="G1123">
            <v>12235.6</v>
          </cell>
          <cell r="H1123"/>
          <cell r="I1123">
            <v>12114</v>
          </cell>
        </row>
        <row r="1124">
          <cell r="A1124">
            <v>90001302</v>
          </cell>
          <cell r="B1124" t="str">
            <v>Выполнение работ по аттестации, аккредитации промышленной лаборатории без выхода на объект</v>
          </cell>
          <cell r="C1124" t="str">
            <v>шт.</v>
          </cell>
          <cell r="D1124">
            <v>5706.666666666667</v>
          </cell>
          <cell r="E1124">
            <v>6848</v>
          </cell>
          <cell r="F1124">
            <v>5935</v>
          </cell>
          <cell r="G1124">
            <v>7121.92</v>
          </cell>
          <cell r="H1124"/>
          <cell r="I1124">
            <v>7122</v>
          </cell>
        </row>
        <row r="1125">
          <cell r="A1125">
            <v>90001303</v>
          </cell>
          <cell r="B1125" t="str">
            <v>Подготовка одной контрольной задачи</v>
          </cell>
          <cell r="C1125" t="str">
            <v>шт.</v>
          </cell>
          <cell r="D1125">
            <v>3418.3333333333335</v>
          </cell>
          <cell r="E1125">
            <v>4102</v>
          </cell>
          <cell r="F1125">
            <v>3555</v>
          </cell>
          <cell r="G1125">
            <v>4266.08</v>
          </cell>
          <cell r="H1125"/>
          <cell r="I1125">
            <v>4266</v>
          </cell>
        </row>
        <row r="1126">
          <cell r="A1126">
            <v>90000096</v>
          </cell>
          <cell r="B1126" t="str">
            <v xml:space="preserve">Определение электролизуемости материалов </v>
          </cell>
          <cell r="C1126" t="str">
            <v>измерение</v>
          </cell>
          <cell r="D1126">
            <v>275</v>
          </cell>
          <cell r="E1126">
            <v>330</v>
          </cell>
          <cell r="F1126">
            <v>285</v>
          </cell>
          <cell r="G1126">
            <v>343.2</v>
          </cell>
          <cell r="H1126"/>
          <cell r="I1126">
            <v>342</v>
          </cell>
        </row>
        <row r="1127">
          <cell r="A1127">
            <v>90000097</v>
          </cell>
          <cell r="B1127" t="str">
            <v>Измерение энергетической освещенности в области спектра УФ-А (315-400) нм, УФ-В (280-315)нм, УФ-С (200-280) нм.</v>
          </cell>
          <cell r="C1127" t="str">
            <v>измерение</v>
          </cell>
          <cell r="D1127">
            <v>350.83333333333337</v>
          </cell>
          <cell r="E1127">
            <v>421</v>
          </cell>
          <cell r="F1127">
            <v>365</v>
          </cell>
          <cell r="G1127">
            <v>437.84000000000003</v>
          </cell>
          <cell r="H1127"/>
          <cell r="I1127">
            <v>438</v>
          </cell>
        </row>
        <row r="1128">
          <cell r="A1128" t="str">
            <v>Учебно-консультационный центр по защите прав потребителей, гигиенического обучения и воспитания населения</v>
          </cell>
          <cell r="B1128"/>
          <cell r="C1128"/>
          <cell r="D1128"/>
          <cell r="E1128"/>
          <cell r="F1128"/>
          <cell r="G1128"/>
          <cell r="H1128"/>
          <cell r="I1128"/>
        </row>
        <row r="1129">
          <cell r="A1129">
            <v>12000025</v>
          </cell>
          <cell r="B1129" t="str">
            <v xml:space="preserve">Профессиональная гигиеническая подготовка и аттестация работников организаций </v>
          </cell>
          <cell r="C1129" t="str">
            <v>чел.</v>
          </cell>
          <cell r="D1129">
            <v>291.66666666666669</v>
          </cell>
          <cell r="E1129">
            <v>350</v>
          </cell>
          <cell r="F1129">
            <v>315</v>
          </cell>
          <cell r="G1129">
            <v>364</v>
          </cell>
          <cell r="H1129"/>
          <cell r="I1129">
            <v>378</v>
          </cell>
        </row>
        <row r="1130">
          <cell r="A1130">
            <v>12000027</v>
          </cell>
          <cell r="B1130" t="str">
            <v>Профессиональная гигиеническая подготовка и аттестация  должностных лиц организаций</v>
          </cell>
          <cell r="C1130" t="str">
            <v>чел.</v>
          </cell>
          <cell r="D1130"/>
          <cell r="E1130">
            <v>445</v>
          </cell>
          <cell r="F1130">
            <v>400</v>
          </cell>
          <cell r="G1130"/>
          <cell r="H1130"/>
          <cell r="I1130">
            <v>480</v>
          </cell>
        </row>
        <row r="1131">
          <cell r="A1131">
            <v>12000029</v>
          </cell>
          <cell r="B1131" t="str">
            <v>Обучение по проведению входного радиационного контроля металлолома по 5 часовой программе.</v>
          </cell>
          <cell r="C1131" t="str">
            <v>чел.</v>
          </cell>
          <cell r="D1131">
            <v>1166.6666666666667</v>
          </cell>
          <cell r="E1131">
            <v>1400</v>
          </cell>
          <cell r="F1131">
            <v>1210</v>
          </cell>
          <cell r="G1131">
            <v>1456</v>
          </cell>
          <cell r="H1131"/>
          <cell r="I1131">
            <v>1452</v>
          </cell>
        </row>
        <row r="1132">
          <cell r="A1132">
            <v>12000033</v>
          </cell>
          <cell r="B1132" t="str">
            <v>Оформление, выдача удостоверения</v>
          </cell>
          <cell r="C1132" t="str">
            <v>шт.</v>
          </cell>
          <cell r="D1132">
            <v>141.66666666666669</v>
          </cell>
          <cell r="E1132">
            <v>170</v>
          </cell>
          <cell r="F1132">
            <v>150</v>
          </cell>
          <cell r="G1132">
            <v>176.8</v>
          </cell>
          <cell r="H1132"/>
          <cell r="I1132">
            <v>180</v>
          </cell>
        </row>
        <row r="1133">
          <cell r="A1133">
            <v>12000034</v>
          </cell>
          <cell r="B1133" t="str">
            <v>Оформление, выдача личной медицинской книжки</v>
          </cell>
          <cell r="C1133" t="str">
            <v>шт.</v>
          </cell>
          <cell r="D1133">
            <v>158.33333333333334</v>
          </cell>
          <cell r="E1133">
            <v>190</v>
          </cell>
          <cell r="F1133">
            <v>170</v>
          </cell>
          <cell r="G1133">
            <v>197.6</v>
          </cell>
          <cell r="H1133"/>
          <cell r="I1133">
            <v>204</v>
          </cell>
        </row>
        <row r="1134">
          <cell r="A1134">
            <v>12000035</v>
          </cell>
          <cell r="B1134" t="str">
            <v>Защита информации на личной медицинской книжке, удостоверении (1 голограмма)</v>
          </cell>
          <cell r="C1134" t="str">
            <v>шт.</v>
          </cell>
          <cell r="D1134">
            <v>41.666666666666671</v>
          </cell>
          <cell r="E1134">
            <v>50</v>
          </cell>
          <cell r="F1134">
            <v>45</v>
          </cell>
          <cell r="G1134">
            <v>52</v>
          </cell>
          <cell r="H1134"/>
          <cell r="I1134">
            <v>54</v>
          </cell>
        </row>
        <row r="1135">
          <cell r="A1135">
            <v>12000051</v>
          </cell>
          <cell r="B1135" t="str">
            <v>Практическая помощь по разделу защиты прав потребителей (за 1 час)</v>
          </cell>
          <cell r="C1135" t="str">
            <v>час</v>
          </cell>
          <cell r="D1135">
            <v>483.33333333333337</v>
          </cell>
          <cell r="E1135">
            <v>580</v>
          </cell>
          <cell r="F1135">
            <v>500</v>
          </cell>
          <cell r="G1135">
            <v>603.20000000000005</v>
          </cell>
          <cell r="H1135"/>
          <cell r="I1135">
            <v>600</v>
          </cell>
        </row>
        <row r="1136">
          <cell r="A1136">
            <v>12000030</v>
          </cell>
          <cell r="B1136" t="str">
            <v>Обучение работе на стерилизаторах медицинских паровых (автоклавах) по программе повышения квалификации</v>
          </cell>
          <cell r="C1136" t="str">
            <v>чел.</v>
          </cell>
          <cell r="D1136">
            <v>2750</v>
          </cell>
          <cell r="E1136">
            <v>3300</v>
          </cell>
          <cell r="F1136">
            <v>2920</v>
          </cell>
          <cell r="G1136">
            <v>3432</v>
          </cell>
          <cell r="H1136"/>
          <cell r="I1136">
            <v>3504</v>
          </cell>
        </row>
        <row r="1137">
          <cell r="A1137">
            <v>12000031</v>
          </cell>
          <cell r="B1137" t="str">
            <v>Обучение дезинфекторов по программе повышения квалификации</v>
          </cell>
          <cell r="C1137" t="str">
            <v>чел.</v>
          </cell>
          <cell r="D1137">
            <v>9416.6666666666679</v>
          </cell>
          <cell r="E1137">
            <v>11300</v>
          </cell>
          <cell r="F1137">
            <v>10000</v>
          </cell>
          <cell r="G1137">
            <v>11752</v>
          </cell>
          <cell r="H1137"/>
          <cell r="I1137">
            <v>12000</v>
          </cell>
        </row>
        <row r="1138">
          <cell r="A1138">
            <v>12000036</v>
          </cell>
          <cell r="B1138" t="str">
            <v>Регистрация личных медицинских книжек, удостоверений, результатов аттестации профессиональной подготовки, ведение реестра</v>
          </cell>
          <cell r="C1138" t="str">
            <v>шт.</v>
          </cell>
          <cell r="D1138">
            <v>75</v>
          </cell>
          <cell r="E1138">
            <v>90</v>
          </cell>
          <cell r="F1138">
            <v>80</v>
          </cell>
          <cell r="G1138">
            <v>93.600000000000009</v>
          </cell>
          <cell r="H1138"/>
          <cell r="I1138">
            <v>96</v>
          </cell>
        </row>
        <row r="1139">
          <cell r="A1139">
            <v>12000043</v>
          </cell>
          <cell r="B1139" t="str">
            <v>Оттиск одного листа методической литературы формата А-4 ( с двух сторон).</v>
          </cell>
          <cell r="C1139" t="str">
            <v>лист</v>
          </cell>
          <cell r="D1139">
            <v>6.666666666666667</v>
          </cell>
          <cell r="E1139">
            <v>8</v>
          </cell>
          <cell r="F1139">
            <v>7.5</v>
          </cell>
          <cell r="G1139">
            <v>8.32</v>
          </cell>
          <cell r="H1139"/>
          <cell r="I1139">
            <v>9</v>
          </cell>
        </row>
        <row r="1140">
          <cell r="A1140" t="str">
            <v>Отдел эпидемиологии</v>
          </cell>
          <cell r="B1140"/>
          <cell r="C1140"/>
          <cell r="D1140"/>
          <cell r="E1140"/>
          <cell r="F1140"/>
          <cell r="G1140"/>
          <cell r="H1140"/>
          <cell r="I1140"/>
        </row>
        <row r="1141">
          <cell r="A1141">
            <v>21000028</v>
          </cell>
          <cell r="B1141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41" t="str">
            <v>га</v>
          </cell>
          <cell r="D1141">
            <v>1541.6666666666667</v>
          </cell>
          <cell r="E1141">
            <v>1850</v>
          </cell>
          <cell r="F1141">
            <v>1600</v>
          </cell>
          <cell r="G1141">
            <v>1924</v>
          </cell>
          <cell r="H1141"/>
          <cell r="I1141">
            <v>1920</v>
          </cell>
        </row>
        <row r="1142">
          <cell r="A1142">
            <v>21000029</v>
          </cell>
          <cell r="B1142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42" t="str">
            <v>га</v>
          </cell>
          <cell r="D1142">
            <v>1025</v>
          </cell>
          <cell r="E1142">
            <v>1230</v>
          </cell>
          <cell r="F1142">
            <v>1065</v>
          </cell>
          <cell r="G1142">
            <v>1279.2</v>
          </cell>
          <cell r="H1142"/>
          <cell r="I1142">
            <v>1278</v>
          </cell>
        </row>
        <row r="1143">
          <cell r="A1143">
            <v>21000008</v>
          </cell>
          <cell r="B1143" t="str">
            <v>Энтомологическое исследование почвы на наличие L, K мух с оформлением необходимых документов (1проба)</v>
          </cell>
          <cell r="C1143" t="str">
            <v>проба</v>
          </cell>
          <cell r="D1143">
            <v>256.66666666666669</v>
          </cell>
          <cell r="E1143">
            <v>308</v>
          </cell>
          <cell r="F1143">
            <v>265</v>
          </cell>
          <cell r="G1143">
            <v>320.32</v>
          </cell>
          <cell r="H1143"/>
          <cell r="I1143">
            <v>318</v>
          </cell>
        </row>
        <row r="1144">
          <cell r="A1144">
            <v>21000030</v>
          </cell>
          <cell r="B1144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44" t="str">
            <v>водоем</v>
          </cell>
          <cell r="D1144">
            <v>1666.6666666666667</v>
          </cell>
          <cell r="E1144">
            <v>2000</v>
          </cell>
          <cell r="F1144">
            <v>1730</v>
          </cell>
          <cell r="G1144">
            <v>2080</v>
          </cell>
          <cell r="H1144"/>
          <cell r="I1144">
            <v>2076</v>
          </cell>
        </row>
        <row r="1145">
          <cell r="A1145">
            <v>21000016</v>
          </cell>
          <cell r="B1145" t="str">
            <v>Энтомологическое обследование мест хранения продовольственного сырья с забором проб (1 объект).</v>
          </cell>
          <cell r="C1145" t="str">
            <v>объект</v>
          </cell>
          <cell r="D1145">
            <v>800</v>
          </cell>
          <cell r="E1145">
            <v>960</v>
          </cell>
          <cell r="F1145">
            <v>835</v>
          </cell>
          <cell r="G1145">
            <v>998.40000000000009</v>
          </cell>
          <cell r="H1145"/>
          <cell r="I1145">
            <v>1002</v>
          </cell>
        </row>
        <row r="1146">
          <cell r="A1146">
            <v>21000031</v>
          </cell>
          <cell r="B114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46" t="str">
            <v>кв.м.</v>
          </cell>
          <cell r="D1146">
            <v>37.5</v>
          </cell>
          <cell r="E1146">
            <v>45</v>
          </cell>
          <cell r="F1146">
            <v>40</v>
          </cell>
          <cell r="G1146">
            <v>46.800000000000004</v>
          </cell>
          <cell r="H1146"/>
          <cell r="I1146">
            <v>48</v>
          </cell>
        </row>
        <row r="1147">
          <cell r="A1147">
            <v>21000017</v>
          </cell>
          <cell r="B1147" t="str">
            <v>Определение до вида членистоногих</v>
          </cell>
          <cell r="C1147" t="str">
            <v>экземпляр</v>
          </cell>
          <cell r="D1147">
            <v>70.833333333333343</v>
          </cell>
          <cell r="E1147">
            <v>85</v>
          </cell>
          <cell r="F1147">
            <v>75</v>
          </cell>
          <cell r="G1147">
            <v>88.4</v>
          </cell>
          <cell r="H1147"/>
          <cell r="I1147">
            <v>90</v>
          </cell>
        </row>
        <row r="1148">
          <cell r="A1148">
            <v>21000018</v>
          </cell>
          <cell r="B114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48" t="str">
            <v>проба</v>
          </cell>
          <cell r="D1148">
            <v>216.66666666666669</v>
          </cell>
          <cell r="E1148">
            <v>260</v>
          </cell>
          <cell r="F1148">
            <v>225</v>
          </cell>
          <cell r="G1148">
            <v>270.40000000000003</v>
          </cell>
          <cell r="H1148"/>
          <cell r="I1148">
            <v>270</v>
          </cell>
        </row>
        <row r="1149">
          <cell r="A1149">
            <v>21000023</v>
          </cell>
          <cell r="B1149" t="str">
            <v>Видовая диагностика эпидзначимых членистоногих с выдачей результата исследования</v>
          </cell>
          <cell r="C1149" t="str">
            <v>экземпляр</v>
          </cell>
          <cell r="D1149">
            <v>204.16666666666669</v>
          </cell>
          <cell r="E1149">
            <v>245</v>
          </cell>
          <cell r="F1149">
            <v>210</v>
          </cell>
          <cell r="G1149">
            <v>254.8</v>
          </cell>
          <cell r="H1149"/>
          <cell r="I1149">
            <v>252</v>
          </cell>
        </row>
        <row r="1150">
          <cell r="A1150">
            <v>21000025</v>
          </cell>
          <cell r="B1150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50" t="str">
            <v>заключение</v>
          </cell>
          <cell r="D1150">
            <v>6124.166666666667</v>
          </cell>
          <cell r="E1150">
            <v>7349</v>
          </cell>
          <cell r="F1150">
            <v>6365</v>
          </cell>
          <cell r="G1150">
            <v>7642.96</v>
          </cell>
          <cell r="H1150"/>
          <cell r="I1150">
            <v>7638</v>
          </cell>
        </row>
        <row r="1151">
          <cell r="A1151">
            <v>21000032</v>
          </cell>
          <cell r="B1151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51" t="str">
            <v>кв.м.</v>
          </cell>
          <cell r="D1151">
            <v>25</v>
          </cell>
          <cell r="E1151">
            <v>30</v>
          </cell>
          <cell r="F1151">
            <v>25</v>
          </cell>
          <cell r="G1151">
            <v>31.200000000000003</v>
          </cell>
          <cell r="H1151"/>
          <cell r="I1151">
            <v>30</v>
          </cell>
        </row>
        <row r="1152">
          <cell r="A1152">
            <v>21000036</v>
          </cell>
          <cell r="B1152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52" t="str">
            <v>Объект</v>
          </cell>
          <cell r="D1152">
            <v>733.33333333333337</v>
          </cell>
          <cell r="E1152">
            <v>880</v>
          </cell>
          <cell r="F1152">
            <v>765</v>
          </cell>
          <cell r="G1152">
            <v>915.2</v>
          </cell>
          <cell r="H1152"/>
          <cell r="I1152">
            <v>918</v>
          </cell>
        </row>
        <row r="1153">
          <cell r="A1153">
            <v>21000037</v>
          </cell>
          <cell r="B1153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53" t="str">
            <v>Объект</v>
          </cell>
          <cell r="D1153">
            <v>475</v>
          </cell>
          <cell r="E1153">
            <v>570</v>
          </cell>
          <cell r="F1153">
            <v>495</v>
          </cell>
          <cell r="G1153">
            <v>592.80000000000007</v>
          </cell>
          <cell r="H1153"/>
          <cell r="I1153">
            <v>594</v>
          </cell>
        </row>
        <row r="1154">
          <cell r="A1154" t="str">
            <v>21 000 038</v>
          </cell>
          <cell r="B1154" t="str">
            <v>Обследование пригородного поезда/электропоезда</v>
          </cell>
          <cell r="C1154" t="str">
            <v>Состав</v>
          </cell>
          <cell r="D1154">
            <v>208.33333333333334</v>
          </cell>
          <cell r="E1154">
            <v>250</v>
          </cell>
          <cell r="F1154">
            <v>215</v>
          </cell>
          <cell r="G1154">
            <v>260</v>
          </cell>
          <cell r="H1154"/>
          <cell r="I1154">
            <v>258</v>
          </cell>
        </row>
        <row r="1155">
          <cell r="A1155" t="str">
            <v>Санитарно-гигиенический отдел</v>
          </cell>
          <cell r="B1155"/>
          <cell r="C1155"/>
          <cell r="D1155"/>
          <cell r="E1155"/>
          <cell r="F1155"/>
          <cell r="G1155"/>
          <cell r="H1155"/>
          <cell r="I1155"/>
        </row>
        <row r="1156">
          <cell r="A1156" t="str">
            <v>В целях получения санитарно-эпидемиологического заключения</v>
          </cell>
          <cell r="B1156"/>
          <cell r="C1156"/>
          <cell r="D1156"/>
          <cell r="E1156"/>
          <cell r="F1156"/>
          <cell r="G1156"/>
          <cell r="H1156"/>
          <cell r="I1156"/>
        </row>
        <row r="1157">
          <cell r="A1157">
            <v>22000003</v>
          </cell>
          <cell r="B1157" t="str">
            <v>Экспертиза проектов на пользование недрами</v>
          </cell>
          <cell r="C1157" t="str">
            <v>экспертиза</v>
          </cell>
          <cell r="D1157">
            <v>11670.833333333334</v>
          </cell>
          <cell r="E1157">
            <v>14005</v>
          </cell>
          <cell r="F1157">
            <v>12135</v>
          </cell>
          <cell r="G1157">
            <v>14565.2</v>
          </cell>
          <cell r="H1157"/>
          <cell r="I1157">
            <v>14562</v>
          </cell>
        </row>
        <row r="1158">
          <cell r="A1158">
            <v>22000007</v>
          </cell>
          <cell r="B1158" t="str">
            <v>Экспертиза проектов зон санитарной охраны.</v>
          </cell>
          <cell r="C1158" t="str">
            <v>экспертиза</v>
          </cell>
          <cell r="D1158">
            <v>11981.666666666668</v>
          </cell>
          <cell r="E1158">
            <v>14378</v>
          </cell>
          <cell r="F1158">
            <v>12460</v>
          </cell>
          <cell r="G1158">
            <v>14953.12</v>
          </cell>
          <cell r="H1158"/>
          <cell r="I1158">
            <v>14952</v>
          </cell>
        </row>
        <row r="1159">
          <cell r="A1159">
            <v>22000112</v>
          </cell>
          <cell r="B115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59" t="str">
            <v>экспертиза</v>
          </cell>
          <cell r="D1159">
            <v>22631.666666666668</v>
          </cell>
          <cell r="E1159">
            <v>27158</v>
          </cell>
          <cell r="F1159">
            <v>23535</v>
          </cell>
          <cell r="G1159">
            <v>28244.32</v>
          </cell>
          <cell r="H1159"/>
          <cell r="I1159">
            <v>28242</v>
          </cell>
        </row>
        <row r="1160">
          <cell r="A1160">
            <v>22000113</v>
          </cell>
          <cell r="B116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60" t="str">
            <v>экспертиза</v>
          </cell>
          <cell r="D1160">
            <v>16951.666666666668</v>
          </cell>
          <cell r="E1160">
            <v>20342</v>
          </cell>
          <cell r="F1160">
            <v>17630</v>
          </cell>
          <cell r="G1160">
            <v>21155.68</v>
          </cell>
          <cell r="H1160"/>
          <cell r="I1160">
            <v>21156</v>
          </cell>
        </row>
        <row r="1161">
          <cell r="A1161">
            <v>22000114</v>
          </cell>
          <cell r="B116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61" t="str">
            <v>экспертиза</v>
          </cell>
          <cell r="D1161">
            <v>13312.5</v>
          </cell>
          <cell r="E1161">
            <v>15975</v>
          </cell>
          <cell r="F1161">
            <v>13845</v>
          </cell>
          <cell r="G1161">
            <v>16614</v>
          </cell>
          <cell r="H1161"/>
          <cell r="I1161">
            <v>16614</v>
          </cell>
        </row>
        <row r="1162">
          <cell r="A1162">
            <v>22000115</v>
          </cell>
          <cell r="B116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62" t="str">
            <v>экспертиза</v>
          </cell>
          <cell r="D1162">
            <v>7544.166666666667</v>
          </cell>
          <cell r="E1162">
            <v>9053</v>
          </cell>
          <cell r="F1162">
            <v>7845</v>
          </cell>
          <cell r="G1162">
            <v>9415.1200000000008</v>
          </cell>
          <cell r="H1162"/>
          <cell r="I1162">
            <v>9414</v>
          </cell>
        </row>
        <row r="1163">
          <cell r="A1163" t="str">
            <v>22 000 093</v>
          </cell>
          <cell r="B1163" t="str">
            <v xml:space="preserve">Экспертиза проекта санитарно-защитной зоны предприятий I, II класса опасности </v>
          </cell>
          <cell r="C1163" t="str">
            <v>экспертиза</v>
          </cell>
          <cell r="D1163" t="e">
            <v>#N/A</v>
          </cell>
          <cell r="E1163" t="e">
            <v>#N/A</v>
          </cell>
          <cell r="F1163">
            <v>12500</v>
          </cell>
          <cell r="G1163" t="e">
            <v>#N/A</v>
          </cell>
          <cell r="H1163"/>
          <cell r="I1163">
            <v>15000</v>
          </cell>
        </row>
        <row r="1164">
          <cell r="A1164" t="str">
            <v>22 000 094</v>
          </cell>
          <cell r="B1164" t="str">
            <v xml:space="preserve">Экспертиза проекта санитарно-защитной зоны предприятий III - IV класса опасности </v>
          </cell>
          <cell r="C1164" t="str">
            <v>экспертиза</v>
          </cell>
          <cell r="D1164" t="e">
            <v>#N/A</v>
          </cell>
          <cell r="E1164" t="e">
            <v>#N/A</v>
          </cell>
          <cell r="F1164">
            <v>10250</v>
          </cell>
          <cell r="G1164" t="e">
            <v>#N/A</v>
          </cell>
          <cell r="H1164"/>
          <cell r="I1164">
            <v>12300</v>
          </cell>
        </row>
        <row r="1165">
          <cell r="A1165">
            <v>22000036</v>
          </cell>
          <cell r="B1165" t="str">
            <v>Экспертиза продукции (товаров) для выдачи свидетельства о государственной регистрации.</v>
          </cell>
          <cell r="C1165" t="str">
            <v>экспертиза</v>
          </cell>
          <cell r="D1165">
            <v>10083.333333333334</v>
          </cell>
          <cell r="E1165">
            <v>12100</v>
          </cell>
          <cell r="F1165">
            <v>10485</v>
          </cell>
          <cell r="G1165">
            <v>12584</v>
          </cell>
          <cell r="H1165"/>
          <cell r="I1165">
            <v>12582</v>
          </cell>
        </row>
        <row r="1166">
          <cell r="A1166">
            <v>22000055</v>
          </cell>
          <cell r="B1166" t="str">
            <v>Рассмотрение материалов на размещение ПРТО.</v>
          </cell>
          <cell r="C1166" t="str">
            <v>экспертиза</v>
          </cell>
          <cell r="D1166">
            <v>7676.666666666667</v>
          </cell>
          <cell r="E1166">
            <v>9212</v>
          </cell>
          <cell r="F1166">
            <v>7980</v>
          </cell>
          <cell r="G1166">
            <v>9580.48</v>
          </cell>
          <cell r="H1166"/>
          <cell r="I1166">
            <v>9576</v>
          </cell>
        </row>
        <row r="1167">
          <cell r="A1167">
            <v>22000056</v>
          </cell>
          <cell r="B1167" t="str">
            <v xml:space="preserve">Рассмотрение материалов на использование ПРТО </v>
          </cell>
          <cell r="C1167" t="str">
            <v>экспертиза</v>
          </cell>
          <cell r="D1167">
            <v>1535</v>
          </cell>
          <cell r="E1167">
            <v>1842</v>
          </cell>
          <cell r="F1167">
            <v>1595</v>
          </cell>
          <cell r="G1167">
            <v>1915.68</v>
          </cell>
          <cell r="H1167"/>
          <cell r="I1167">
            <v>1914</v>
          </cell>
        </row>
        <row r="1168">
          <cell r="A1168">
            <v>22000057</v>
          </cell>
          <cell r="B1168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168" t="str">
            <v>экспертиза</v>
          </cell>
          <cell r="D1168">
            <v>4907.5</v>
          </cell>
          <cell r="E1168">
            <v>5889</v>
          </cell>
          <cell r="F1168">
            <v>5105</v>
          </cell>
          <cell r="G1168">
            <v>6124.56</v>
          </cell>
          <cell r="H1168"/>
          <cell r="I1168">
            <v>6126</v>
          </cell>
        </row>
        <row r="1169">
          <cell r="A1169">
            <v>22000058</v>
          </cell>
          <cell r="B1169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69" t="str">
            <v>экспертиза</v>
          </cell>
          <cell r="D1169">
            <v>4836.666666666667</v>
          </cell>
          <cell r="E1169">
            <v>5804</v>
          </cell>
          <cell r="F1169">
            <v>5030</v>
          </cell>
          <cell r="G1169">
            <v>6036.16</v>
          </cell>
          <cell r="H1169"/>
          <cell r="I1169">
            <v>6036</v>
          </cell>
        </row>
        <row r="1170">
          <cell r="A1170">
            <v>22000031</v>
          </cell>
          <cell r="B1170" t="str">
            <v>Проведение санитарно-эпидемиологической экспертизы, методик, программ и режимов воспитания и обучения</v>
          </cell>
          <cell r="C1170" t="str">
            <v>экспертиза</v>
          </cell>
          <cell r="D1170">
            <v>2680</v>
          </cell>
          <cell r="E1170">
            <v>3216</v>
          </cell>
          <cell r="F1170">
            <v>2785</v>
          </cell>
          <cell r="G1170">
            <v>3344.6400000000003</v>
          </cell>
          <cell r="H1170"/>
          <cell r="I1170">
            <v>3342</v>
          </cell>
        </row>
        <row r="1171">
          <cell r="A1171">
            <v>22000038</v>
          </cell>
          <cell r="B1171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71" t="str">
            <v>экспертиза</v>
          </cell>
          <cell r="D1171">
            <v>1958.3333333333335</v>
          </cell>
          <cell r="E1171">
            <v>2350</v>
          </cell>
          <cell r="F1171">
            <v>2035</v>
          </cell>
          <cell r="G1171">
            <v>2444</v>
          </cell>
          <cell r="H1171"/>
          <cell r="I1171">
            <v>2442</v>
          </cell>
        </row>
        <row r="1172">
          <cell r="A1172">
            <v>22000065</v>
          </cell>
          <cell r="B117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72" t="str">
            <v>экспертиза</v>
          </cell>
          <cell r="D1172">
            <v>5769.166666666667</v>
          </cell>
          <cell r="E1172">
            <v>6923</v>
          </cell>
          <cell r="F1172">
            <v>6000</v>
          </cell>
          <cell r="G1172">
            <v>7199.92</v>
          </cell>
          <cell r="H1172"/>
          <cell r="I1172">
            <v>7200</v>
          </cell>
        </row>
        <row r="1173">
          <cell r="A1173">
            <v>22000066</v>
          </cell>
          <cell r="B1173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73" t="str">
            <v>экспертиза</v>
          </cell>
          <cell r="D1173">
            <v>7810</v>
          </cell>
          <cell r="E1173">
            <v>9372</v>
          </cell>
          <cell r="F1173">
            <v>8120</v>
          </cell>
          <cell r="G1173">
            <v>9746.880000000001</v>
          </cell>
          <cell r="H1173"/>
          <cell r="I1173">
            <v>9744</v>
          </cell>
        </row>
        <row r="1174">
          <cell r="A1174" t="str">
            <v>Прочие услуги</v>
          </cell>
          <cell r="B1174"/>
          <cell r="C1174"/>
          <cell r="D1174"/>
          <cell r="E1174"/>
          <cell r="F1174"/>
          <cell r="G1174"/>
          <cell r="H1174"/>
          <cell r="I1174"/>
        </row>
        <row r="1175">
          <cell r="A1175">
            <v>22000002</v>
          </cell>
          <cell r="B1175" t="str">
            <v>Подготовка заключений к протоколу лабораторных испытаний, выданного сторонними аккредитованными лабораториями</v>
          </cell>
          <cell r="C1175" t="str">
            <v>заключение</v>
          </cell>
          <cell r="D1175">
            <v>2485</v>
          </cell>
          <cell r="E1175">
            <v>2982</v>
          </cell>
          <cell r="F1175">
            <v>2580</v>
          </cell>
          <cell r="G1175">
            <v>3101.28</v>
          </cell>
          <cell r="H1175"/>
          <cell r="I1175">
            <v>3096</v>
          </cell>
        </row>
        <row r="1176">
          <cell r="A1176">
            <v>22000006</v>
          </cell>
          <cell r="B1176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76" t="str">
            <v>экспертиза</v>
          </cell>
          <cell r="D1176">
            <v>1286.6666666666667</v>
          </cell>
          <cell r="E1176">
            <v>1544</v>
          </cell>
          <cell r="F1176">
            <v>1335</v>
          </cell>
          <cell r="G1176">
            <v>1605.76</v>
          </cell>
          <cell r="H1176"/>
          <cell r="I1176">
            <v>1602</v>
          </cell>
        </row>
        <row r="1177">
          <cell r="A1177">
            <v>22000043</v>
          </cell>
          <cell r="B1177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77" t="str">
            <v>экспертиза</v>
          </cell>
          <cell r="D1177">
            <v>2383.3333333333335</v>
          </cell>
          <cell r="E1177">
            <v>2860</v>
          </cell>
          <cell r="F1177">
            <v>2475</v>
          </cell>
          <cell r="G1177">
            <v>2974.4</v>
          </cell>
          <cell r="H1177"/>
          <cell r="I1177">
            <v>2970</v>
          </cell>
        </row>
        <row r="1178">
          <cell r="A1178">
            <v>22000044</v>
          </cell>
          <cell r="B1178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78" t="str">
            <v>экспертиза</v>
          </cell>
          <cell r="D1178">
            <v>1105</v>
          </cell>
          <cell r="E1178">
            <v>1326</v>
          </cell>
          <cell r="F1178">
            <v>1145</v>
          </cell>
          <cell r="G1178">
            <v>1379.04</v>
          </cell>
          <cell r="H1178"/>
          <cell r="I1178">
            <v>1374</v>
          </cell>
        </row>
        <row r="1179">
          <cell r="A1179">
            <v>22000045</v>
          </cell>
          <cell r="B1179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79" t="str">
            <v>заключение</v>
          </cell>
          <cell r="D1179">
            <v>452.5</v>
          </cell>
          <cell r="E1179">
            <v>543</v>
          </cell>
          <cell r="F1179">
            <v>470</v>
          </cell>
          <cell r="G1179">
            <v>564.72</v>
          </cell>
          <cell r="H1179"/>
          <cell r="I1179">
            <v>564</v>
          </cell>
        </row>
        <row r="1180">
          <cell r="A1180">
            <v>22000049</v>
          </cell>
          <cell r="B1180" t="str">
            <v>Выезд специалиста для отбора проб/проведения измерений (полугодие, квартал)</v>
          </cell>
          <cell r="C1180" t="str">
            <v>выезд</v>
          </cell>
          <cell r="D1180">
            <v>83.333333333333343</v>
          </cell>
          <cell r="E1180">
            <v>100</v>
          </cell>
          <cell r="F1180">
            <v>90</v>
          </cell>
          <cell r="G1180">
            <v>104</v>
          </cell>
          <cell r="H1180"/>
          <cell r="I1180">
            <v>108</v>
          </cell>
        </row>
        <row r="1181">
          <cell r="A1181">
            <v>22000074</v>
          </cell>
          <cell r="B1181" t="str">
            <v>Выезд специалиста для отбора проб/проведения измерений (месяц)</v>
          </cell>
          <cell r="C1181" t="str">
            <v>выезд</v>
          </cell>
          <cell r="D1181">
            <v>33.333333333333336</v>
          </cell>
          <cell r="E1181">
            <v>40</v>
          </cell>
          <cell r="F1181">
            <v>35</v>
          </cell>
          <cell r="G1181">
            <v>41.6</v>
          </cell>
          <cell r="H1181"/>
          <cell r="I1181">
            <v>42</v>
          </cell>
        </row>
        <row r="1182">
          <cell r="A1182">
            <v>22000067</v>
          </cell>
          <cell r="B1182" t="str">
            <v>Отбор проб воды (разводящая сеть)</v>
          </cell>
          <cell r="C1182" t="str">
            <v>проба</v>
          </cell>
          <cell r="D1182">
            <v>29.166666666666668</v>
          </cell>
          <cell r="E1182">
            <v>35</v>
          </cell>
          <cell r="F1182">
            <v>30</v>
          </cell>
          <cell r="G1182">
            <v>36.4</v>
          </cell>
          <cell r="H1182"/>
          <cell r="I1182">
            <v>36</v>
          </cell>
        </row>
        <row r="1183">
          <cell r="A1183">
            <v>22000068</v>
          </cell>
          <cell r="B1183" t="str">
            <v>Отбор проб воды (скважина, водонапорная башня и пр.)</v>
          </cell>
          <cell r="C1183" t="str">
            <v>проба</v>
          </cell>
          <cell r="D1183">
            <v>50</v>
          </cell>
          <cell r="E1183">
            <v>60</v>
          </cell>
          <cell r="F1183">
            <v>55</v>
          </cell>
          <cell r="G1183">
            <v>62.400000000000006</v>
          </cell>
          <cell r="H1183"/>
          <cell r="I1183">
            <v>66</v>
          </cell>
        </row>
        <row r="1184">
          <cell r="A1184">
            <v>22000069</v>
          </cell>
          <cell r="B1184" t="str">
            <v>Отбор проб воды (бассейн, поверхностный водоём, стоки)</v>
          </cell>
          <cell r="C1184" t="str">
            <v>проба</v>
          </cell>
          <cell r="D1184">
            <v>37.5</v>
          </cell>
          <cell r="E1184">
            <v>45</v>
          </cell>
          <cell r="F1184">
            <v>40</v>
          </cell>
          <cell r="G1184">
            <v>46.800000000000004</v>
          </cell>
          <cell r="H1184"/>
          <cell r="I1184">
            <v>48</v>
          </cell>
        </row>
        <row r="1185">
          <cell r="A1185">
            <v>22000070</v>
          </cell>
          <cell r="B1185" t="str">
            <v>Отбор проб пищевых продуктов, непищевых товаров</v>
          </cell>
          <cell r="C1185" t="str">
            <v>проба</v>
          </cell>
          <cell r="D1185">
            <v>38.333333333333336</v>
          </cell>
          <cell r="E1185">
            <v>46</v>
          </cell>
          <cell r="F1185">
            <v>40</v>
          </cell>
          <cell r="G1185">
            <v>47.84</v>
          </cell>
          <cell r="H1185"/>
          <cell r="I1185">
            <v>48</v>
          </cell>
        </row>
        <row r="1186">
          <cell r="A1186">
            <v>22000071</v>
          </cell>
          <cell r="B1186" t="str">
            <v>Отбор пробы почвы</v>
          </cell>
          <cell r="C1186" t="str">
            <v>проба</v>
          </cell>
          <cell r="D1186">
            <v>58.333333333333336</v>
          </cell>
          <cell r="E1186">
            <v>70</v>
          </cell>
          <cell r="F1186">
            <v>65</v>
          </cell>
          <cell r="G1186">
            <v>72.8</v>
          </cell>
          <cell r="H1186"/>
          <cell r="I1186">
            <v>78</v>
          </cell>
        </row>
        <row r="1187">
          <cell r="A1187">
            <v>22000072</v>
          </cell>
          <cell r="B1187" t="str">
            <v>Взятие смывов с объектов внешней среды</v>
          </cell>
          <cell r="C1187" t="str">
            <v>смыв</v>
          </cell>
          <cell r="D1187">
            <v>20.833333333333336</v>
          </cell>
          <cell r="E1187">
            <v>25</v>
          </cell>
          <cell r="F1187">
            <v>25</v>
          </cell>
          <cell r="G1187">
            <v>26</v>
          </cell>
          <cell r="H1187"/>
          <cell r="I1187">
            <v>30</v>
          </cell>
        </row>
        <row r="1188">
          <cell r="A1188">
            <v>22000073</v>
          </cell>
          <cell r="B1188" t="str">
            <v>Отбор проб воздуха в закрытых помещениях</v>
          </cell>
          <cell r="C1188" t="str">
            <v>проба</v>
          </cell>
          <cell r="D1188">
            <v>29.166666666666668</v>
          </cell>
          <cell r="E1188">
            <v>35</v>
          </cell>
          <cell r="F1188">
            <v>30</v>
          </cell>
          <cell r="G1188">
            <v>36.4</v>
          </cell>
          <cell r="H1188"/>
          <cell r="I1188">
            <v>36</v>
          </cell>
        </row>
        <row r="1189">
          <cell r="A1189">
            <v>22100000</v>
          </cell>
          <cell r="B1189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89" t="str">
            <v>час</v>
          </cell>
          <cell r="D1189">
            <v>315</v>
          </cell>
          <cell r="E1189">
            <v>378</v>
          </cell>
          <cell r="F1189">
            <v>330</v>
          </cell>
          <cell r="G1189">
            <v>393.12</v>
          </cell>
          <cell r="H1189"/>
          <cell r="I1189">
            <v>396</v>
          </cell>
        </row>
        <row r="1190">
          <cell r="A1190">
            <v>22000040</v>
          </cell>
          <cell r="B1190" t="str">
            <v>Подготовка заключения к протоколу лабораторных испытаний</v>
          </cell>
          <cell r="C1190" t="str">
            <v>заключение</v>
          </cell>
          <cell r="D1190">
            <v>323.33333333333337</v>
          </cell>
          <cell r="E1190">
            <v>388</v>
          </cell>
          <cell r="F1190">
            <v>340</v>
          </cell>
          <cell r="G1190">
            <v>403.52000000000004</v>
          </cell>
          <cell r="H1190"/>
          <cell r="I1190">
            <v>408</v>
          </cell>
        </row>
        <row r="1191">
          <cell r="A1191">
            <v>22000047</v>
          </cell>
          <cell r="B1191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91" t="str">
            <v>лист</v>
          </cell>
          <cell r="D1191">
            <v>70.833333333333343</v>
          </cell>
          <cell r="E1191">
            <v>85</v>
          </cell>
          <cell r="F1191">
            <v>75</v>
          </cell>
          <cell r="G1191">
            <v>88.4</v>
          </cell>
          <cell r="H1191"/>
          <cell r="I1191">
            <v>90</v>
          </cell>
        </row>
        <row r="1192">
          <cell r="A1192">
            <v>22000117</v>
          </cell>
          <cell r="B1192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92" t="str">
            <v>экспертиза</v>
          </cell>
          <cell r="D1192">
            <v>3754.166666666667</v>
          </cell>
          <cell r="E1192">
            <v>4505</v>
          </cell>
          <cell r="F1192">
            <v>3900</v>
          </cell>
          <cell r="G1192">
            <v>4685.2</v>
          </cell>
          <cell r="H1192"/>
          <cell r="I1192">
            <v>4680</v>
          </cell>
        </row>
        <row r="1193">
          <cell r="A1193">
            <v>22000060</v>
          </cell>
          <cell r="B1193" t="str">
            <v>Оформление протокола лабораторных испытаний</v>
          </cell>
          <cell r="C1193" t="str">
            <v>протокол</v>
          </cell>
          <cell r="D1193">
            <v>30</v>
          </cell>
          <cell r="E1193">
            <v>36</v>
          </cell>
          <cell r="F1193">
            <v>35</v>
          </cell>
          <cell r="G1193">
            <v>37.44</v>
          </cell>
          <cell r="H1193"/>
          <cell r="I1193">
            <v>42</v>
          </cell>
        </row>
        <row r="1194">
          <cell r="A1194">
            <v>22000061</v>
          </cell>
          <cell r="B1194" t="str">
            <v>Подготовка экспертного заключения на соответствие объекта санитарным требованиям без цели лицензирования</v>
          </cell>
          <cell r="C1194" t="str">
            <v>заключение</v>
          </cell>
          <cell r="D1194">
            <v>2680</v>
          </cell>
          <cell r="E1194">
            <v>3216</v>
          </cell>
          <cell r="F1194">
            <v>2785</v>
          </cell>
          <cell r="G1194">
            <v>3344.6400000000003</v>
          </cell>
          <cell r="H1194"/>
          <cell r="I1194">
            <v>3342</v>
          </cell>
        </row>
        <row r="1195">
          <cell r="A1195">
            <v>22000041</v>
          </cell>
          <cell r="B1195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5" t="str">
            <v>консультация</v>
          </cell>
          <cell r="D1195">
            <v>2125</v>
          </cell>
          <cell r="E1195">
            <v>2550</v>
          </cell>
          <cell r="F1195">
            <v>2210</v>
          </cell>
          <cell r="G1195">
            <v>2652</v>
          </cell>
          <cell r="H1195"/>
          <cell r="I1195">
            <v>2652</v>
          </cell>
        </row>
        <row r="1196">
          <cell r="A1196">
            <v>22000042</v>
          </cell>
          <cell r="B1196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6" t="str">
            <v>консультация</v>
          </cell>
          <cell r="D1196">
            <v>1475</v>
          </cell>
          <cell r="E1196">
            <v>1770</v>
          </cell>
          <cell r="F1196">
            <v>1535</v>
          </cell>
          <cell r="G1196">
            <v>1840.8</v>
          </cell>
          <cell r="H1196"/>
          <cell r="I1196">
            <v>1842</v>
          </cell>
        </row>
        <row r="1197">
          <cell r="A1197">
            <v>22000075</v>
          </cell>
          <cell r="B1197" t="str">
            <v>Санитарно-эпидемиологическая оценка контейнерной площадки - места накопления ТКО</v>
          </cell>
          <cell r="C1197" t="str">
            <v>площадка</v>
          </cell>
          <cell r="D1197">
            <v>2416.67</v>
          </cell>
          <cell r="E1197">
            <v>2900</v>
          </cell>
          <cell r="F1197">
            <v>2510</v>
          </cell>
          <cell r="G1197">
            <v>3016</v>
          </cell>
          <cell r="H1197"/>
          <cell r="I1197">
            <v>3012</v>
          </cell>
        </row>
        <row r="1198">
          <cell r="A1198">
            <v>22000080</v>
          </cell>
          <cell r="B1198" t="str">
            <v>Санитарно-эпидемиологическая оценка контейнерной площадки - места накопления ТКО в сельской местности</v>
          </cell>
          <cell r="C1198" t="str">
            <v>площадка</v>
          </cell>
          <cell r="D1198"/>
          <cell r="E1198">
            <v>1200</v>
          </cell>
          <cell r="F1198">
            <v>1000</v>
          </cell>
          <cell r="G1198"/>
          <cell r="H1198"/>
          <cell r="I1198">
            <v>1200</v>
          </cell>
        </row>
        <row r="1199">
          <cell r="A1199">
            <v>22000089</v>
          </cell>
          <cell r="B1199" t="str">
            <v>Санитарно-эпидемиологическое обследование вагонов</v>
          </cell>
          <cell r="C1199" t="str">
            <v>вагон</v>
          </cell>
          <cell r="D1199"/>
          <cell r="E1199"/>
          <cell r="F1199">
            <v>85</v>
          </cell>
          <cell r="G1199"/>
          <cell r="H1199"/>
          <cell r="I1199">
            <v>102</v>
          </cell>
        </row>
        <row r="1200">
          <cell r="A1200" t="str">
            <v>Отдел социально-гигиенического мониторинга и оценки риска</v>
          </cell>
          <cell r="B1200"/>
          <cell r="C1200"/>
          <cell r="D1200"/>
          <cell r="E1200"/>
          <cell r="F1200"/>
          <cell r="G1200"/>
          <cell r="H1200"/>
          <cell r="I1200"/>
        </row>
        <row r="1201">
          <cell r="A120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201"/>
          <cell r="C1201"/>
          <cell r="D1201"/>
          <cell r="E1201"/>
          <cell r="F1201"/>
          <cell r="G1201"/>
          <cell r="H1201"/>
          <cell r="I1201"/>
        </row>
        <row r="1202">
          <cell r="A1202">
            <v>27000003</v>
          </cell>
          <cell r="B120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202" t="str">
            <v>модель ГИС</v>
          </cell>
          <cell r="D1202">
            <v>1370.8333333333335</v>
          </cell>
          <cell r="E1202">
            <v>1645</v>
          </cell>
          <cell r="F1202">
            <v>1425</v>
          </cell>
          <cell r="G1202">
            <v>1710.8</v>
          </cell>
          <cell r="H1202"/>
          <cell r="I1202">
            <v>1710</v>
          </cell>
        </row>
        <row r="1203">
          <cell r="A1203">
            <v>27000004</v>
          </cell>
          <cell r="B120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203" t="str">
            <v>источник</v>
          </cell>
          <cell r="D1203">
            <v>2833.3333333333335</v>
          </cell>
          <cell r="E1203">
            <v>3400</v>
          </cell>
          <cell r="F1203">
            <v>2835</v>
          </cell>
          <cell r="G1203">
            <v>3536</v>
          </cell>
          <cell r="H1203"/>
          <cell r="I1203">
            <v>3402</v>
          </cell>
        </row>
        <row r="1204">
          <cell r="A1204">
            <v>27000104</v>
          </cell>
          <cell r="B120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204" t="str">
            <v>источник</v>
          </cell>
          <cell r="D1204">
            <v>2416.666666666667</v>
          </cell>
          <cell r="E1204">
            <v>2900</v>
          </cell>
          <cell r="F1204">
            <v>2420</v>
          </cell>
          <cell r="G1204">
            <v>3016</v>
          </cell>
          <cell r="H1204"/>
          <cell r="I1204">
            <v>2904</v>
          </cell>
        </row>
        <row r="1205">
          <cell r="A1205">
            <v>27000204</v>
          </cell>
          <cell r="B120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205" t="str">
            <v>источник</v>
          </cell>
          <cell r="D1205">
            <v>2375</v>
          </cell>
          <cell r="E1205">
            <v>2850</v>
          </cell>
          <cell r="F1205">
            <v>2375</v>
          </cell>
          <cell r="G1205">
            <v>2964</v>
          </cell>
          <cell r="H1205"/>
          <cell r="I1205">
            <v>2850</v>
          </cell>
        </row>
        <row r="1206">
          <cell r="A1206">
            <v>27000304</v>
          </cell>
          <cell r="B120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206" t="str">
            <v>источник</v>
          </cell>
          <cell r="D1206">
            <v>2333.3333333333335</v>
          </cell>
          <cell r="E1206">
            <v>2800</v>
          </cell>
          <cell r="F1206">
            <v>2335</v>
          </cell>
          <cell r="G1206">
            <v>2912</v>
          </cell>
          <cell r="H1206"/>
          <cell r="I1206">
            <v>2802</v>
          </cell>
        </row>
        <row r="1207">
          <cell r="A1207">
            <v>27000404</v>
          </cell>
          <cell r="B120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207" t="str">
            <v>источник</v>
          </cell>
          <cell r="D1207">
            <v>2250</v>
          </cell>
          <cell r="E1207">
            <v>2700</v>
          </cell>
          <cell r="F1207">
            <v>2250</v>
          </cell>
          <cell r="G1207">
            <v>2808</v>
          </cell>
          <cell r="H1207"/>
          <cell r="I1207">
            <v>2700</v>
          </cell>
        </row>
        <row r="1208">
          <cell r="A1208">
            <v>27000504</v>
          </cell>
          <cell r="B120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208" t="str">
            <v>источник</v>
          </cell>
          <cell r="D1208">
            <v>2208.3333333333335</v>
          </cell>
          <cell r="E1208">
            <v>2650</v>
          </cell>
          <cell r="F1208">
            <v>2210</v>
          </cell>
          <cell r="G1208">
            <v>2756</v>
          </cell>
          <cell r="H1208"/>
          <cell r="I1208">
            <v>2652</v>
          </cell>
        </row>
        <row r="1209">
          <cell r="A1209">
            <v>27000604</v>
          </cell>
          <cell r="B120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209" t="str">
            <v>источник</v>
          </cell>
          <cell r="D1209">
            <v>2191.666666666667</v>
          </cell>
          <cell r="E1209">
            <v>2630</v>
          </cell>
          <cell r="F1209">
            <v>2195</v>
          </cell>
          <cell r="G1209">
            <v>2735.2000000000003</v>
          </cell>
          <cell r="H1209"/>
          <cell r="I1209">
            <v>2634</v>
          </cell>
        </row>
        <row r="1210">
          <cell r="A1210">
            <v>27000704</v>
          </cell>
          <cell r="B121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210" t="str">
            <v>источник</v>
          </cell>
          <cell r="D1210">
            <v>2125</v>
          </cell>
          <cell r="E1210">
            <v>2550</v>
          </cell>
          <cell r="F1210">
            <v>2125</v>
          </cell>
          <cell r="G1210">
            <v>2652</v>
          </cell>
          <cell r="H1210"/>
          <cell r="I1210">
            <v>2550</v>
          </cell>
        </row>
        <row r="1211">
          <cell r="A1211" t="str">
            <v>Характеристика предприятия, как источника загрязнения атмосферного воздуха</v>
          </cell>
          <cell r="B1211"/>
          <cell r="C1211"/>
          <cell r="D1211"/>
          <cell r="E1211"/>
          <cell r="F1211"/>
          <cell r="G1211"/>
          <cell r="H1211"/>
          <cell r="I1211"/>
        </row>
        <row r="1212">
          <cell r="A1212">
            <v>27000006</v>
          </cell>
          <cell r="B1212" t="str">
            <v>Характеристика существующих источников загрязнения атмосферы с учетом технологии предприятия - на 1 источник</v>
          </cell>
          <cell r="C1212" t="str">
            <v>источник</v>
          </cell>
          <cell r="D1212">
            <v>35.833333333333336</v>
          </cell>
          <cell r="E1212">
            <v>43</v>
          </cell>
          <cell r="F1212">
            <v>40</v>
          </cell>
          <cell r="G1212">
            <v>44.72</v>
          </cell>
          <cell r="H1212"/>
          <cell r="I1212">
            <v>48</v>
          </cell>
        </row>
        <row r="1213">
          <cell r="A1213">
            <v>27000009</v>
          </cell>
          <cell r="B1213" t="str">
            <v>Формирование базы данных по источникам  выбросов предприятия в программном комплексе "Эколог" - 1-20 источников</v>
          </cell>
          <cell r="C1213" t="str">
            <v>источник</v>
          </cell>
          <cell r="D1213">
            <v>2261.666666666667</v>
          </cell>
          <cell r="E1213">
            <v>2714</v>
          </cell>
          <cell r="F1213">
            <v>2265</v>
          </cell>
          <cell r="G1213">
            <v>2822.56</v>
          </cell>
          <cell r="H1213"/>
          <cell r="I1213">
            <v>2718</v>
          </cell>
        </row>
        <row r="1214">
          <cell r="A1214">
            <v>27000109</v>
          </cell>
          <cell r="B1214" t="str">
            <v>Формирование базы данных по источникам  выбросов предприятия в программном комплексе "Эколог" - 21-30 источников</v>
          </cell>
          <cell r="C1214" t="str">
            <v>источник</v>
          </cell>
          <cell r="D1214">
            <v>2240</v>
          </cell>
          <cell r="E1214">
            <v>2688</v>
          </cell>
          <cell r="F1214">
            <v>2240</v>
          </cell>
          <cell r="G1214">
            <v>2795.52</v>
          </cell>
          <cell r="H1214"/>
          <cell r="I1214">
            <v>2688</v>
          </cell>
        </row>
        <row r="1215">
          <cell r="A1215">
            <v>27000209</v>
          </cell>
          <cell r="B1215" t="str">
            <v>Формирование базы данных по источникам  выбросов предприятия в программном комплексе "Эколог" - 31-40 источников</v>
          </cell>
          <cell r="C1215" t="str">
            <v>источник</v>
          </cell>
          <cell r="D1215">
            <v>2198.3333333333335</v>
          </cell>
          <cell r="E1215">
            <v>2638</v>
          </cell>
          <cell r="F1215">
            <v>2200</v>
          </cell>
          <cell r="G1215">
            <v>2743.52</v>
          </cell>
          <cell r="H1215"/>
          <cell r="I1215">
            <v>2640</v>
          </cell>
        </row>
        <row r="1216">
          <cell r="A1216">
            <v>27000309</v>
          </cell>
          <cell r="B1216" t="str">
            <v>Формирование базы данных по источникам  выбросов предприятия в программном комплексе "Эколог" - 41-50 источников</v>
          </cell>
          <cell r="C1216" t="str">
            <v>источник</v>
          </cell>
          <cell r="D1216">
            <v>2170.8333333333335</v>
          </cell>
          <cell r="E1216">
            <v>2605</v>
          </cell>
          <cell r="F1216">
            <v>2175</v>
          </cell>
          <cell r="G1216">
            <v>2709.2000000000003</v>
          </cell>
          <cell r="H1216"/>
          <cell r="I1216">
            <v>2610</v>
          </cell>
        </row>
        <row r="1217">
          <cell r="A1217">
            <v>27000409</v>
          </cell>
          <cell r="B1217" t="str">
            <v>Формирование базы данных по источникам  выбросов предприятия в программном комплексе "Эколог" - 51-60 источников</v>
          </cell>
          <cell r="C1217" t="str">
            <v>источник</v>
          </cell>
          <cell r="D1217">
            <v>2209.166666666667</v>
          </cell>
          <cell r="E1217">
            <v>2651</v>
          </cell>
          <cell r="F1217">
            <v>2210</v>
          </cell>
          <cell r="G1217">
            <v>2757.04</v>
          </cell>
          <cell r="H1217"/>
          <cell r="I1217">
            <v>2652</v>
          </cell>
        </row>
        <row r="1218">
          <cell r="A1218">
            <v>27000509</v>
          </cell>
          <cell r="B1218" t="str">
            <v>Формирование базы данных по источникам  выбросов предприятия в программном комплексе "Эколог" - 61-80 источников</v>
          </cell>
          <cell r="C1218" t="str">
            <v>источник</v>
          </cell>
          <cell r="D1218">
            <v>2093.3333333333335</v>
          </cell>
          <cell r="E1218">
            <v>2512</v>
          </cell>
          <cell r="F1218">
            <v>2095</v>
          </cell>
          <cell r="G1218">
            <v>2612.48</v>
          </cell>
          <cell r="H1218"/>
          <cell r="I1218">
            <v>2514</v>
          </cell>
        </row>
        <row r="1219">
          <cell r="A1219">
            <v>27000609</v>
          </cell>
          <cell r="B1219" t="str">
            <v>Формирование базы данных по источникам  выбросов предприятия в программном комплексе "Эколог" - 81-100 источников</v>
          </cell>
          <cell r="C1219" t="str">
            <v>источник</v>
          </cell>
          <cell r="D1219">
            <v>2060.8333333333335</v>
          </cell>
          <cell r="E1219">
            <v>2473</v>
          </cell>
          <cell r="F1219">
            <v>2065</v>
          </cell>
          <cell r="G1219">
            <v>2571.92</v>
          </cell>
          <cell r="H1219"/>
          <cell r="I1219">
            <v>2478</v>
          </cell>
        </row>
        <row r="1220">
          <cell r="A1220">
            <v>27000709</v>
          </cell>
          <cell r="B122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220" t="str">
            <v>источник</v>
          </cell>
          <cell r="D1220">
            <v>2000</v>
          </cell>
          <cell r="E1220">
            <v>2400</v>
          </cell>
          <cell r="F1220">
            <v>2000</v>
          </cell>
          <cell r="G1220">
            <v>2496</v>
          </cell>
          <cell r="H1220"/>
          <cell r="I1220">
            <v>2400</v>
          </cell>
        </row>
        <row r="1221">
          <cell r="A1221">
            <v>27000010</v>
          </cell>
          <cell r="B122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1" t="str">
            <v>вещество</v>
          </cell>
          <cell r="D1221">
            <v>265</v>
          </cell>
          <cell r="E1221">
            <v>318</v>
          </cell>
          <cell r="F1221">
            <v>275</v>
          </cell>
          <cell r="G1221">
            <v>330.72</v>
          </cell>
          <cell r="H1221"/>
          <cell r="I1221">
            <v>330</v>
          </cell>
        </row>
        <row r="1222">
          <cell r="A1222">
            <v>27000011</v>
          </cell>
          <cell r="B122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2" t="str">
            <v>вещество</v>
          </cell>
          <cell r="D1222">
            <v>265</v>
          </cell>
          <cell r="E1222">
            <v>318</v>
          </cell>
          <cell r="F1222">
            <v>275</v>
          </cell>
          <cell r="G1222">
            <v>330.72</v>
          </cell>
          <cell r="H1222"/>
          <cell r="I1222">
            <v>330</v>
          </cell>
        </row>
        <row r="1223">
          <cell r="A1223">
            <v>27000013</v>
          </cell>
          <cell r="B122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23" t="str">
            <v>комплексная оценка</v>
          </cell>
          <cell r="D1223">
            <v>304.16666666666669</v>
          </cell>
          <cell r="E1223">
            <v>365</v>
          </cell>
          <cell r="F1223">
            <v>315</v>
          </cell>
          <cell r="G1223">
            <v>379.6</v>
          </cell>
          <cell r="H1223"/>
          <cell r="I1223">
            <v>378</v>
          </cell>
        </row>
        <row r="1224">
          <cell r="A1224">
            <v>27000042</v>
          </cell>
          <cell r="B122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24" t="str">
            <v>Идентификация</v>
          </cell>
          <cell r="D1224">
            <v>317.5</v>
          </cell>
          <cell r="E1224">
            <v>381</v>
          </cell>
          <cell r="F1224">
            <v>330</v>
          </cell>
          <cell r="G1224">
            <v>396.24</v>
          </cell>
          <cell r="H1224"/>
          <cell r="I1224">
            <v>396</v>
          </cell>
        </row>
        <row r="1225">
          <cell r="A1225">
            <v>27000016</v>
          </cell>
          <cell r="B122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25" t="str">
            <v>вещество</v>
          </cell>
          <cell r="D1225">
            <v>516.66666666666674</v>
          </cell>
          <cell r="E1225">
            <v>620</v>
          </cell>
          <cell r="F1225">
            <v>535</v>
          </cell>
          <cell r="G1225">
            <v>644.80000000000007</v>
          </cell>
          <cell r="H1225"/>
          <cell r="I1225">
            <v>642</v>
          </cell>
        </row>
        <row r="1226">
          <cell r="A1226">
            <v>27000017</v>
          </cell>
          <cell r="B1226" t="str">
            <v>Оценка зависимости доза-ответ для приоритетных загрязнителей - 1 вещество</v>
          </cell>
          <cell r="C1226" t="str">
            <v>вещество</v>
          </cell>
          <cell r="D1226">
            <v>516.66666666666674</v>
          </cell>
          <cell r="E1226">
            <v>620</v>
          </cell>
          <cell r="F1226">
            <v>535</v>
          </cell>
          <cell r="G1226">
            <v>644.80000000000007</v>
          </cell>
          <cell r="H1226"/>
          <cell r="I1226">
            <v>642</v>
          </cell>
        </row>
        <row r="1227">
          <cell r="A1227">
            <v>27000018</v>
          </cell>
          <cell r="B1227" t="str">
            <v>Расчет риска  (острого  и хронического неканцерогенного и канцерогенного) - на 1 вещество</v>
          </cell>
          <cell r="C1227" t="str">
            <v>вещество</v>
          </cell>
          <cell r="D1227">
            <v>1086.6666666666667</v>
          </cell>
          <cell r="E1227">
            <v>1304</v>
          </cell>
          <cell r="F1227">
            <v>1130</v>
          </cell>
          <cell r="G1227">
            <v>1356.16</v>
          </cell>
          <cell r="H1227"/>
          <cell r="I1227">
            <v>1356</v>
          </cell>
        </row>
        <row r="1228">
          <cell r="A1228">
            <v>27000019</v>
          </cell>
          <cell r="B122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28" t="str">
            <v>расчет</v>
          </cell>
          <cell r="D1228">
            <v>1754.1666666666667</v>
          </cell>
          <cell r="E1228">
            <v>2105</v>
          </cell>
          <cell r="F1228">
            <v>1825</v>
          </cell>
          <cell r="G1228">
            <v>2189.2000000000003</v>
          </cell>
          <cell r="H1228"/>
          <cell r="I1228">
            <v>2190</v>
          </cell>
        </row>
        <row r="1229">
          <cell r="A1229">
            <v>27000020</v>
          </cell>
          <cell r="B1229" t="str">
            <v>Расчет суммарного канцерогенного риска</v>
          </cell>
          <cell r="C1229" t="str">
            <v>расчет</v>
          </cell>
          <cell r="D1229">
            <v>1340</v>
          </cell>
          <cell r="E1229">
            <v>1608</v>
          </cell>
          <cell r="F1229">
            <v>1390</v>
          </cell>
          <cell r="G1229">
            <v>1672.3200000000002</v>
          </cell>
          <cell r="H1229"/>
          <cell r="I1229">
            <v>1668</v>
          </cell>
        </row>
        <row r="1230">
          <cell r="A1230">
            <v>27000021</v>
          </cell>
          <cell r="B123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30" t="str">
            <v>вещество</v>
          </cell>
          <cell r="D1230">
            <v>1035</v>
          </cell>
          <cell r="E1230">
            <v>1242</v>
          </cell>
          <cell r="F1230">
            <v>1070</v>
          </cell>
          <cell r="G1230">
            <v>1291.68</v>
          </cell>
          <cell r="H1230"/>
          <cell r="I1230">
            <v>1284</v>
          </cell>
        </row>
        <row r="1231">
          <cell r="A1231">
            <v>27000022</v>
          </cell>
          <cell r="B1231" t="str">
            <v>Подготовка необходимых картографических материалов</v>
          </cell>
          <cell r="C1231" t="str">
            <v>шт.</v>
          </cell>
          <cell r="D1231">
            <v>1829.1666666666667</v>
          </cell>
          <cell r="E1231">
            <v>2195</v>
          </cell>
          <cell r="F1231">
            <v>1900</v>
          </cell>
          <cell r="G1231">
            <v>2282.8000000000002</v>
          </cell>
          <cell r="H1231"/>
          <cell r="I1231">
            <v>2280</v>
          </cell>
        </row>
        <row r="1232">
          <cell r="A1232">
            <v>27000023</v>
          </cell>
          <cell r="B123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32" t="str">
            <v>источник</v>
          </cell>
          <cell r="D1232">
            <v>1829.1666666666667</v>
          </cell>
          <cell r="E1232">
            <v>2195</v>
          </cell>
          <cell r="F1232">
            <v>1900</v>
          </cell>
          <cell r="G1232">
            <v>2282.8000000000002</v>
          </cell>
          <cell r="H1232"/>
          <cell r="I1232">
            <v>2280</v>
          </cell>
        </row>
        <row r="1233">
          <cell r="A1233">
            <v>27000024</v>
          </cell>
          <cell r="B1233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33" t="str">
            <v>хар-ка</v>
          </cell>
          <cell r="D1233">
            <v>891.66666666666674</v>
          </cell>
          <cell r="E1233">
            <v>1070</v>
          </cell>
          <cell r="F1233">
            <v>925</v>
          </cell>
          <cell r="G1233">
            <v>1112.8</v>
          </cell>
          <cell r="H1233"/>
          <cell r="I1233">
            <v>1110</v>
          </cell>
        </row>
        <row r="1234">
          <cell r="A1234">
            <v>27000025</v>
          </cell>
          <cell r="B123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34" t="str">
            <v>анализ</v>
          </cell>
          <cell r="D1234">
            <v>1525</v>
          </cell>
          <cell r="E1234">
            <v>1830</v>
          </cell>
          <cell r="F1234">
            <v>1585</v>
          </cell>
          <cell r="G1234">
            <v>1903.2</v>
          </cell>
          <cell r="H1234"/>
          <cell r="I1234">
            <v>1902</v>
          </cell>
        </row>
        <row r="1235">
          <cell r="A1235">
            <v>27000026</v>
          </cell>
          <cell r="B123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35" t="str">
            <v>анализ</v>
          </cell>
          <cell r="D1235">
            <v>4818.3333333333339</v>
          </cell>
          <cell r="E1235">
            <v>5782</v>
          </cell>
          <cell r="F1235">
            <v>5010</v>
          </cell>
          <cell r="G1235">
            <v>6013.2800000000007</v>
          </cell>
          <cell r="H1235"/>
          <cell r="I1235">
            <v>6012</v>
          </cell>
        </row>
        <row r="1236">
          <cell r="A1236">
            <v>27000027</v>
          </cell>
          <cell r="B123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36" t="str">
            <v>анализ</v>
          </cell>
          <cell r="D1236">
            <v>3188.3333333333335</v>
          </cell>
          <cell r="E1236">
            <v>3826</v>
          </cell>
          <cell r="F1236">
            <v>3315</v>
          </cell>
          <cell r="G1236">
            <v>3979.04</v>
          </cell>
          <cell r="H1236"/>
          <cell r="I1236">
            <v>3978</v>
          </cell>
        </row>
        <row r="1237">
          <cell r="A1237">
            <v>27000028</v>
          </cell>
          <cell r="B1237" t="str">
            <v>Формирование отчета</v>
          </cell>
          <cell r="C1237" t="str">
            <v>отчет</v>
          </cell>
          <cell r="D1237">
            <v>768.33333333333337</v>
          </cell>
          <cell r="E1237">
            <v>922</v>
          </cell>
          <cell r="F1237">
            <v>800</v>
          </cell>
          <cell r="G1237">
            <v>958.88</v>
          </cell>
          <cell r="H1237"/>
          <cell r="I1237">
            <v>960</v>
          </cell>
        </row>
        <row r="1238">
          <cell r="A1238">
            <v>27000029</v>
          </cell>
          <cell r="B1238" t="str">
            <v>Распечатка картографических материалов - за 1 единицу.</v>
          </cell>
          <cell r="C1238" t="str">
            <v>лист</v>
          </cell>
          <cell r="D1238">
            <v>5.8333333333333339</v>
          </cell>
          <cell r="E1238">
            <v>7</v>
          </cell>
          <cell r="F1238">
            <v>6</v>
          </cell>
          <cell r="G1238">
            <v>7.28</v>
          </cell>
          <cell r="H1238"/>
          <cell r="I1238">
            <v>7.1999999999999993</v>
          </cell>
        </row>
        <row r="1239">
          <cell r="A1239">
            <v>27000030</v>
          </cell>
          <cell r="B1239" t="str">
            <v>Распечатка 1 экземпляра отчета, брошюровка окончательного отчета.</v>
          </cell>
          <cell r="C1239" t="str">
            <v>экз.</v>
          </cell>
          <cell r="D1239">
            <v>46.666666666666671</v>
          </cell>
          <cell r="E1239">
            <v>56</v>
          </cell>
          <cell r="F1239">
            <v>50</v>
          </cell>
          <cell r="G1239">
            <v>58.24</v>
          </cell>
          <cell r="H1239"/>
          <cell r="I1239">
            <v>60</v>
          </cell>
        </row>
        <row r="1240">
          <cell r="A1240" t="str">
            <v>Отдел профилактической дезинфекции</v>
          </cell>
          <cell r="B1240"/>
          <cell r="C1240"/>
          <cell r="D1240"/>
          <cell r="E1240"/>
          <cell r="F1240"/>
          <cell r="G1240"/>
          <cell r="H1240"/>
          <cell r="I1240"/>
        </row>
        <row r="1241">
          <cell r="A1241" t="str">
            <v>Дератизация</v>
          </cell>
          <cell r="B1241"/>
          <cell r="C1241"/>
          <cell r="D1241"/>
          <cell r="E1241"/>
          <cell r="F1241"/>
          <cell r="G1241"/>
          <cell r="H1241"/>
          <cell r="I1241"/>
        </row>
        <row r="1242">
          <cell r="A1242">
            <v>25002026</v>
          </cell>
          <cell r="B1242" t="str">
            <v>Дератизация социально - значимых объектов за 1 кв.м.</v>
          </cell>
          <cell r="C1242" t="str">
            <v>кв.м.</v>
          </cell>
          <cell r="D1242">
            <v>0.44166666666666671</v>
          </cell>
          <cell r="E1242">
            <v>0.53</v>
          </cell>
          <cell r="F1242">
            <v>0.45</v>
          </cell>
          <cell r="G1242">
            <v>0.55120000000000002</v>
          </cell>
          <cell r="H1242"/>
          <cell r="I1242">
            <v>0.54</v>
          </cell>
        </row>
        <row r="1243">
          <cell r="A1243">
            <v>25000004</v>
          </cell>
          <cell r="B1243" t="str">
            <v>Дератизация ДОУ (за 1 кв.м.)</v>
          </cell>
          <cell r="C1243" t="str">
            <v>кв.м.</v>
          </cell>
          <cell r="D1243">
            <v>0.5</v>
          </cell>
          <cell r="E1243">
            <v>0.6</v>
          </cell>
          <cell r="F1243">
            <v>0.5</v>
          </cell>
          <cell r="G1243">
            <v>0.624</v>
          </cell>
          <cell r="H1243"/>
          <cell r="I1243">
            <v>0.6</v>
          </cell>
        </row>
        <row r="1244">
          <cell r="A1244">
            <v>25002001</v>
          </cell>
          <cell r="B1244" t="str">
            <v>Дератизация 1 кв.м. ДОУ</v>
          </cell>
          <cell r="C1244" t="str">
            <v>кв.м.</v>
          </cell>
          <cell r="D1244">
            <v>0.55833333333333335</v>
          </cell>
          <cell r="E1244">
            <v>0.67</v>
          </cell>
          <cell r="F1244">
            <v>0.6</v>
          </cell>
          <cell r="G1244">
            <v>0.69680000000000009</v>
          </cell>
          <cell r="H1244"/>
          <cell r="I1244">
            <v>0.72</v>
          </cell>
        </row>
        <row r="1245">
          <cell r="A1245">
            <v>25000022</v>
          </cell>
          <cell r="B1245" t="str">
            <v>Дератизация ДОУ от 100 кв.м. (за 1 кв.м.)</v>
          </cell>
          <cell r="C1245" t="str">
            <v>кв.м.</v>
          </cell>
          <cell r="D1245">
            <v>0.60833333333333339</v>
          </cell>
          <cell r="E1245">
            <v>0.73</v>
          </cell>
          <cell r="F1245">
            <v>0.65</v>
          </cell>
          <cell r="G1245">
            <v>0.75919999999999999</v>
          </cell>
          <cell r="H1245"/>
          <cell r="I1245">
            <v>0.78</v>
          </cell>
        </row>
        <row r="1246">
          <cell r="A1246">
            <v>25002007</v>
          </cell>
          <cell r="B1246" t="str">
            <v>Дератизация 1 кв.м. объектов  площадью свыше 1000 кв.м.</v>
          </cell>
          <cell r="C1246" t="str">
            <v>кв.м.</v>
          </cell>
          <cell r="D1246">
            <v>0.68333333333333335</v>
          </cell>
          <cell r="E1246">
            <v>0.82</v>
          </cell>
          <cell r="F1246">
            <v>0.7</v>
          </cell>
          <cell r="G1246">
            <v>0.8528</v>
          </cell>
          <cell r="H1246"/>
          <cell r="I1246">
            <v>0.84</v>
          </cell>
        </row>
        <row r="1247">
          <cell r="A1247">
            <v>25002027</v>
          </cell>
          <cell r="B1247" t="str">
            <v>Дератизация по договорам объекта площадью от 300 кв.м. (1кв.м.)</v>
          </cell>
          <cell r="C1247" t="str">
            <v>кв.м.</v>
          </cell>
          <cell r="D1247">
            <v>0.78333333333333333</v>
          </cell>
          <cell r="E1247">
            <v>0.94</v>
          </cell>
          <cell r="F1247">
            <v>0.8</v>
          </cell>
          <cell r="G1247">
            <v>0.97760000000000002</v>
          </cell>
          <cell r="H1247"/>
          <cell r="I1247">
            <v>0.96</v>
          </cell>
        </row>
        <row r="1248">
          <cell r="A1248">
            <v>25002009</v>
          </cell>
          <cell r="B1248" t="str">
            <v>Дератизация по договорам объекта площадью от 301 кв.м. до 1000 кв.м. (1кв.м.)</v>
          </cell>
          <cell r="C1248" t="str">
            <v>кв.м.</v>
          </cell>
          <cell r="D1248">
            <v>0.85000000000000009</v>
          </cell>
          <cell r="E1248">
            <v>1.02</v>
          </cell>
          <cell r="F1248">
            <v>0.85</v>
          </cell>
          <cell r="G1248">
            <v>1.0608</v>
          </cell>
          <cell r="H1248"/>
          <cell r="I1248">
            <v>1.02</v>
          </cell>
        </row>
        <row r="1249">
          <cell r="A1249">
            <v>25002030</v>
          </cell>
          <cell r="B1249" t="str">
            <v>Дератизация  по договорам объекта площадью от 200 кв.м. ( 1 кв.м.)</v>
          </cell>
          <cell r="C1249" t="str">
            <v>кв.м.</v>
          </cell>
          <cell r="D1249">
            <v>0.91666666666666674</v>
          </cell>
          <cell r="E1249">
            <v>1.1000000000000001</v>
          </cell>
          <cell r="F1249">
            <v>0.95</v>
          </cell>
          <cell r="G1249">
            <v>1.1440000000000001</v>
          </cell>
          <cell r="H1249"/>
          <cell r="I1249">
            <v>1.1399999999999999</v>
          </cell>
        </row>
        <row r="1250">
          <cell r="A1250">
            <v>25000002</v>
          </cell>
          <cell r="B1250" t="str">
            <v>Дератизация от 101 кв.м. до 300 кв.м. (за 1 кв.м)</v>
          </cell>
          <cell r="C1250" t="str">
            <v>кв.м.</v>
          </cell>
          <cell r="D1250">
            <v>1.0250000000000001</v>
          </cell>
          <cell r="E1250">
            <v>1.23</v>
          </cell>
          <cell r="F1250">
            <v>1.05</v>
          </cell>
          <cell r="G1250">
            <v>1.2792000000000001</v>
          </cell>
          <cell r="H1250"/>
          <cell r="I1250">
            <v>1.26</v>
          </cell>
        </row>
        <row r="1251">
          <cell r="A1251">
            <v>25000062</v>
          </cell>
          <cell r="B1251" t="str">
            <v>Дератизация по договорам объекта площадью от 100 кв.м. (1кв.м.)</v>
          </cell>
          <cell r="C1251" t="str">
            <v>кв.м.</v>
          </cell>
          <cell r="D1251">
            <v>1.175</v>
          </cell>
          <cell r="E1251">
            <v>1.41</v>
          </cell>
          <cell r="F1251">
            <v>1.2</v>
          </cell>
          <cell r="G1251">
            <v>1.4663999999999999</v>
          </cell>
          <cell r="H1251"/>
          <cell r="I1251">
            <v>1.44</v>
          </cell>
        </row>
        <row r="1252">
          <cell r="A1252">
            <v>25000064</v>
          </cell>
          <cell r="B1252" t="str">
            <v>Дератизация по договорам  площадью от 100 кв.м. (1кв.м.)</v>
          </cell>
          <cell r="C1252" t="str">
            <v>кв.м.</v>
          </cell>
          <cell r="D1252">
            <v>1.2750000000000001</v>
          </cell>
          <cell r="E1252">
            <v>1.53</v>
          </cell>
          <cell r="F1252">
            <v>1.3</v>
          </cell>
          <cell r="G1252">
            <v>1.5912000000000002</v>
          </cell>
          <cell r="H1252"/>
          <cell r="I1252">
            <v>1.56</v>
          </cell>
        </row>
        <row r="1253">
          <cell r="A1253">
            <v>25002023</v>
          </cell>
          <cell r="B1253" t="str">
            <v>Дератизация производственных помещений (1 кв.м.)</v>
          </cell>
          <cell r="C1253" t="str">
            <v>кв.м.</v>
          </cell>
          <cell r="D1253">
            <v>1.4750000000000001</v>
          </cell>
          <cell r="E1253">
            <v>1.77</v>
          </cell>
          <cell r="F1253">
            <v>1.5</v>
          </cell>
          <cell r="G1253">
            <v>1.8408</v>
          </cell>
          <cell r="H1253"/>
          <cell r="I1253">
            <v>1.7999999999999998</v>
          </cell>
        </row>
        <row r="1254">
          <cell r="A1254">
            <v>25002020</v>
          </cell>
          <cell r="B1254" t="str">
            <v>Дератизация по договорам  (1 кв.м.)</v>
          </cell>
          <cell r="C1254" t="str">
            <v>кв.м.</v>
          </cell>
          <cell r="D1254">
            <v>0</v>
          </cell>
          <cell r="E1254">
            <v>0</v>
          </cell>
          <cell r="F1254">
            <v>1.85</v>
          </cell>
          <cell r="G1254">
            <v>0</v>
          </cell>
          <cell r="H1254"/>
          <cell r="I1254">
            <v>2.2200000000000002</v>
          </cell>
        </row>
        <row r="1255">
          <cell r="A1255">
            <v>25002002</v>
          </cell>
          <cell r="B1255" t="str">
            <v xml:space="preserve">Дератизация 1 кв.м. объекта площадью до 100 кв.м. </v>
          </cell>
          <cell r="C1255" t="str">
            <v>кв.м.</v>
          </cell>
          <cell r="D1255">
            <v>2.8083333333333336</v>
          </cell>
          <cell r="E1255">
            <v>3.37</v>
          </cell>
          <cell r="F1255">
            <v>2.85</v>
          </cell>
          <cell r="G1255">
            <v>3.5048000000000004</v>
          </cell>
          <cell r="H1255"/>
          <cell r="I1255">
            <v>3.42</v>
          </cell>
        </row>
        <row r="1256">
          <cell r="A1256">
            <v>25000001</v>
          </cell>
          <cell r="B1256" t="str">
            <v>Дератизация до 100 кв.м. (за 1 кв.м)</v>
          </cell>
          <cell r="C1256" t="str">
            <v>кв.м.</v>
          </cell>
          <cell r="D1256">
            <v>6.1166666666666671</v>
          </cell>
          <cell r="E1256">
            <v>7.34</v>
          </cell>
          <cell r="F1256">
            <v>6.15</v>
          </cell>
          <cell r="G1256">
            <v>7.6336000000000004</v>
          </cell>
          <cell r="H1256"/>
          <cell r="I1256">
            <v>7.38</v>
          </cell>
        </row>
        <row r="1257">
          <cell r="A1257">
            <v>25000003</v>
          </cell>
          <cell r="B1257" t="str">
            <v>Санитарная обработка контейнера для раскладки приманок (1 контейнер)</v>
          </cell>
          <cell r="C1257" t="str">
            <v>шт.</v>
          </cell>
          <cell r="D1257">
            <v>100</v>
          </cell>
          <cell r="E1257">
            <v>120</v>
          </cell>
          <cell r="F1257">
            <v>100</v>
          </cell>
          <cell r="G1257">
            <v>124.80000000000001</v>
          </cell>
          <cell r="H1257"/>
          <cell r="I1257">
            <v>120</v>
          </cell>
        </row>
        <row r="1258">
          <cell r="A1258">
            <v>25000105</v>
          </cell>
          <cell r="B1258" t="str">
            <v>Дератизация за 1 кв.м.</v>
          </cell>
          <cell r="C1258" t="str">
            <v>кв.м.</v>
          </cell>
          <cell r="D1258">
            <v>1.6583333333333334</v>
          </cell>
          <cell r="E1258">
            <v>1.99</v>
          </cell>
          <cell r="F1258">
            <v>1.7</v>
          </cell>
          <cell r="G1258">
            <v>2.0695999999999999</v>
          </cell>
          <cell r="H1258"/>
          <cell r="I1258">
            <v>2.04</v>
          </cell>
        </row>
        <row r="1259">
          <cell r="A1259">
            <v>25000129</v>
          </cell>
          <cell r="B1259" t="str">
            <v>Сплошная дератизация железнодорожного вагона</v>
          </cell>
          <cell r="C1259" t="str">
            <v>вагон</v>
          </cell>
          <cell r="D1259">
            <v>468.33333333333337</v>
          </cell>
          <cell r="E1259">
            <v>562</v>
          </cell>
          <cell r="F1259">
            <v>470</v>
          </cell>
          <cell r="G1259">
            <v>584.48</v>
          </cell>
          <cell r="H1259"/>
          <cell r="I1259">
            <v>564</v>
          </cell>
        </row>
        <row r="1260">
          <cell r="A1260">
            <v>25000192</v>
          </cell>
          <cell r="B1260" t="str">
            <v>Дератизация железнодорожного вагона (плановая)</v>
          </cell>
          <cell r="C1260" t="str">
            <v>вагон</v>
          </cell>
          <cell r="D1260" t="e">
            <v>#N/A</v>
          </cell>
          <cell r="E1260" t="e">
            <v>#N/A</v>
          </cell>
          <cell r="F1260">
            <v>190</v>
          </cell>
          <cell r="G1260" t="e">
            <v>#N/A</v>
          </cell>
          <cell r="H1260"/>
          <cell r="I1260">
            <v>228</v>
          </cell>
        </row>
        <row r="1261">
          <cell r="A1261" t="str">
            <v>Дезинсекция</v>
          </cell>
          <cell r="B1261"/>
          <cell r="C1261"/>
          <cell r="D1261"/>
          <cell r="E1261"/>
          <cell r="F1261"/>
          <cell r="G1261"/>
          <cell r="H1261"/>
          <cell r="I1261"/>
        </row>
        <row r="1262">
          <cell r="A1262">
            <v>25000031</v>
          </cell>
          <cell r="B1262" t="str">
            <v>Дезинсекция бытовых насекомых свыше 151 кв.м. (за 1 кв.м.)</v>
          </cell>
          <cell r="C1262" t="str">
            <v>кв.м.</v>
          </cell>
          <cell r="D1262">
            <v>2.375</v>
          </cell>
          <cell r="E1262">
            <v>2.85</v>
          </cell>
          <cell r="F1262">
            <v>2.4</v>
          </cell>
          <cell r="G1262">
            <v>2.9640000000000004</v>
          </cell>
          <cell r="H1262"/>
          <cell r="I1262">
            <v>2.88</v>
          </cell>
        </row>
        <row r="1263">
          <cell r="A1263">
            <v>25000063</v>
          </cell>
          <cell r="B1263" t="str">
            <v>Дезинсекция бытовых насекомых от 151 кв.м. до 300 кв.м.</v>
          </cell>
          <cell r="C1263" t="str">
            <v>кв.м.</v>
          </cell>
          <cell r="D1263">
            <v>2.7250000000000001</v>
          </cell>
          <cell r="E1263">
            <v>3.27</v>
          </cell>
          <cell r="F1263">
            <v>2.75</v>
          </cell>
          <cell r="G1263">
            <v>3.4008000000000003</v>
          </cell>
          <cell r="H1263"/>
          <cell r="I1263">
            <v>3.3</v>
          </cell>
        </row>
        <row r="1264">
          <cell r="A1264">
            <v>25010051</v>
          </cell>
          <cell r="B1264" t="str">
            <v>Дезинсекция бытовых насекомых по договорам (за 1 кв.м.)</v>
          </cell>
          <cell r="C1264" t="str">
            <v>кв.м.</v>
          </cell>
          <cell r="D1264">
            <v>3.1</v>
          </cell>
          <cell r="E1264">
            <v>3.72</v>
          </cell>
          <cell r="F1264">
            <v>3.1</v>
          </cell>
          <cell r="G1264">
            <v>3.8688000000000002</v>
          </cell>
          <cell r="H1264"/>
          <cell r="I1264">
            <v>3.7199999999999998</v>
          </cell>
        </row>
        <row r="1265">
          <cell r="A1265">
            <v>25000012</v>
          </cell>
          <cell r="B1265" t="str">
            <v>Дезинсекция ДОУ (за 1 кв. м.)</v>
          </cell>
          <cell r="C1265" t="str">
            <v>кв.м.</v>
          </cell>
          <cell r="D1265">
            <v>3.5666666666666669</v>
          </cell>
          <cell r="E1265">
            <v>4.28</v>
          </cell>
          <cell r="F1265">
            <v>3.6</v>
          </cell>
          <cell r="G1265">
            <v>4.4512</v>
          </cell>
          <cell r="H1265"/>
          <cell r="I1265">
            <v>4.32</v>
          </cell>
        </row>
        <row r="1266">
          <cell r="A1266">
            <v>25000065</v>
          </cell>
          <cell r="B1266" t="str">
            <v>Дезинсекция мух по договорам (за 1 кв.м.)</v>
          </cell>
          <cell r="C1266" t="str">
            <v>кв.м.</v>
          </cell>
          <cell r="D1266">
            <v>2.5500000000000003</v>
          </cell>
          <cell r="E1266">
            <v>3.06</v>
          </cell>
          <cell r="F1266">
            <v>2.5499999999999998</v>
          </cell>
          <cell r="G1266">
            <v>3.1824000000000003</v>
          </cell>
          <cell r="H1266"/>
          <cell r="I1266">
            <v>3.0599999999999996</v>
          </cell>
        </row>
        <row r="1267">
          <cell r="A1267">
            <v>25000008</v>
          </cell>
          <cell r="B1267" t="str">
            <v>Дезинсекция  мух от 101 кв.м. до 10 000 кв.м. (за 1 кв.м)</v>
          </cell>
          <cell r="C1267" t="str">
            <v>кв.м.</v>
          </cell>
          <cell r="D1267">
            <v>3.9916666666666667</v>
          </cell>
          <cell r="E1267">
            <v>4.79</v>
          </cell>
          <cell r="F1267">
            <v>4</v>
          </cell>
          <cell r="G1267">
            <v>4.9816000000000003</v>
          </cell>
          <cell r="H1267"/>
          <cell r="I1267">
            <v>4.8</v>
          </cell>
        </row>
        <row r="1268">
          <cell r="A1268">
            <v>25000007</v>
          </cell>
          <cell r="B1268" t="str">
            <v xml:space="preserve">Дезинсекция мух до 100 кв.м.   (за 1 кв.м) </v>
          </cell>
          <cell r="C1268" t="str">
            <v>кв.м.</v>
          </cell>
          <cell r="D1268">
            <v>5.0166666666666666</v>
          </cell>
          <cell r="E1268">
            <v>6.02</v>
          </cell>
          <cell r="F1268">
            <v>5.05</v>
          </cell>
          <cell r="G1268">
            <v>6.2607999999999997</v>
          </cell>
          <cell r="H1268"/>
          <cell r="I1268">
            <v>6.06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 t="str">
            <v>кв.м.</v>
          </cell>
          <cell r="D1269">
            <v>5.7416666666666663</v>
          </cell>
          <cell r="E1269">
            <v>6.89</v>
          </cell>
          <cell r="F1269">
            <v>5.75</v>
          </cell>
          <cell r="G1269">
            <v>7.1655999999999995</v>
          </cell>
          <cell r="H1269"/>
          <cell r="I1269">
            <v>6.8999999999999995</v>
          </cell>
        </row>
        <row r="1270">
          <cell r="A1270">
            <v>25010045</v>
          </cell>
          <cell r="B1270" t="str">
            <v>Установка и обслуживание на объекте ферамоновой ловушки</v>
          </cell>
          <cell r="C1270" t="str">
            <v>шт.</v>
          </cell>
          <cell r="D1270">
            <v>125</v>
          </cell>
          <cell r="E1270">
            <v>150</v>
          </cell>
          <cell r="F1270">
            <v>125</v>
          </cell>
          <cell r="G1270">
            <v>156</v>
          </cell>
          <cell r="H1270"/>
          <cell r="I1270">
            <v>150</v>
          </cell>
        </row>
        <row r="1271">
          <cell r="A1271">
            <v>25002010</v>
          </cell>
          <cell r="B1271" t="str">
            <v>Дезинсекция контейнеров для сбора ТБО (1 контейнер)</v>
          </cell>
          <cell r="C1271" t="str">
            <v>контейнер</v>
          </cell>
          <cell r="D1271">
            <v>135</v>
          </cell>
          <cell r="E1271">
            <v>162</v>
          </cell>
          <cell r="F1271">
            <v>135</v>
          </cell>
          <cell r="G1271">
            <v>168.48000000000002</v>
          </cell>
          <cell r="H1271"/>
          <cell r="I1271">
            <v>162</v>
          </cell>
        </row>
        <row r="1272">
          <cell r="A1272">
            <v>25000130</v>
          </cell>
          <cell r="B1272" t="str">
            <v>Влажная дезинсекция железнодорожного вагона</v>
          </cell>
          <cell r="C1272" t="str">
            <v>вагон</v>
          </cell>
          <cell r="D1272">
            <v>702.5</v>
          </cell>
          <cell r="E1272">
            <v>843</v>
          </cell>
          <cell r="F1272">
            <v>702.5</v>
          </cell>
          <cell r="G1272">
            <v>876.72</v>
          </cell>
          <cell r="H1272"/>
          <cell r="I1272">
            <v>843</v>
          </cell>
        </row>
        <row r="1273">
          <cell r="A1273">
            <v>25000190</v>
          </cell>
          <cell r="B1273" t="str">
            <v>Дезинсекция железнодорожного вагона (плановая)</v>
          </cell>
          <cell r="C1273" t="str">
            <v>вагон</v>
          </cell>
          <cell r="D1273" t="e">
            <v>#N/A</v>
          </cell>
          <cell r="E1273" t="e">
            <v>#N/A</v>
          </cell>
          <cell r="F1273">
            <v>280</v>
          </cell>
          <cell r="G1273" t="e">
            <v>#N/A</v>
          </cell>
          <cell r="H1273"/>
          <cell r="I1273">
            <v>336</v>
          </cell>
        </row>
        <row r="1274">
          <cell r="A1274" t="str">
            <v>Комплексная обработка</v>
          </cell>
          <cell r="B1274"/>
          <cell r="C1274"/>
          <cell r="D1274"/>
          <cell r="E1274"/>
          <cell r="F1274"/>
          <cell r="G1274"/>
          <cell r="H1274"/>
          <cell r="I1274"/>
        </row>
        <row r="1275">
          <cell r="A1275">
            <v>25000035</v>
          </cell>
          <cell r="B1275" t="str">
            <v>Комплексная обработка (дератизация /12/, дезинсекция мух /4/, дезинсекция бытовых насекомых /4/) №4 (за 1 кв.м.)</v>
          </cell>
          <cell r="C1275" t="str">
            <v>кв.м.</v>
          </cell>
          <cell r="D1275">
            <v>3.0583333333333336</v>
          </cell>
          <cell r="E1275">
            <v>3.67</v>
          </cell>
          <cell r="F1275">
            <v>3.1</v>
          </cell>
          <cell r="G1275">
            <v>3.8168000000000002</v>
          </cell>
          <cell r="H1275"/>
          <cell r="I1275">
            <v>3.7199999999999998</v>
          </cell>
        </row>
        <row r="1276">
          <cell r="A1276">
            <v>25000034</v>
          </cell>
          <cell r="B1276" t="str">
            <v>Комплексная обработка (дератизация /12/, дезинсекция мух /5/, дезинсекция бытовых насекомых /4/) №3 (за 1 кв.м.)</v>
          </cell>
          <cell r="C1276" t="str">
            <v>кв.м.</v>
          </cell>
          <cell r="D1276">
            <v>3.2333333333333334</v>
          </cell>
          <cell r="E1276">
            <v>3.88</v>
          </cell>
          <cell r="F1276">
            <v>3.25</v>
          </cell>
          <cell r="G1276">
            <v>4.0351999999999997</v>
          </cell>
          <cell r="H1276"/>
          <cell r="I1276">
            <v>3.9</v>
          </cell>
        </row>
        <row r="1277">
          <cell r="A1277">
            <v>25000033</v>
          </cell>
          <cell r="B1277" t="str">
            <v>Комплексная обработка (дератизация /12/, дезинсекция мух /5/, дезинсекция бытовых насекомых /5/) №2 (за 1 кв.м.)</v>
          </cell>
          <cell r="C1277" t="str">
            <v>кв.м.</v>
          </cell>
          <cell r="D1277">
            <v>3.55</v>
          </cell>
          <cell r="E1277">
            <v>4.26</v>
          </cell>
          <cell r="F1277">
            <v>3.55</v>
          </cell>
          <cell r="G1277">
            <v>4.4303999999999997</v>
          </cell>
          <cell r="H1277"/>
          <cell r="I1277">
            <v>4.26</v>
          </cell>
        </row>
        <row r="1278">
          <cell r="A1278">
            <v>25002028</v>
          </cell>
          <cell r="B1278" t="str">
            <v>Комплексная обработка (дератизация , дезинсекция мух , дезинсекция бытовых насекомых ) №1 (за 1 кв.м.)</v>
          </cell>
          <cell r="C1278" t="str">
            <v>кв.м.</v>
          </cell>
          <cell r="D1278">
            <v>4.1083333333333334</v>
          </cell>
          <cell r="E1278">
            <v>4.93</v>
          </cell>
          <cell r="F1278">
            <v>4.1500000000000004</v>
          </cell>
          <cell r="G1278">
            <v>5.1272000000000002</v>
          </cell>
          <cell r="H1278"/>
          <cell r="I1278">
            <v>4.9800000000000004</v>
          </cell>
        </row>
        <row r="1279">
          <cell r="A1279">
            <v>25000026</v>
          </cell>
          <cell r="B1279" t="str">
            <v>Комплексная обработка (дератизация, дезинсекция мух, дезинсекция бытовых насекомых) №6 за 1 кв.м.</v>
          </cell>
          <cell r="C1279" t="str">
            <v>кв.м.</v>
          </cell>
          <cell r="D1279">
            <v>4.8083333333333336</v>
          </cell>
          <cell r="E1279">
            <v>5.77</v>
          </cell>
          <cell r="F1279">
            <v>4.8499999999999996</v>
          </cell>
          <cell r="G1279">
            <v>6.0007999999999999</v>
          </cell>
          <cell r="H1279"/>
          <cell r="I1279">
            <v>5.8199999999999994</v>
          </cell>
        </row>
        <row r="1280">
          <cell r="A1280">
            <v>25000016</v>
          </cell>
          <cell r="B1280" t="str">
            <v>Комплексная обработка (дератизация, дезинсекция мух, дезинсекция бытовых насекомых) свыше 101 кв. м. (за 1 кв.м.)</v>
          </cell>
          <cell r="C1280" t="str">
            <v>кв.м.</v>
          </cell>
          <cell r="D1280">
            <v>5.5250000000000004</v>
          </cell>
          <cell r="E1280">
            <v>6.63</v>
          </cell>
          <cell r="F1280">
            <v>5.55</v>
          </cell>
          <cell r="G1280">
            <v>6.8952</v>
          </cell>
          <cell r="H1280"/>
          <cell r="I1280">
            <v>6.6599999999999993</v>
          </cell>
        </row>
        <row r="1281">
          <cell r="A1281">
            <v>25000015</v>
          </cell>
          <cell r="B1281" t="str">
            <v>Комплексная обработка (дератизация, дезинсекция мух, дезинсекция бытовых насекомых) от 51 до 100 кв. м. (за 1 кв.м.)</v>
          </cell>
          <cell r="C1281" t="str">
            <v>кв.м.</v>
          </cell>
          <cell r="D1281">
            <v>5.9916666666666671</v>
          </cell>
          <cell r="E1281">
            <v>7.19</v>
          </cell>
          <cell r="F1281">
            <v>6</v>
          </cell>
          <cell r="G1281">
            <v>7.4776000000000007</v>
          </cell>
          <cell r="H1281"/>
          <cell r="I1281">
            <v>7.1999999999999993</v>
          </cell>
        </row>
        <row r="1282">
          <cell r="A1282">
            <v>25000014</v>
          </cell>
          <cell r="B1282" t="str">
            <v>Комплексная обработка (дератизация, дезинсекция мух, дезинсекция бытовых насекомых) от 40 до 70 кв. м. (за 1 кв.м.)</v>
          </cell>
          <cell r="C1282" t="str">
            <v>кв.м.</v>
          </cell>
          <cell r="D1282">
            <v>6.8416666666666677</v>
          </cell>
          <cell r="E1282">
            <v>8.2100000000000009</v>
          </cell>
          <cell r="F1282">
            <v>6.85</v>
          </cell>
          <cell r="G1282">
            <v>8.5384000000000011</v>
          </cell>
          <cell r="H1282"/>
          <cell r="I1282">
            <v>8.2199999999999989</v>
          </cell>
        </row>
        <row r="1283">
          <cell r="A1283">
            <v>25000066</v>
          </cell>
          <cell r="B1283" t="str">
            <v>Комплексная обработка (дезинфекция, дезинсекция) контейнеров для сбора ТБО (1 контейнер)</v>
          </cell>
          <cell r="C1283" t="str">
            <v>контейнер</v>
          </cell>
          <cell r="D1283">
            <v>225</v>
          </cell>
          <cell r="E1283">
            <v>270</v>
          </cell>
          <cell r="F1283">
            <v>225</v>
          </cell>
          <cell r="G1283">
            <v>280.8</v>
          </cell>
          <cell r="H1283"/>
          <cell r="I1283">
            <v>270</v>
          </cell>
        </row>
        <row r="1284">
          <cell r="A1284">
            <v>25000041</v>
          </cell>
          <cell r="B1284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4" t="str">
            <v>объект</v>
          </cell>
          <cell r="D1284">
            <v>271.66666666666669</v>
          </cell>
          <cell r="E1284">
            <v>326</v>
          </cell>
          <cell r="F1284">
            <v>275</v>
          </cell>
          <cell r="G1284">
            <v>339.04</v>
          </cell>
          <cell r="H1284"/>
          <cell r="I1284">
            <v>330</v>
          </cell>
        </row>
        <row r="1285">
          <cell r="A1285">
            <v>25000104</v>
          </cell>
          <cell r="B1285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5" t="str">
            <v>объект</v>
          </cell>
          <cell r="D1285">
            <v>291.66666666666669</v>
          </cell>
          <cell r="E1285">
            <v>350</v>
          </cell>
          <cell r="F1285">
            <v>295</v>
          </cell>
          <cell r="G1285">
            <v>364</v>
          </cell>
          <cell r="H1285"/>
          <cell r="I1285">
            <v>354</v>
          </cell>
        </row>
        <row r="1286">
          <cell r="A1286">
            <v>25000106</v>
          </cell>
          <cell r="B1286" t="str">
            <v>Комплексная обработка (дератизация, дезинсекция мух, дезинсекция бытовых насекомых) от 40 до 50 кв.м. (за 1 кв.м.)</v>
          </cell>
          <cell r="C1286" t="str">
            <v>кв.м.</v>
          </cell>
          <cell r="D1286">
            <v>7.2250000000000005</v>
          </cell>
          <cell r="E1286">
            <v>8.67</v>
          </cell>
          <cell r="F1286">
            <v>7.25</v>
          </cell>
          <cell r="G1286">
            <v>9.0167999999999999</v>
          </cell>
          <cell r="H1286"/>
          <cell r="I1286">
            <v>8.6999999999999993</v>
          </cell>
        </row>
        <row r="1287">
          <cell r="A1287" t="str">
            <v>Дезинфекция</v>
          </cell>
          <cell r="B1287"/>
          <cell r="C1287"/>
          <cell r="D1287"/>
          <cell r="E1287"/>
          <cell r="F1287"/>
          <cell r="G1287"/>
          <cell r="H1287"/>
          <cell r="I1287"/>
        </row>
        <row r="1288">
          <cell r="A1288">
            <v>25000057</v>
          </cell>
          <cell r="B1288" t="str">
            <v>Дезинфекция холодильных камер</v>
          </cell>
          <cell r="C1288" t="str">
            <v>шт.</v>
          </cell>
          <cell r="D1288">
            <v>0.85000000000000009</v>
          </cell>
          <cell r="E1288">
            <v>1.02</v>
          </cell>
          <cell r="F1288">
            <v>0.85</v>
          </cell>
          <cell r="G1288">
            <v>1.0608</v>
          </cell>
          <cell r="H1288"/>
          <cell r="I1288">
            <v>1.02</v>
          </cell>
        </row>
        <row r="1289">
          <cell r="A1289">
            <v>25010043</v>
          </cell>
          <cell r="B1289" t="str">
            <v>Дезинфекция помещений, овощехранилищ, холодильных камер по договорам (за 1 кв.м)</v>
          </cell>
          <cell r="C1289" t="str">
            <v>кв.м.</v>
          </cell>
          <cell r="D1289">
            <v>3.3333333333333335</v>
          </cell>
          <cell r="E1289">
            <v>4</v>
          </cell>
          <cell r="F1289">
            <v>3.35</v>
          </cell>
          <cell r="G1289">
            <v>4.16</v>
          </cell>
          <cell r="H1289"/>
          <cell r="I1289">
            <v>4.0199999999999996</v>
          </cell>
        </row>
        <row r="1290">
          <cell r="A1290">
            <v>25000027</v>
          </cell>
          <cell r="B1290" t="str">
            <v>Дезинфекция емкостей, помещений, овощехранилищ до 25 кв.м.  (за 1 объект)</v>
          </cell>
          <cell r="C1290" t="str">
            <v>кв.м.</v>
          </cell>
          <cell r="D1290">
            <v>375</v>
          </cell>
          <cell r="E1290">
            <v>450</v>
          </cell>
          <cell r="F1290">
            <v>375</v>
          </cell>
          <cell r="G1290">
            <v>468</v>
          </cell>
          <cell r="H1290"/>
          <cell r="I1290">
            <v>450</v>
          </cell>
        </row>
        <row r="1291">
          <cell r="A1291">
            <v>25010042</v>
          </cell>
          <cell r="B1291" t="str">
            <v xml:space="preserve">Дезинфекция квартир </v>
          </cell>
          <cell r="C1291" t="str">
            <v>объект</v>
          </cell>
          <cell r="D1291">
            <v>1113.3333333333335</v>
          </cell>
          <cell r="E1291">
            <v>1336</v>
          </cell>
          <cell r="F1291">
            <v>1115</v>
          </cell>
          <cell r="G1291">
            <v>1389.44</v>
          </cell>
          <cell r="H1291"/>
          <cell r="I1291">
            <v>1338</v>
          </cell>
        </row>
        <row r="1292">
          <cell r="A1292">
            <v>25000128</v>
          </cell>
          <cell r="B1292" t="str">
            <v>Заключительная дезинфекция железнодорожного вагона</v>
          </cell>
          <cell r="C1292" t="str">
            <v>вагон</v>
          </cell>
          <cell r="D1292">
            <v>937.5</v>
          </cell>
          <cell r="E1292">
            <v>1125</v>
          </cell>
          <cell r="F1292">
            <v>937.5</v>
          </cell>
          <cell r="G1292">
            <v>1170</v>
          </cell>
          <cell r="H1292"/>
          <cell r="I1292">
            <v>1125</v>
          </cell>
        </row>
        <row r="1293">
          <cell r="A1293">
            <v>25000191</v>
          </cell>
          <cell r="B1293" t="str">
            <v>Дезинфекция железнодорожного вагона (плановая)</v>
          </cell>
          <cell r="C1293" t="str">
            <v>вагон</v>
          </cell>
          <cell r="D1293" t="e">
            <v>#N/A</v>
          </cell>
          <cell r="E1293" t="e">
            <v>#N/A</v>
          </cell>
          <cell r="F1293">
            <v>315</v>
          </cell>
          <cell r="G1293" t="e">
            <v>#N/A</v>
          </cell>
          <cell r="H1293"/>
          <cell r="I1293">
            <v>378</v>
          </cell>
        </row>
        <row r="1294">
          <cell r="A1294">
            <v>25000121</v>
          </cell>
          <cell r="B1294" t="str">
            <v>Камерная дезинфекция постельных принадлежностей</v>
          </cell>
          <cell r="C1294" t="str">
            <v>кг.</v>
          </cell>
          <cell r="D1294">
            <v>33.333333333333336</v>
          </cell>
          <cell r="E1294">
            <v>40</v>
          </cell>
          <cell r="F1294">
            <v>35</v>
          </cell>
          <cell r="G1294">
            <v>41.6</v>
          </cell>
          <cell r="H1294"/>
          <cell r="I1294">
            <v>42</v>
          </cell>
        </row>
        <row r="1295">
          <cell r="A1295">
            <v>25000132</v>
          </cell>
          <cell r="B1295" t="str">
            <v>Дезинфекция СДУ</v>
          </cell>
          <cell r="C1295" t="str">
            <v>кв.м.</v>
          </cell>
          <cell r="D1295">
            <v>45.833333333333336</v>
          </cell>
          <cell r="E1295">
            <v>55</v>
          </cell>
          <cell r="F1295">
            <v>50</v>
          </cell>
          <cell r="G1295">
            <v>57.2</v>
          </cell>
          <cell r="H1295"/>
          <cell r="I1295">
            <v>60</v>
          </cell>
        </row>
        <row r="1296">
          <cell r="A1296">
            <v>25000134</v>
          </cell>
          <cell r="B1296" t="str">
            <v>Дезинфекция автотранспортного средства до 3 тонн</v>
          </cell>
          <cell r="C1296" t="str">
            <v>объект</v>
          </cell>
          <cell r="D1296">
            <v>331.66666666666669</v>
          </cell>
          <cell r="E1296">
            <v>398</v>
          </cell>
          <cell r="F1296">
            <v>335</v>
          </cell>
          <cell r="G1296">
            <v>413.92</v>
          </cell>
          <cell r="H1296"/>
          <cell r="I1296">
            <v>402</v>
          </cell>
        </row>
        <row r="1297">
          <cell r="A1297">
            <v>25000135</v>
          </cell>
          <cell r="B1297" t="str">
            <v>Дезинфекция автотранспортного средства свыше 3 тонн</v>
          </cell>
          <cell r="C1297" t="str">
            <v>объект</v>
          </cell>
          <cell r="D1297">
            <v>478.33333333333337</v>
          </cell>
          <cell r="E1297">
            <v>574</v>
          </cell>
          <cell r="F1297">
            <v>480</v>
          </cell>
          <cell r="G1297">
            <v>596.96</v>
          </cell>
          <cell r="H1297"/>
          <cell r="I1297">
            <v>576</v>
          </cell>
        </row>
        <row r="1298">
          <cell r="A1298">
            <v>25000017</v>
          </cell>
          <cell r="B1298" t="str">
            <v>Заключительная дезинфекция помещений дезинфицирующими препаратами</v>
          </cell>
          <cell r="C1298" t="str">
            <v>кв.м.</v>
          </cell>
          <cell r="D1298">
            <v>17.11</v>
          </cell>
          <cell r="E1298">
            <v>20.53</v>
          </cell>
          <cell r="F1298">
            <v>18</v>
          </cell>
          <cell r="G1298">
            <v>21.351200000000002</v>
          </cell>
          <cell r="H1298"/>
          <cell r="I1298">
            <v>21.599999999999998</v>
          </cell>
        </row>
        <row r="1299">
          <cell r="A1299">
            <v>25000161</v>
          </cell>
          <cell r="B1299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99" t="str">
            <v>кв.м.</v>
          </cell>
          <cell r="D1299">
            <v>20.82</v>
          </cell>
          <cell r="E1299">
            <v>24.98</v>
          </cell>
          <cell r="F1299">
            <v>22</v>
          </cell>
          <cell r="G1299">
            <v>25.979200000000002</v>
          </cell>
          <cell r="H1299"/>
          <cell r="I1299">
            <v>26.4</v>
          </cell>
        </row>
        <row r="1300">
          <cell r="A1300">
            <v>25000163</v>
          </cell>
          <cell r="B1300" t="str">
            <v>Заключительная дезинфекция по COVID-19 пассажирского автобуса от 40 мест дезинфицирующими препаратами</v>
          </cell>
          <cell r="C1300" t="str">
            <v>Посадочное место</v>
          </cell>
          <cell r="D1300">
            <v>60</v>
          </cell>
          <cell r="E1300">
            <v>72</v>
          </cell>
          <cell r="F1300">
            <v>62.5</v>
          </cell>
          <cell r="G1300">
            <v>74.88</v>
          </cell>
          <cell r="H1300"/>
          <cell r="I1300">
            <v>75</v>
          </cell>
        </row>
        <row r="1301">
          <cell r="A1301">
            <v>25000164</v>
          </cell>
          <cell r="B1301" t="str">
            <v>Заключительная дезинфекция пассажирского автобуса до 40 посадочных мест дезинфицирующими препаратами</v>
          </cell>
          <cell r="C1301" t="str">
            <v>Транспортная единица</v>
          </cell>
          <cell r="D1301">
            <v>2295</v>
          </cell>
          <cell r="E1301">
            <v>2754</v>
          </cell>
          <cell r="F1301">
            <v>2400</v>
          </cell>
          <cell r="G1301">
            <v>2864.1600000000003</v>
          </cell>
          <cell r="H1301"/>
          <cell r="I1301">
            <v>2880</v>
          </cell>
        </row>
        <row r="1302">
          <cell r="A1302">
            <v>25000165</v>
          </cell>
          <cell r="B1302" t="str">
            <v>Заключительная дезинфекция помещений дезинфицирующими препаратами в период эпидемиологичнеской ситуации (COVID-19)</v>
          </cell>
          <cell r="C1302" t="str">
            <v>кв.м.</v>
          </cell>
          <cell r="D1302">
            <v>13.55</v>
          </cell>
          <cell r="E1302">
            <v>16.260000000000002</v>
          </cell>
          <cell r="F1302">
            <v>14.2</v>
          </cell>
          <cell r="G1302">
            <v>16.910400000000003</v>
          </cell>
          <cell r="H1302"/>
          <cell r="I1302">
            <v>17.04</v>
          </cell>
        </row>
        <row r="1303">
          <cell r="A1303">
            <v>25000166</v>
          </cell>
          <cell r="B1303" t="str">
            <v>Заключительная дезинфекция пассажирского автобуса дезинфицирующими препаратами в период эпидемиологичнеской ситуации (COVID-19)</v>
          </cell>
          <cell r="C1303" t="str">
            <v>Транспортная единица</v>
          </cell>
          <cell r="D1303">
            <v>850</v>
          </cell>
          <cell r="E1303">
            <v>1020</v>
          </cell>
          <cell r="F1303">
            <v>900</v>
          </cell>
          <cell r="G1303">
            <v>1060.8</v>
          </cell>
          <cell r="H1303"/>
          <cell r="I1303">
            <v>1080</v>
          </cell>
        </row>
        <row r="1304">
          <cell r="A1304">
            <v>25000167</v>
          </cell>
          <cell r="B1304" t="str">
            <v>Заключительная дезинфекция легкового автомобиля дезинфицирующими препаратами в период эпидемиологичнеской ситуации (COVID-19)</v>
          </cell>
          <cell r="C1304" t="str">
            <v>Транспортная единица</v>
          </cell>
          <cell r="D1304">
            <v>445</v>
          </cell>
          <cell r="E1304">
            <v>534</v>
          </cell>
          <cell r="F1304">
            <v>465</v>
          </cell>
          <cell r="G1304">
            <v>555.36</v>
          </cell>
          <cell r="H1304"/>
          <cell r="I1304">
            <v>558</v>
          </cell>
        </row>
        <row r="1305">
          <cell r="A1305">
            <v>25000168</v>
          </cell>
          <cell r="B1305" t="str">
            <v>Заключительная дезинфекция грузового автомобиля дезинфицирующими препаратами в период эпидемиологичнеской ситуации (COVID-19)</v>
          </cell>
          <cell r="C1305" t="str">
            <v>Транспортная единица</v>
          </cell>
          <cell r="D1305">
            <v>780</v>
          </cell>
          <cell r="E1305">
            <v>936</v>
          </cell>
          <cell r="F1305">
            <v>820</v>
          </cell>
          <cell r="G1305">
            <v>973.44</v>
          </cell>
          <cell r="H1305"/>
          <cell r="I1305">
            <v>984</v>
          </cell>
        </row>
        <row r="1306">
          <cell r="A1306">
            <v>25000173</v>
          </cell>
          <cell r="B1306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306" t="str">
            <v>Транспортная единица</v>
          </cell>
          <cell r="D1306">
            <v>13080</v>
          </cell>
          <cell r="E1306">
            <v>15696</v>
          </cell>
          <cell r="F1306">
            <v>13730</v>
          </cell>
          <cell r="G1306">
            <v>16323.84</v>
          </cell>
          <cell r="H1306"/>
          <cell r="I1306">
            <v>16476</v>
          </cell>
        </row>
        <row r="1307">
          <cell r="A1307">
            <v>25000174</v>
          </cell>
          <cell r="B1307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307" t="str">
            <v>Транспортная единица</v>
          </cell>
          <cell r="D1307">
            <v>16190</v>
          </cell>
          <cell r="E1307">
            <v>19428</v>
          </cell>
          <cell r="F1307">
            <v>17000</v>
          </cell>
          <cell r="G1307">
            <v>20205.12</v>
          </cell>
          <cell r="H1307"/>
          <cell r="I1307">
            <v>20400</v>
          </cell>
        </row>
        <row r="1308">
          <cell r="A1308">
            <v>25000175</v>
          </cell>
          <cell r="B1308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308" t="str">
            <v>Транспортная единица</v>
          </cell>
          <cell r="D1308">
            <v>19310</v>
          </cell>
          <cell r="E1308">
            <v>23172</v>
          </cell>
          <cell r="F1308">
            <v>20275</v>
          </cell>
          <cell r="G1308">
            <v>24098.880000000001</v>
          </cell>
          <cell r="H1308"/>
          <cell r="I1308">
            <v>24330</v>
          </cell>
        </row>
        <row r="1309">
          <cell r="A1309">
            <v>25000176</v>
          </cell>
          <cell r="B1309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309" t="str">
            <v>Транспортная единица</v>
          </cell>
          <cell r="D1309">
            <v>22420</v>
          </cell>
          <cell r="E1309">
            <v>26904</v>
          </cell>
          <cell r="F1309">
            <v>23540</v>
          </cell>
          <cell r="G1309">
            <v>27980.16</v>
          </cell>
          <cell r="H1309"/>
          <cell r="I1309">
            <v>28248</v>
          </cell>
        </row>
        <row r="1310">
          <cell r="A1310">
            <v>25000177</v>
          </cell>
          <cell r="B1310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310" t="str">
            <v>Транспортная единица</v>
          </cell>
          <cell r="D1310">
            <v>25530</v>
          </cell>
          <cell r="E1310">
            <v>30636</v>
          </cell>
          <cell r="F1310">
            <v>26810</v>
          </cell>
          <cell r="G1310">
            <v>31861.440000000002</v>
          </cell>
          <cell r="H1310"/>
          <cell r="I1310">
            <v>32172</v>
          </cell>
        </row>
        <row r="1311">
          <cell r="A1311">
            <v>25000178</v>
          </cell>
          <cell r="B1311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311" t="str">
            <v>Транспортная единица</v>
          </cell>
          <cell r="D1311">
            <v>28730</v>
          </cell>
          <cell r="E1311">
            <v>34476</v>
          </cell>
          <cell r="F1311">
            <v>30170</v>
          </cell>
          <cell r="G1311">
            <v>35855.040000000001</v>
          </cell>
          <cell r="H1311"/>
          <cell r="I1311">
            <v>36204</v>
          </cell>
        </row>
        <row r="1312">
          <cell r="A1312">
            <v>25000181</v>
          </cell>
          <cell r="B1312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312" t="str">
            <v>Транспортная единица</v>
          </cell>
          <cell r="D1312">
            <v>3470</v>
          </cell>
          <cell r="E1312">
            <v>4164</v>
          </cell>
          <cell r="F1312">
            <v>3640</v>
          </cell>
          <cell r="G1312">
            <v>4330.5600000000004</v>
          </cell>
          <cell r="H1312"/>
          <cell r="I1312">
            <v>4368</v>
          </cell>
        </row>
        <row r="1313">
          <cell r="A1313" t="str">
            <v>Акарицидная обработка</v>
          </cell>
          <cell r="B1313"/>
          <cell r="C1313"/>
          <cell r="D1313"/>
          <cell r="E1313"/>
          <cell r="F1313"/>
          <cell r="G1313"/>
          <cell r="H1313"/>
          <cell r="I1313"/>
        </row>
        <row r="1314">
          <cell r="A1314">
            <v>25000020</v>
          </cell>
          <cell r="B1314" t="str">
            <v>Дезинсекция зеленого массива от клеща площадью от   20000 м.кв. за 1 кв.м. социально-значимых объектов за 1 кв.м.</v>
          </cell>
          <cell r="C1314" t="str">
            <v>кв.м.</v>
          </cell>
          <cell r="D1314">
            <v>0.27500000000000002</v>
          </cell>
          <cell r="E1314">
            <v>0.33</v>
          </cell>
          <cell r="F1314">
            <v>0.3</v>
          </cell>
          <cell r="G1314">
            <v>0.34320000000000001</v>
          </cell>
          <cell r="H1314"/>
          <cell r="I1314">
            <v>0.36</v>
          </cell>
        </row>
        <row r="1315">
          <cell r="A1315">
            <v>25000162</v>
          </cell>
          <cell r="B1315" t="str">
            <v>Дезинсекция зеленого массива от клеща площадью от   20000 м.кв. за 1 кв.м. социально-значимых объектов за 1 кв.м.</v>
          </cell>
          <cell r="C1315" t="str">
            <v>кв.м.</v>
          </cell>
          <cell r="D1315">
            <v>0.4</v>
          </cell>
          <cell r="E1315">
            <v>0.48</v>
          </cell>
          <cell r="F1315">
            <v>0.4</v>
          </cell>
          <cell r="G1315">
            <v>0.49919999999999998</v>
          </cell>
          <cell r="H1315"/>
          <cell r="I1315">
            <v>0.48</v>
          </cell>
        </row>
        <row r="1316">
          <cell r="A1316">
            <v>25000055</v>
          </cell>
          <cell r="B1316" t="str">
            <v>Дезинсекция зеленого массива от клеща площадью от   10000 м.кв. социально значимых объектов</v>
          </cell>
          <cell r="C1316" t="str">
            <v>кв.м.</v>
          </cell>
          <cell r="D1316">
            <v>0.44166666666666671</v>
          </cell>
          <cell r="E1316">
            <v>0.53</v>
          </cell>
          <cell r="F1316">
            <v>0.45</v>
          </cell>
          <cell r="G1316">
            <v>0.55120000000000002</v>
          </cell>
          <cell r="H1316"/>
          <cell r="I1316">
            <v>0.54</v>
          </cell>
        </row>
        <row r="1317">
          <cell r="A1317">
            <v>25000054</v>
          </cell>
          <cell r="B1317" t="str">
            <v>Дезинсекция зеленого массива от клеща площадью от   10001 м.кв. и более</v>
          </cell>
          <cell r="C1317" t="str">
            <v>кв.м.</v>
          </cell>
          <cell r="D1317">
            <v>0.56666666666666676</v>
          </cell>
          <cell r="E1317">
            <v>0.68</v>
          </cell>
          <cell r="F1317">
            <v>0.6</v>
          </cell>
          <cell r="G1317">
            <v>0.70720000000000005</v>
          </cell>
          <cell r="H1317"/>
          <cell r="I1317">
            <v>0.72</v>
          </cell>
        </row>
        <row r="1318">
          <cell r="A1318">
            <v>25000060</v>
          </cell>
          <cell r="B1318" t="str">
            <v xml:space="preserve">Дезинсекция зеленого массива от клеща площадью от   5000 кв.м. до 10000 м.кв. </v>
          </cell>
          <cell r="C1318" t="str">
            <v>кв.м.</v>
          </cell>
          <cell r="D1318">
            <v>0.85000000000000009</v>
          </cell>
          <cell r="E1318">
            <v>1.02</v>
          </cell>
          <cell r="F1318">
            <v>0.85</v>
          </cell>
          <cell r="G1318">
            <v>1.0608</v>
          </cell>
          <cell r="H1318"/>
          <cell r="I1318">
            <v>1.02</v>
          </cell>
        </row>
        <row r="1319">
          <cell r="A1319">
            <v>25000053</v>
          </cell>
          <cell r="B1319" t="str">
            <v>Дезинсекция зеленого массива от клеща площадью от   1000 м.кв. до 5000 кв.м.</v>
          </cell>
          <cell r="C1319" t="str">
            <v>кв.м.</v>
          </cell>
          <cell r="D1319">
            <v>1.2750000000000001</v>
          </cell>
          <cell r="E1319">
            <v>1.53</v>
          </cell>
          <cell r="F1319">
            <v>1.3</v>
          </cell>
          <cell r="G1319">
            <v>1.5912000000000002</v>
          </cell>
          <cell r="H1319"/>
          <cell r="I1319">
            <v>1.56</v>
          </cell>
        </row>
        <row r="1320">
          <cell r="A1320">
            <v>25000052</v>
          </cell>
          <cell r="B1320" t="str">
            <v>Дезинсекция зеленого массива от клеща  площадью от 751 м.кв. до 2000 м.кв. (1м2)</v>
          </cell>
          <cell r="C1320" t="str">
            <v>кв.м.</v>
          </cell>
          <cell r="D1320">
            <v>1.9583333333333335</v>
          </cell>
          <cell r="E1320">
            <v>2.35</v>
          </cell>
          <cell r="F1320">
            <v>2</v>
          </cell>
          <cell r="G1320">
            <v>2.4440000000000004</v>
          </cell>
          <cell r="H1320"/>
          <cell r="I1320">
            <v>2.4</v>
          </cell>
        </row>
        <row r="1321">
          <cell r="A1321">
            <v>25000151</v>
          </cell>
          <cell r="B1321" t="str">
            <v>Акарицидная обработка зеленого массива</v>
          </cell>
          <cell r="C1321" t="str">
            <v>кв.м.</v>
          </cell>
          <cell r="D1321">
            <v>2.6416666666666666</v>
          </cell>
          <cell r="E1321">
            <v>3.17</v>
          </cell>
          <cell r="F1321">
            <v>2.65</v>
          </cell>
          <cell r="G1321">
            <v>3.2968000000000002</v>
          </cell>
          <cell r="H1321"/>
          <cell r="I1321">
            <v>3.1799999999999997</v>
          </cell>
        </row>
        <row r="1322">
          <cell r="A1322">
            <v>25000051</v>
          </cell>
          <cell r="B1322" t="str">
            <v>Дезинсекция зеленого массива от клеща площадью до 750 м.кв. (1 объект)</v>
          </cell>
          <cell r="C1322" t="str">
            <v>объект</v>
          </cell>
          <cell r="D1322">
            <v>1445</v>
          </cell>
          <cell r="E1322">
            <v>1734</v>
          </cell>
          <cell r="F1322">
            <v>1445</v>
          </cell>
          <cell r="G1322">
            <v>1803.3600000000001</v>
          </cell>
          <cell r="H1322"/>
          <cell r="I1322">
            <v>1734</v>
          </cell>
        </row>
        <row r="1323">
          <cell r="A1323">
            <v>25000046</v>
          </cell>
          <cell r="B1323" t="str">
            <v>Дезинсекция зеленого массива от комара площадью от   10000 м.кв. социально значимых объектов</v>
          </cell>
          <cell r="C1323" t="str">
            <v>кв.м.</v>
          </cell>
          <cell r="D1323">
            <v>0.44166666666666671</v>
          </cell>
          <cell r="E1323">
            <v>0.53</v>
          </cell>
          <cell r="F1323">
            <v>0.45</v>
          </cell>
          <cell r="G1323">
            <v>0.55120000000000002</v>
          </cell>
          <cell r="H1323"/>
          <cell r="I1323">
            <v>0.54</v>
          </cell>
        </row>
        <row r="1324">
          <cell r="A1324">
            <v>25000045</v>
          </cell>
          <cell r="B1324" t="str">
            <v>Дезинсекция зеленого массива от комара  площадью от   10001 м.кв. и более</v>
          </cell>
          <cell r="C1324" t="str">
            <v>кв.м.</v>
          </cell>
          <cell r="D1324">
            <v>0.56666666666666676</v>
          </cell>
          <cell r="E1324">
            <v>0.68</v>
          </cell>
          <cell r="F1324">
            <v>0.6</v>
          </cell>
          <cell r="G1324">
            <v>0.70720000000000005</v>
          </cell>
          <cell r="H1324"/>
          <cell r="I1324">
            <v>0.72</v>
          </cell>
        </row>
        <row r="1325">
          <cell r="A1325">
            <v>25000058</v>
          </cell>
          <cell r="B1325" t="str">
            <v xml:space="preserve">Дезинсекция зеленого массива от комара площадью от   5000 кв.м. до 10000 м.кв. </v>
          </cell>
          <cell r="C1325" t="str">
            <v>кв.м.</v>
          </cell>
          <cell r="D1325">
            <v>0.85000000000000009</v>
          </cell>
          <cell r="E1325">
            <v>1.02</v>
          </cell>
          <cell r="F1325">
            <v>0.85</v>
          </cell>
          <cell r="G1325">
            <v>1.0608</v>
          </cell>
          <cell r="H1325"/>
          <cell r="I1325">
            <v>1.02</v>
          </cell>
        </row>
        <row r="1326">
          <cell r="A1326">
            <v>25000044</v>
          </cell>
          <cell r="B1326" t="str">
            <v>Дезинсекция зеленого массива от комара  площадью от   1000 м.кв. до 5000 кв.м.</v>
          </cell>
          <cell r="C1326" t="str">
            <v>кв.м.</v>
          </cell>
          <cell r="D1326">
            <v>1.2750000000000001</v>
          </cell>
          <cell r="E1326">
            <v>1.53</v>
          </cell>
          <cell r="F1326">
            <v>1.3</v>
          </cell>
          <cell r="G1326">
            <v>1.5912000000000002</v>
          </cell>
          <cell r="H1326"/>
          <cell r="I1326">
            <v>1.56</v>
          </cell>
        </row>
        <row r="1327">
          <cell r="A1327">
            <v>25000043</v>
          </cell>
          <cell r="B1327" t="str">
            <v>Дезинсекция зеленого массива от комара  площадью от 651 м.кв. до 2000 м.кв. (1м2)</v>
          </cell>
          <cell r="C1327" t="str">
            <v>кв.м.</v>
          </cell>
          <cell r="D1327">
            <v>1.7833333333333334</v>
          </cell>
          <cell r="E1327">
            <v>2.14</v>
          </cell>
          <cell r="F1327">
            <v>1.8</v>
          </cell>
          <cell r="G1327">
            <v>2.2256</v>
          </cell>
          <cell r="H1327"/>
          <cell r="I1327">
            <v>2.16</v>
          </cell>
        </row>
        <row r="1328">
          <cell r="A1328">
            <v>25000042</v>
          </cell>
          <cell r="B1328" t="str">
            <v>Дезинсекция зеленого массива от комара  площадью до 650 м.кв. (1 объект)</v>
          </cell>
          <cell r="C1328" t="str">
            <v>объект</v>
          </cell>
          <cell r="D1328">
            <v>1121.6666666666667</v>
          </cell>
          <cell r="E1328">
            <v>1346</v>
          </cell>
          <cell r="F1328">
            <v>1125</v>
          </cell>
          <cell r="G1328">
            <v>1399.8400000000001</v>
          </cell>
          <cell r="H1328"/>
          <cell r="I1328">
            <v>1350</v>
          </cell>
        </row>
        <row r="1329">
          <cell r="A1329">
            <v>25000050</v>
          </cell>
          <cell r="B1329" t="str">
            <v>Дезинсекция зеленого массива от колорадского жука площадью от   10000 м.кв.</v>
          </cell>
          <cell r="C1329" t="str">
            <v>кв.м.</v>
          </cell>
          <cell r="D1329">
            <v>0.5083333333333333</v>
          </cell>
          <cell r="E1329">
            <v>0.61</v>
          </cell>
          <cell r="F1329">
            <v>0.55000000000000004</v>
          </cell>
          <cell r="G1329">
            <v>0.63439999999999996</v>
          </cell>
          <cell r="H1329"/>
          <cell r="I1329">
            <v>0.66</v>
          </cell>
        </row>
        <row r="1330">
          <cell r="A1330">
            <v>25000059</v>
          </cell>
          <cell r="B1330" t="str">
            <v xml:space="preserve">Дезинсекция зеленого массива от колорадского  жука площадью от   5000 кв.м. до 10000 м.кв. </v>
          </cell>
          <cell r="C1330" t="str">
            <v>кв.м.</v>
          </cell>
          <cell r="D1330">
            <v>0.85000000000000009</v>
          </cell>
          <cell r="E1330">
            <v>1.02</v>
          </cell>
          <cell r="F1330">
            <v>0.85</v>
          </cell>
          <cell r="G1330">
            <v>1.0608</v>
          </cell>
          <cell r="H1330"/>
          <cell r="I1330">
            <v>1.02</v>
          </cell>
        </row>
        <row r="1331">
          <cell r="A1331">
            <v>25000049</v>
          </cell>
          <cell r="B1331" t="str">
            <v>Дезинсекция зеленого массива от колорадского жука  площадью от   1000 м.кв.до 5000 м.кв.</v>
          </cell>
          <cell r="C1331" t="str">
            <v>кв.м.</v>
          </cell>
          <cell r="D1331">
            <v>1.2750000000000001</v>
          </cell>
          <cell r="E1331">
            <v>1.53</v>
          </cell>
          <cell r="F1331">
            <v>1.3</v>
          </cell>
          <cell r="G1331">
            <v>1.5912000000000002</v>
          </cell>
          <cell r="H1331"/>
          <cell r="I1331">
            <v>1.56</v>
          </cell>
        </row>
        <row r="1332">
          <cell r="A1332">
            <v>25000048</v>
          </cell>
          <cell r="B1332" t="str">
            <v>Дезинсекция зеленого массива от колорадского жука  площадью от 651 м.кв.до 2000 м.кв. (1м2)</v>
          </cell>
          <cell r="C1332" t="str">
            <v>кв.м.</v>
          </cell>
          <cell r="D1332">
            <v>1.7833333333333334</v>
          </cell>
          <cell r="E1332">
            <v>2.14</v>
          </cell>
          <cell r="F1332">
            <v>1.8</v>
          </cell>
          <cell r="G1332">
            <v>2.2256</v>
          </cell>
          <cell r="H1332"/>
          <cell r="I1332">
            <v>2.16</v>
          </cell>
        </row>
        <row r="1333">
          <cell r="A1333">
            <v>25000047</v>
          </cell>
          <cell r="B1333" t="str">
            <v>Дезинсекция зеленого массива от колорадского жука площадью до 650 м.кв. (1 объект)</v>
          </cell>
          <cell r="C1333" t="str">
            <v>объект</v>
          </cell>
          <cell r="D1333">
            <v>1113.3333333333335</v>
          </cell>
          <cell r="E1333">
            <v>1336</v>
          </cell>
          <cell r="F1333">
            <v>1115</v>
          </cell>
          <cell r="G1333">
            <v>1389.44</v>
          </cell>
          <cell r="H1333"/>
          <cell r="I1333">
            <v>1338</v>
          </cell>
        </row>
        <row r="1334">
          <cell r="A1334">
            <v>25000056</v>
          </cell>
          <cell r="B1334" t="str">
            <v>Обеспечение эксплуатации транспорта с оказанием соответствующих услуг</v>
          </cell>
          <cell r="C1334" t="str">
            <v>км.</v>
          </cell>
          <cell r="D1334">
            <v>20.400000000000002</v>
          </cell>
          <cell r="E1334">
            <v>24.48</v>
          </cell>
          <cell r="F1334">
            <v>20.399999999999999</v>
          </cell>
          <cell r="G1334">
            <v>25.459200000000003</v>
          </cell>
          <cell r="H1334"/>
          <cell r="I1334">
            <v>24.479999999999997</v>
          </cell>
        </row>
        <row r="1335">
          <cell r="A1335" t="str">
            <v>Обследование объектов</v>
          </cell>
          <cell r="B1335"/>
          <cell r="C1335"/>
          <cell r="D1335"/>
          <cell r="E1335"/>
          <cell r="F1335"/>
          <cell r="G1335"/>
          <cell r="H1335"/>
          <cell r="I1335"/>
        </row>
        <row r="1336">
          <cell r="A1336">
            <v>25000075</v>
          </cell>
          <cell r="B1336" t="str">
            <v>Обследование объектов на наличие грызунов и следов их жизнедеятельности 1 объект до 100 кв.м.</v>
          </cell>
          <cell r="C1336" t="str">
            <v>объект</v>
          </cell>
          <cell r="D1336">
            <v>531.66666666666674</v>
          </cell>
          <cell r="E1336">
            <v>638</v>
          </cell>
          <cell r="F1336">
            <v>535</v>
          </cell>
          <cell r="G1336">
            <v>663.52</v>
          </cell>
          <cell r="H1336"/>
          <cell r="I1336">
            <v>642</v>
          </cell>
        </row>
        <row r="1337">
          <cell r="A1337">
            <v>25000076</v>
          </cell>
          <cell r="B1337" t="str">
            <v>Обследование объектов на наличие грызунов и следов их жизнедеятельности 1 объект от 101 кв.м. до 1000 кв.м.</v>
          </cell>
          <cell r="C1337" t="str">
            <v>объект</v>
          </cell>
          <cell r="D1337">
            <v>885</v>
          </cell>
          <cell r="E1337">
            <v>1062</v>
          </cell>
          <cell r="F1337">
            <v>885</v>
          </cell>
          <cell r="G1337">
            <v>1104.48</v>
          </cell>
          <cell r="H1337"/>
          <cell r="I1337">
            <v>1062</v>
          </cell>
        </row>
        <row r="1338">
          <cell r="A1338">
            <v>25000077</v>
          </cell>
          <cell r="B1338" t="str">
            <v>Обследование объектов на наличие грызунов и следов их жизнедеятельности 1 объект свыше 1001 кв.м.</v>
          </cell>
          <cell r="C1338" t="str">
            <v>объект</v>
          </cell>
          <cell r="D1338">
            <v>1415</v>
          </cell>
          <cell r="E1338">
            <v>1698</v>
          </cell>
          <cell r="F1338">
            <v>1415</v>
          </cell>
          <cell r="G1338">
            <v>1765.92</v>
          </cell>
          <cell r="H1338"/>
          <cell r="I1338">
            <v>1698</v>
          </cell>
        </row>
        <row r="1339">
          <cell r="A1339">
            <v>25000078</v>
          </cell>
          <cell r="B1339" t="str">
            <v>Обследование объектов на наличие бытовых насекомых и следов их жизнедеятельности 1 объект до 100 кв.м.</v>
          </cell>
          <cell r="C1339" t="str">
            <v>объект</v>
          </cell>
          <cell r="D1339">
            <v>531.66666666666674</v>
          </cell>
          <cell r="E1339">
            <v>638</v>
          </cell>
          <cell r="F1339">
            <v>535</v>
          </cell>
          <cell r="G1339">
            <v>663.52</v>
          </cell>
          <cell r="H1339"/>
          <cell r="I1339">
            <v>642</v>
          </cell>
        </row>
        <row r="1340">
          <cell r="A1340">
            <v>25000079</v>
          </cell>
          <cell r="B1340" t="str">
            <v>Обследование объектов на наличие бытовых насекомых и следов их жизнедеятельности 1 объект от 101 кв.м. до 1000 кв.м.</v>
          </cell>
          <cell r="C1340" t="str">
            <v>объект</v>
          </cell>
          <cell r="D1340">
            <v>885</v>
          </cell>
          <cell r="E1340">
            <v>1062</v>
          </cell>
          <cell r="F1340">
            <v>885</v>
          </cell>
          <cell r="G1340">
            <v>1104.48</v>
          </cell>
          <cell r="H1340"/>
          <cell r="I1340">
            <v>1062</v>
          </cell>
        </row>
        <row r="1341">
          <cell r="A1341">
            <v>25000080</v>
          </cell>
          <cell r="B1341" t="str">
            <v>Обследование объектов на наличие бытовых насекомых и следов их жизнедеятельности 1 объект свыше 1001 кв.м.</v>
          </cell>
          <cell r="C1341" t="str">
            <v>объект</v>
          </cell>
          <cell r="D1341">
            <v>1415</v>
          </cell>
          <cell r="E1341">
            <v>1698</v>
          </cell>
          <cell r="F1341">
            <v>1415</v>
          </cell>
          <cell r="G1341">
            <v>1765.92</v>
          </cell>
          <cell r="H1341"/>
          <cell r="I1341">
            <v>1698</v>
          </cell>
        </row>
        <row r="1342">
          <cell r="A1342" t="str">
            <v>Профдезинфекционные работы</v>
          </cell>
          <cell r="B1342"/>
          <cell r="C1342"/>
          <cell r="D1342"/>
          <cell r="E1342"/>
          <cell r="F1342"/>
          <cell r="G1342"/>
          <cell r="H1342"/>
          <cell r="I1342"/>
        </row>
        <row r="1343">
          <cell r="A1343" t="str">
            <v xml:space="preserve">Разовые заявки </v>
          </cell>
          <cell r="B1343"/>
          <cell r="C1343"/>
          <cell r="D1343"/>
          <cell r="E1343"/>
          <cell r="F1343"/>
          <cell r="G1343"/>
          <cell r="H1343"/>
          <cell r="I1343"/>
        </row>
        <row r="1344">
          <cell r="A1344">
            <v>25010018</v>
          </cell>
          <cell r="B1344" t="str">
            <v>Дератизация свыше101 кв.м. (за 1 кв.м)</v>
          </cell>
          <cell r="C1344" t="str">
            <v>кв.м.</v>
          </cell>
          <cell r="D1344">
            <v>3.4000000000000004</v>
          </cell>
          <cell r="E1344">
            <v>4.08</v>
          </cell>
          <cell r="F1344">
            <v>3.4</v>
          </cell>
          <cell r="G1344">
            <v>4.2431999999999999</v>
          </cell>
          <cell r="H1344"/>
          <cell r="I1344">
            <v>4.08</v>
          </cell>
        </row>
        <row r="1345">
          <cell r="A1345">
            <v>25010017</v>
          </cell>
          <cell r="B1345" t="str">
            <v>Дератизация до 100 кв.м. (за 1 кв.м)</v>
          </cell>
          <cell r="C1345" t="str">
            <v>кв.м.</v>
          </cell>
          <cell r="D1345">
            <v>4.4249999999999998</v>
          </cell>
          <cell r="E1345">
            <v>5.31</v>
          </cell>
          <cell r="F1345">
            <v>4.45</v>
          </cell>
          <cell r="G1345">
            <v>5.5224000000000002</v>
          </cell>
          <cell r="H1345"/>
          <cell r="I1345">
            <v>5.34</v>
          </cell>
        </row>
        <row r="1346">
          <cell r="A1346">
            <v>25010020</v>
          </cell>
          <cell r="B1346" t="str">
            <v>Дезинсекция свыше 101 кв.м.(за 1 кв.м)</v>
          </cell>
          <cell r="C1346" t="str">
            <v>кв.м.</v>
          </cell>
          <cell r="D1346">
            <v>5.95</v>
          </cell>
          <cell r="E1346">
            <v>7.14</v>
          </cell>
          <cell r="F1346">
            <v>5.95</v>
          </cell>
          <cell r="G1346">
            <v>7.4256000000000002</v>
          </cell>
          <cell r="H1346"/>
          <cell r="I1346">
            <v>7.14</v>
          </cell>
        </row>
        <row r="1347">
          <cell r="A1347">
            <v>25010022</v>
          </cell>
          <cell r="B1347" t="str">
            <v>Дезинсекция мух свыше 101 кв.м. (за 1 кв.м)</v>
          </cell>
          <cell r="C1347" t="str">
            <v>кв.м.</v>
          </cell>
          <cell r="D1347">
            <v>6.291666666666667</v>
          </cell>
          <cell r="E1347">
            <v>7.55</v>
          </cell>
          <cell r="F1347">
            <v>6.3</v>
          </cell>
          <cell r="G1347">
            <v>7.8520000000000003</v>
          </cell>
          <cell r="H1347"/>
          <cell r="I1347">
            <v>7.56</v>
          </cell>
        </row>
        <row r="1348">
          <cell r="A1348">
            <v>25010021</v>
          </cell>
          <cell r="B1348" t="str">
            <v>Дезинсекция мух до 100 кв.м. (за 1 кв.м)</v>
          </cell>
          <cell r="C1348" t="str">
            <v>кв.м.</v>
          </cell>
          <cell r="D1348">
            <v>7.4833333333333343</v>
          </cell>
          <cell r="E1348">
            <v>8.98</v>
          </cell>
          <cell r="F1348">
            <v>7.5</v>
          </cell>
          <cell r="G1348">
            <v>9.3391999999999999</v>
          </cell>
          <cell r="H1348"/>
          <cell r="I1348">
            <v>9</v>
          </cell>
        </row>
        <row r="1349">
          <cell r="A1349">
            <v>25010019</v>
          </cell>
          <cell r="B1349" t="str">
            <v>Дезинсекция до 100 кв.м. (за 1 кв.м)</v>
          </cell>
          <cell r="C1349" t="str">
            <v>кв.м.</v>
          </cell>
          <cell r="D1349">
            <v>9.8583333333333343</v>
          </cell>
          <cell r="E1349">
            <v>11.83</v>
          </cell>
          <cell r="F1349">
            <v>9.9</v>
          </cell>
          <cell r="G1349">
            <v>12.3032</v>
          </cell>
          <cell r="H1349"/>
          <cell r="I1349">
            <v>11.88</v>
          </cell>
        </row>
        <row r="1350">
          <cell r="A1350">
            <v>25002005</v>
          </cell>
          <cell r="B1350" t="str">
            <v>Дезинфекция помещений (за 1 кв.м)</v>
          </cell>
          <cell r="C1350" t="str">
            <v>кв.м.</v>
          </cell>
          <cell r="D1350">
            <v>10.200000000000001</v>
          </cell>
          <cell r="E1350">
            <v>12.24</v>
          </cell>
          <cell r="F1350">
            <v>10.199999999999999</v>
          </cell>
          <cell r="G1350">
            <v>12.729600000000001</v>
          </cell>
          <cell r="H1350"/>
          <cell r="I1350">
            <v>12.239999999999998</v>
          </cell>
        </row>
        <row r="1351">
          <cell r="A1351">
            <v>25000021</v>
          </cell>
          <cell r="B1351" t="str">
            <v xml:space="preserve">Дезинсекция жилых комнат, помещений до 15 кв.м. (2-х кратная) </v>
          </cell>
          <cell r="C1351" t="str">
            <v>объект</v>
          </cell>
          <cell r="D1351">
            <v>1333.3333333333335</v>
          </cell>
          <cell r="E1351">
            <v>1600</v>
          </cell>
          <cell r="F1351">
            <v>1335</v>
          </cell>
          <cell r="G1351">
            <v>1664</v>
          </cell>
          <cell r="H1351"/>
          <cell r="I1351">
            <v>1602</v>
          </cell>
        </row>
        <row r="1352">
          <cell r="A1352">
            <v>25000036</v>
          </cell>
          <cell r="B1352" t="str">
            <v>Дезинсекция квартир, жилых домов, помещений площадью до 60 кв.м. (2-х кратная) клопы</v>
          </cell>
          <cell r="C1352" t="str">
            <v>объект</v>
          </cell>
          <cell r="D1352">
            <v>2500</v>
          </cell>
          <cell r="E1352">
            <v>3000</v>
          </cell>
          <cell r="F1352">
            <v>2500</v>
          </cell>
          <cell r="G1352">
            <v>3120</v>
          </cell>
          <cell r="H1352"/>
          <cell r="I1352">
            <v>3000</v>
          </cell>
        </row>
        <row r="1353">
          <cell r="A1353">
            <v>25000147</v>
          </cell>
          <cell r="B1353" t="str">
            <v>Дезинсекция квартир, жилых домов, помещений площадью до 60 кв.м. (2-х кратная) тараканы</v>
          </cell>
          <cell r="C1353" t="str">
            <v>объект</v>
          </cell>
          <cell r="D1353">
            <v>2333.3333333333335</v>
          </cell>
          <cell r="E1353">
            <v>2800</v>
          </cell>
          <cell r="F1353">
            <v>2400</v>
          </cell>
          <cell r="G1353">
            <v>2912</v>
          </cell>
          <cell r="H1353"/>
          <cell r="I1353">
            <v>2880</v>
          </cell>
        </row>
        <row r="1354">
          <cell r="A1354">
            <v>25000023</v>
          </cell>
          <cell r="B1354" t="str">
            <v xml:space="preserve">Дезинсекция квартир, жилых домов, помещений площадью свыше 60 кв.м. (2-х кратная) </v>
          </cell>
          <cell r="C1354" t="str">
            <v>объект</v>
          </cell>
          <cell r="D1354">
            <v>4250</v>
          </cell>
          <cell r="E1354">
            <v>5100</v>
          </cell>
          <cell r="F1354">
            <v>4250</v>
          </cell>
          <cell r="G1354">
            <v>5304</v>
          </cell>
          <cell r="H1354"/>
          <cell r="I1354">
            <v>5100</v>
          </cell>
        </row>
        <row r="1355">
          <cell r="A1355" t="str">
            <v>Профдезработы в период паводка</v>
          </cell>
          <cell r="B1355"/>
          <cell r="C1355"/>
          <cell r="D1355"/>
          <cell r="E1355"/>
          <cell r="F1355"/>
          <cell r="G1355"/>
          <cell r="H1355"/>
          <cell r="I1355"/>
        </row>
        <row r="1356">
          <cell r="A1356">
            <v>25010047</v>
          </cell>
          <cell r="B1356" t="str">
            <v>Дезинфекция колодцев, вышедших из зоны подтопления (1 колодец)</v>
          </cell>
          <cell r="C1356" t="str">
            <v>колодец</v>
          </cell>
          <cell r="D1356">
            <v>237.5</v>
          </cell>
          <cell r="E1356">
            <v>285</v>
          </cell>
          <cell r="F1356">
            <v>250</v>
          </cell>
          <cell r="G1356">
            <v>296.40000000000003</v>
          </cell>
          <cell r="H1356"/>
          <cell r="I1356">
            <v>300</v>
          </cell>
        </row>
        <row r="1357">
          <cell r="A1357">
            <v>25010048</v>
          </cell>
          <cell r="B1357" t="str">
            <v>Дезинфекция выгребных ям, вышедших из зоны подтопления (1 яма)</v>
          </cell>
          <cell r="C1357" t="str">
            <v>яма</v>
          </cell>
          <cell r="D1357">
            <v>333.33333333333337</v>
          </cell>
          <cell r="E1357">
            <v>400</v>
          </cell>
          <cell r="F1357">
            <v>350</v>
          </cell>
          <cell r="G1357">
            <v>416</v>
          </cell>
          <cell r="H1357"/>
          <cell r="I1357">
            <v>420</v>
          </cell>
        </row>
        <row r="1358">
          <cell r="A1358">
            <v>25010049</v>
          </cell>
          <cell r="B1358" t="str">
            <v>Очаговая дератизация территорий, вышедших из зоны подтопления (1 очаг)</v>
          </cell>
          <cell r="C1358" t="str">
            <v>очаг</v>
          </cell>
          <cell r="D1358">
            <v>429.16666666666669</v>
          </cell>
          <cell r="E1358">
            <v>515</v>
          </cell>
          <cell r="F1358">
            <v>450</v>
          </cell>
          <cell r="G1358">
            <v>535.6</v>
          </cell>
          <cell r="H1358"/>
          <cell r="I1358">
            <v>540</v>
          </cell>
        </row>
        <row r="1359">
          <cell r="A1359">
            <v>25010050</v>
          </cell>
          <cell r="B1359" t="str">
            <v>Барьерная дератизация территорий, вышедших из зоны подтопления (1 га)</v>
          </cell>
          <cell r="C1359" t="str">
            <v>га.</v>
          </cell>
          <cell r="D1359">
            <v>1633.3333333333335</v>
          </cell>
          <cell r="E1359">
            <v>1960</v>
          </cell>
          <cell r="F1359">
            <v>1710</v>
          </cell>
          <cell r="G1359">
            <v>2038.4</v>
          </cell>
          <cell r="H1359"/>
          <cell r="I1359">
            <v>2052</v>
          </cell>
        </row>
        <row r="1360">
          <cell r="A1360">
            <v>25020042</v>
          </cell>
          <cell r="B1360" t="str">
            <v>Проведение работ по дезинсекции открытых территорий от комара и гнуса, вышедших из зоны подтопления (1 га)</v>
          </cell>
          <cell r="C1360" t="str">
            <v>га.</v>
          </cell>
          <cell r="D1360">
            <v>3000</v>
          </cell>
          <cell r="E1360">
            <v>3600</v>
          </cell>
          <cell r="F1360">
            <v>3150</v>
          </cell>
          <cell r="G1360">
            <v>3744</v>
          </cell>
          <cell r="H1360"/>
          <cell r="I1360">
            <v>3780</v>
          </cell>
        </row>
        <row r="1361">
          <cell r="A1361" t="str">
            <v>Услуги предоставляемые в вечернее и ночное время, в праздничные и выходные дни</v>
          </cell>
          <cell r="B1361"/>
          <cell r="C1361"/>
          <cell r="D1361"/>
          <cell r="E1361"/>
          <cell r="F1361"/>
          <cell r="G1361"/>
          <cell r="H1361"/>
          <cell r="I1361"/>
        </row>
        <row r="1362">
          <cell r="A1362" t="str">
            <v>Дератизация</v>
          </cell>
          <cell r="B1362"/>
          <cell r="C1362"/>
          <cell r="D1362"/>
          <cell r="E1362"/>
          <cell r="F1362"/>
          <cell r="G1362"/>
          <cell r="H1362"/>
          <cell r="I1362"/>
        </row>
        <row r="1363">
          <cell r="A1363">
            <v>25102020</v>
          </cell>
          <cell r="B1363" t="str">
            <v>Дератизация по договорам  (1 кв.м.)</v>
          </cell>
          <cell r="C1363" t="str">
            <v>кв.м.</v>
          </cell>
          <cell r="D1363">
            <v>0</v>
          </cell>
          <cell r="E1363">
            <v>0</v>
          </cell>
          <cell r="F1363">
            <v>3.7</v>
          </cell>
          <cell r="G1363">
            <v>0</v>
          </cell>
          <cell r="H1363"/>
          <cell r="I1363">
            <v>4.4400000000000004</v>
          </cell>
        </row>
        <row r="1364">
          <cell r="A1364">
            <v>25102026</v>
          </cell>
          <cell r="B1364" t="str">
            <v>Дератизация социально - значимых объектов за 1 кв.м.</v>
          </cell>
          <cell r="C1364" t="str">
            <v>кв.м.</v>
          </cell>
          <cell r="D1364">
            <v>0.88333333333333341</v>
          </cell>
          <cell r="E1364">
            <v>1.06</v>
          </cell>
          <cell r="F1364">
            <v>0.9</v>
          </cell>
          <cell r="G1364">
            <v>1.1024</v>
          </cell>
          <cell r="H1364"/>
          <cell r="I1364">
            <v>1.08</v>
          </cell>
        </row>
        <row r="1365">
          <cell r="A1365">
            <v>25100004</v>
          </cell>
          <cell r="B1365" t="str">
            <v>Дератизация ДОУ (за 1 кв.м.)</v>
          </cell>
          <cell r="C1365" t="str">
            <v>кв.м.</v>
          </cell>
          <cell r="D1365">
            <v>1</v>
          </cell>
          <cell r="E1365">
            <v>1.2</v>
          </cell>
          <cell r="F1365">
            <v>1</v>
          </cell>
          <cell r="G1365">
            <v>1.248</v>
          </cell>
          <cell r="H1365"/>
          <cell r="I1365">
            <v>1.2</v>
          </cell>
        </row>
        <row r="1366">
          <cell r="A1366">
            <v>25102001</v>
          </cell>
          <cell r="B1366" t="str">
            <v>Дератизация 1 кв.м. ДОУ</v>
          </cell>
          <cell r="C1366" t="str">
            <v>кв.м.</v>
          </cell>
          <cell r="D1366">
            <v>1.1166666666666667</v>
          </cell>
          <cell r="E1366">
            <v>1.34</v>
          </cell>
          <cell r="F1366">
            <v>1.2</v>
          </cell>
          <cell r="G1366">
            <v>1.3936000000000002</v>
          </cell>
          <cell r="H1366"/>
          <cell r="I1366">
            <v>1.44</v>
          </cell>
        </row>
        <row r="1367">
          <cell r="A1367">
            <v>25100022</v>
          </cell>
          <cell r="B1367" t="str">
            <v>Дератизация ДОУ от 100 кв.м. (за 1 кв.м.)</v>
          </cell>
          <cell r="C1367" t="str">
            <v>кв.м.</v>
          </cell>
          <cell r="D1367">
            <v>1.2166666666666668</v>
          </cell>
          <cell r="E1367">
            <v>1.46</v>
          </cell>
          <cell r="F1367">
            <v>1.3</v>
          </cell>
          <cell r="G1367">
            <v>1.5184</v>
          </cell>
          <cell r="H1367"/>
          <cell r="I1367">
            <v>1.56</v>
          </cell>
        </row>
        <row r="1368">
          <cell r="A1368">
            <v>25102007</v>
          </cell>
          <cell r="B1368" t="str">
            <v>Дератизация 1 кв.м. объектов  площадью свыше 1000 кв.м.</v>
          </cell>
          <cell r="C1368" t="str">
            <v>кв.м.</v>
          </cell>
          <cell r="D1368">
            <v>1.3666666666666667</v>
          </cell>
          <cell r="E1368">
            <v>1.64</v>
          </cell>
          <cell r="F1368">
            <v>1.4</v>
          </cell>
          <cell r="G1368">
            <v>1.7056</v>
          </cell>
          <cell r="H1368"/>
          <cell r="I1368">
            <v>1.68</v>
          </cell>
        </row>
        <row r="1369">
          <cell r="A1369">
            <v>25102027</v>
          </cell>
          <cell r="B1369" t="str">
            <v>Дератизация по договорам объекта площадью от 300 кв.м. (1кв.м.)</v>
          </cell>
          <cell r="C1369" t="str">
            <v>кв.м.</v>
          </cell>
          <cell r="D1369">
            <v>1.5666666666666667</v>
          </cell>
          <cell r="E1369">
            <v>1.88</v>
          </cell>
          <cell r="F1369">
            <v>1.6</v>
          </cell>
          <cell r="G1369">
            <v>1.9552</v>
          </cell>
          <cell r="H1369"/>
          <cell r="I1369">
            <v>1.92</v>
          </cell>
        </row>
        <row r="1370">
          <cell r="A1370">
            <v>25102009</v>
          </cell>
          <cell r="B1370" t="str">
            <v>Дератизация по договорам объекта площадью от 301 кв.м. до 1000 кв.м. (1кв.м.)</v>
          </cell>
          <cell r="C1370" t="str">
            <v>кв.м.</v>
          </cell>
          <cell r="D1370">
            <v>1.7000000000000002</v>
          </cell>
          <cell r="E1370">
            <v>2.04</v>
          </cell>
          <cell r="F1370">
            <v>1.7</v>
          </cell>
          <cell r="G1370">
            <v>2.1215999999999999</v>
          </cell>
          <cell r="H1370"/>
          <cell r="I1370">
            <v>2.04</v>
          </cell>
        </row>
        <row r="1371">
          <cell r="A1371">
            <v>25102030</v>
          </cell>
          <cell r="B1371" t="str">
            <v>Дератизация  по договорам объекта площадью от 200 кв.м. ( 1 кв.м.)</v>
          </cell>
          <cell r="C1371" t="str">
            <v>кв.м.</v>
          </cell>
          <cell r="D1371">
            <v>1.8333333333333335</v>
          </cell>
          <cell r="E1371">
            <v>2.2000000000000002</v>
          </cell>
          <cell r="F1371">
            <v>1.9</v>
          </cell>
          <cell r="G1371">
            <v>2.2880000000000003</v>
          </cell>
          <cell r="H1371"/>
          <cell r="I1371">
            <v>2.2799999999999998</v>
          </cell>
        </row>
        <row r="1372">
          <cell r="A1372">
            <v>25100002</v>
          </cell>
          <cell r="B1372" t="str">
            <v>Дератизация от 101 кв.м. до 300 кв.м. (за 1 кв.м)</v>
          </cell>
          <cell r="C1372" t="str">
            <v>кв.м.</v>
          </cell>
          <cell r="D1372">
            <v>2.0500000000000003</v>
          </cell>
          <cell r="E1372">
            <v>2.46</v>
          </cell>
          <cell r="F1372">
            <v>2.1</v>
          </cell>
          <cell r="G1372">
            <v>2.5584000000000002</v>
          </cell>
          <cell r="H1372"/>
          <cell r="I1372">
            <v>2.52</v>
          </cell>
        </row>
        <row r="1373">
          <cell r="A1373">
            <v>25100062</v>
          </cell>
          <cell r="B1373" t="str">
            <v>Дератизация по договорам объекта площадью от 100 кв.м. (1кв.м.)</v>
          </cell>
          <cell r="C1373" t="str">
            <v>кв.м.</v>
          </cell>
          <cell r="D1373">
            <v>2.35</v>
          </cell>
          <cell r="E1373">
            <v>2.82</v>
          </cell>
          <cell r="F1373">
            <v>2.4</v>
          </cell>
          <cell r="G1373">
            <v>2.9327999999999999</v>
          </cell>
          <cell r="H1373"/>
          <cell r="I1373">
            <v>2.88</v>
          </cell>
        </row>
        <row r="1374">
          <cell r="A1374">
            <v>25100064</v>
          </cell>
          <cell r="B1374" t="str">
            <v>Дератизация по договорам  площадью от 100 кв.м. (1кв.м.)</v>
          </cell>
          <cell r="C1374" t="str">
            <v>кв.м.</v>
          </cell>
          <cell r="D1374">
            <v>2.5500000000000003</v>
          </cell>
          <cell r="E1374">
            <v>3.06</v>
          </cell>
          <cell r="F1374">
            <v>2.6</v>
          </cell>
          <cell r="G1374">
            <v>3.1824000000000003</v>
          </cell>
          <cell r="H1374"/>
          <cell r="I1374">
            <v>3.12</v>
          </cell>
        </row>
        <row r="1375">
          <cell r="A1375">
            <v>25102023</v>
          </cell>
          <cell r="B1375" t="str">
            <v>Дератизация производственных помещений (1 кв.м.)</v>
          </cell>
          <cell r="C1375" t="str">
            <v>кв.м.</v>
          </cell>
          <cell r="D1375">
            <v>2.95</v>
          </cell>
          <cell r="E1375">
            <v>3.54</v>
          </cell>
          <cell r="F1375">
            <v>3</v>
          </cell>
          <cell r="G1375">
            <v>3.6816</v>
          </cell>
          <cell r="H1375"/>
          <cell r="I1375">
            <v>3.5999999999999996</v>
          </cell>
        </row>
        <row r="1376">
          <cell r="A1376">
            <v>25102002</v>
          </cell>
          <cell r="B1376" t="str">
            <v xml:space="preserve">Дератизация 1 кв.м. объекта площадью до 100 кв.м. </v>
          </cell>
          <cell r="C1376" t="str">
            <v>кв.м.</v>
          </cell>
          <cell r="D1376">
            <v>5.6166666666666671</v>
          </cell>
          <cell r="E1376">
            <v>6.74</v>
          </cell>
          <cell r="F1376">
            <v>5.7</v>
          </cell>
          <cell r="G1376">
            <v>7.0096000000000007</v>
          </cell>
          <cell r="H1376"/>
          <cell r="I1376">
            <v>6.84</v>
          </cell>
        </row>
        <row r="1377">
          <cell r="A1377">
            <v>25100001</v>
          </cell>
          <cell r="B1377" t="str">
            <v>Дератизация до 100 кв.м. (за 1 кв.м)</v>
          </cell>
          <cell r="C1377" t="str">
            <v>кв.м.</v>
          </cell>
          <cell r="D1377">
            <v>12.233333333333334</v>
          </cell>
          <cell r="E1377">
            <v>14.68</v>
          </cell>
          <cell r="F1377">
            <v>12.3</v>
          </cell>
          <cell r="G1377">
            <v>15.267200000000001</v>
          </cell>
          <cell r="H1377"/>
          <cell r="I1377">
            <v>14.76</v>
          </cell>
        </row>
        <row r="1378">
          <cell r="A1378">
            <v>25100003</v>
          </cell>
          <cell r="B1378" t="str">
            <v>Санитарная обработка контейнера для раскладки приманок (1 контейнер)</v>
          </cell>
          <cell r="C1378" t="str">
            <v>шт.</v>
          </cell>
          <cell r="D1378">
            <v>200</v>
          </cell>
          <cell r="E1378">
            <v>240</v>
          </cell>
          <cell r="F1378">
            <v>200</v>
          </cell>
          <cell r="G1378">
            <v>249.60000000000002</v>
          </cell>
          <cell r="H1378"/>
          <cell r="I1378">
            <v>240</v>
          </cell>
        </row>
        <row r="1379">
          <cell r="A1379">
            <v>25100105</v>
          </cell>
          <cell r="B1379" t="str">
            <v>Дератизация за 1 кв.м.</v>
          </cell>
          <cell r="C1379" t="str">
            <v>кв.м.</v>
          </cell>
          <cell r="D1379">
            <v>3.3166666666666669</v>
          </cell>
          <cell r="E1379">
            <v>3.98</v>
          </cell>
          <cell r="F1379">
            <v>3.4</v>
          </cell>
          <cell r="G1379">
            <v>4.1391999999999998</v>
          </cell>
          <cell r="H1379"/>
          <cell r="I1379">
            <v>4.08</v>
          </cell>
        </row>
        <row r="1380">
          <cell r="A1380">
            <v>25100129</v>
          </cell>
          <cell r="B1380" t="str">
            <v>Дератизация вагона</v>
          </cell>
          <cell r="C1380" t="str">
            <v>вагон</v>
          </cell>
          <cell r="D1380"/>
          <cell r="E1380">
            <v>0</v>
          </cell>
          <cell r="F1380">
            <v>940</v>
          </cell>
          <cell r="G1380"/>
          <cell r="H1380"/>
          <cell r="I1380">
            <v>1128</v>
          </cell>
        </row>
        <row r="1381">
          <cell r="A1381" t="str">
            <v>Дезинсекция</v>
          </cell>
          <cell r="B1381"/>
          <cell r="C1381"/>
          <cell r="D1381"/>
          <cell r="E1381"/>
          <cell r="F1381"/>
          <cell r="G1381"/>
          <cell r="H1381"/>
          <cell r="I1381"/>
        </row>
        <row r="1382">
          <cell r="A1382">
            <v>25100031</v>
          </cell>
          <cell r="B1382" t="str">
            <v>Дезинсекция бытовых насекомых свыше 151 кв.м. (за 1 кв.м.)</v>
          </cell>
          <cell r="C1382" t="str">
            <v>кв.м.</v>
          </cell>
          <cell r="D1382">
            <v>4.75</v>
          </cell>
          <cell r="E1382">
            <v>5.7</v>
          </cell>
          <cell r="F1382">
            <v>4.8</v>
          </cell>
          <cell r="G1382">
            <v>5.9280000000000008</v>
          </cell>
          <cell r="H1382"/>
          <cell r="I1382">
            <v>5.76</v>
          </cell>
        </row>
        <row r="1383">
          <cell r="A1383">
            <v>25100063</v>
          </cell>
          <cell r="B1383" t="str">
            <v>Дезинсекция бытовых насекомых от 151 кв.м. до 300 кв.м.</v>
          </cell>
          <cell r="C1383" t="str">
            <v>кв.м.</v>
          </cell>
          <cell r="D1383">
            <v>5.45</v>
          </cell>
          <cell r="E1383">
            <v>6.54</v>
          </cell>
          <cell r="F1383">
            <v>5.5</v>
          </cell>
          <cell r="G1383">
            <v>6.8016000000000005</v>
          </cell>
          <cell r="H1383"/>
          <cell r="I1383">
            <v>6.6</v>
          </cell>
        </row>
        <row r="1384">
          <cell r="A1384">
            <v>25110051</v>
          </cell>
          <cell r="B1384" t="str">
            <v>Дезинсекция бытовых насекомых по договорам (за 1 кв.м.)</v>
          </cell>
          <cell r="C1384" t="str">
            <v>кв.м.</v>
          </cell>
          <cell r="D1384">
            <v>6.2</v>
          </cell>
          <cell r="E1384">
            <v>7.44</v>
          </cell>
          <cell r="F1384">
            <v>6.2</v>
          </cell>
          <cell r="G1384">
            <v>7.7376000000000005</v>
          </cell>
          <cell r="H1384"/>
          <cell r="I1384">
            <v>7.4399999999999995</v>
          </cell>
        </row>
        <row r="1385">
          <cell r="A1385">
            <v>25100012</v>
          </cell>
          <cell r="B1385" t="str">
            <v>Дезинсекция ДОУ (за 1 кв. м.)</v>
          </cell>
          <cell r="C1385" t="str">
            <v>кв.м.</v>
          </cell>
          <cell r="D1385">
            <v>7.1333333333333337</v>
          </cell>
          <cell r="E1385">
            <v>8.56</v>
          </cell>
          <cell r="F1385">
            <v>7.2</v>
          </cell>
          <cell r="G1385">
            <v>8.9024000000000001</v>
          </cell>
          <cell r="H1385"/>
          <cell r="I1385">
            <v>8.64</v>
          </cell>
        </row>
        <row r="1386">
          <cell r="A1386">
            <v>25100065</v>
          </cell>
          <cell r="B1386" t="str">
            <v>Дезинсекция мух по договорам (за 1 кв.м.)</v>
          </cell>
          <cell r="C1386" t="str">
            <v>кв.м.</v>
          </cell>
          <cell r="D1386">
            <v>5.1000000000000005</v>
          </cell>
          <cell r="E1386">
            <v>6.12</v>
          </cell>
          <cell r="F1386">
            <v>5.0999999999999996</v>
          </cell>
          <cell r="G1386">
            <v>6.3648000000000007</v>
          </cell>
          <cell r="H1386"/>
          <cell r="I1386">
            <v>6.1199999999999992</v>
          </cell>
        </row>
        <row r="1387">
          <cell r="A1387">
            <v>25100008</v>
          </cell>
          <cell r="B1387" t="str">
            <v>Дезинсекция  мух от 101 кв.м. до 10 000 кв.м. (за 1 кв.м)</v>
          </cell>
          <cell r="C1387" t="str">
            <v>кв.м.</v>
          </cell>
          <cell r="D1387">
            <v>7.9833333333333334</v>
          </cell>
          <cell r="E1387">
            <v>9.58</v>
          </cell>
          <cell r="F1387">
            <v>8</v>
          </cell>
          <cell r="G1387">
            <v>9.9632000000000005</v>
          </cell>
          <cell r="H1387"/>
          <cell r="I1387">
            <v>9.6</v>
          </cell>
        </row>
        <row r="1388">
          <cell r="A1388">
            <v>25100007</v>
          </cell>
          <cell r="B1388" t="str">
            <v xml:space="preserve">Дезинсекция мух до 100 кв.м.   (за 1 кв.м) </v>
          </cell>
          <cell r="C1388" t="str">
            <v>кв.м.</v>
          </cell>
          <cell r="D1388">
            <v>10.033333333333333</v>
          </cell>
          <cell r="E1388">
            <v>12.04</v>
          </cell>
          <cell r="F1388">
            <v>10.1</v>
          </cell>
          <cell r="G1388">
            <v>12.521599999999999</v>
          </cell>
          <cell r="H1388"/>
          <cell r="I1388">
            <v>12.12</v>
          </cell>
        </row>
        <row r="1389">
          <cell r="A1389">
            <v>25110045</v>
          </cell>
          <cell r="B1389" t="str">
            <v>Установка и обслуживание на объекте ферамоновой ловушки</v>
          </cell>
          <cell r="C1389" t="str">
            <v>шт.</v>
          </cell>
          <cell r="D1389">
            <v>250</v>
          </cell>
          <cell r="E1389">
            <v>300</v>
          </cell>
          <cell r="F1389">
            <v>250</v>
          </cell>
          <cell r="G1389">
            <v>312</v>
          </cell>
          <cell r="H1389"/>
          <cell r="I1389">
            <v>300</v>
          </cell>
        </row>
        <row r="1390">
          <cell r="A1390">
            <v>25102010</v>
          </cell>
          <cell r="B1390" t="str">
            <v>Дезинсекция контейнеров для сбора ТБО (1 контейнер)</v>
          </cell>
          <cell r="C1390" t="str">
            <v>контейнер</v>
          </cell>
          <cell r="D1390">
            <v>270</v>
          </cell>
          <cell r="E1390">
            <v>324</v>
          </cell>
          <cell r="F1390">
            <v>270</v>
          </cell>
          <cell r="G1390">
            <v>336.96000000000004</v>
          </cell>
          <cell r="H1390"/>
          <cell r="I1390">
            <v>324</v>
          </cell>
        </row>
        <row r="1391">
          <cell r="A1391">
            <v>25100150</v>
          </cell>
          <cell r="B1391" t="str">
            <v>Дезинсекция территории от клеща</v>
          </cell>
          <cell r="C1391" t="str">
            <v>кв.м.</v>
          </cell>
          <cell r="D1391"/>
          <cell r="E1391">
            <v>0</v>
          </cell>
          <cell r="F1391">
            <v>11.5</v>
          </cell>
          <cell r="G1391"/>
          <cell r="H1391"/>
          <cell r="I1391">
            <v>13.799999999999999</v>
          </cell>
        </row>
        <row r="1392">
          <cell r="A1392">
            <v>25100130</v>
          </cell>
          <cell r="B1392" t="str">
            <v>Дезинсекция вагона</v>
          </cell>
          <cell r="C1392" t="str">
            <v>вагон</v>
          </cell>
          <cell r="D1392"/>
          <cell r="E1392">
            <v>0</v>
          </cell>
          <cell r="F1392">
            <v>1405</v>
          </cell>
          <cell r="G1392"/>
          <cell r="H1392"/>
          <cell r="I1392">
            <v>1686</v>
          </cell>
        </row>
        <row r="1393">
          <cell r="A1393" t="str">
            <v>Комплексная обработка</v>
          </cell>
          <cell r="B1393"/>
          <cell r="C1393"/>
          <cell r="D1393"/>
          <cell r="E1393"/>
          <cell r="F1393"/>
          <cell r="G1393"/>
          <cell r="H1393"/>
          <cell r="I1393"/>
        </row>
        <row r="1394">
          <cell r="A1394">
            <v>25100035</v>
          </cell>
          <cell r="B1394" t="str">
            <v>Комплексная обработка (дератизация /12/, дезинсекция мух /4/, дезинсекция бытовых насекомых /4/) №4 (за 1 кв.м.)</v>
          </cell>
          <cell r="C1394" t="str">
            <v>кв.м.</v>
          </cell>
          <cell r="D1394">
            <v>6.1166666666666671</v>
          </cell>
          <cell r="E1394">
            <v>7.34</v>
          </cell>
          <cell r="F1394">
            <v>6.2</v>
          </cell>
          <cell r="G1394">
            <v>7.6336000000000004</v>
          </cell>
          <cell r="H1394"/>
          <cell r="I1394">
            <v>7.4399999999999995</v>
          </cell>
        </row>
        <row r="1395">
          <cell r="A1395">
            <v>25100034</v>
          </cell>
          <cell r="B1395" t="str">
            <v>Комплексная обработка (дератизация /12/, дезинсекция мух /5/, дезинсекция бытовых насекомых /4/) №3 (за 1 кв.м.)</v>
          </cell>
          <cell r="C1395" t="str">
            <v>кв.м.</v>
          </cell>
          <cell r="D1395">
            <v>6.4666666666666668</v>
          </cell>
          <cell r="E1395">
            <v>7.76</v>
          </cell>
          <cell r="F1395">
            <v>6.5</v>
          </cell>
          <cell r="G1395">
            <v>8.0703999999999994</v>
          </cell>
          <cell r="H1395"/>
          <cell r="I1395">
            <v>7.8</v>
          </cell>
        </row>
        <row r="1396">
          <cell r="A1396">
            <v>25100033</v>
          </cell>
          <cell r="B1396" t="str">
            <v>Комплексная обработка (дератизация /12/, дезинсекция мух /5/, дезинсекция бытовых насекомых /5/) №2 (за 1 кв.м.)</v>
          </cell>
          <cell r="C1396" t="str">
            <v>кв.м.</v>
          </cell>
          <cell r="D1396">
            <v>7.1</v>
          </cell>
          <cell r="E1396">
            <v>8.52</v>
          </cell>
          <cell r="F1396">
            <v>7.1</v>
          </cell>
          <cell r="G1396">
            <v>8.8607999999999993</v>
          </cell>
          <cell r="H1396"/>
          <cell r="I1396">
            <v>8.52</v>
          </cell>
        </row>
        <row r="1397">
          <cell r="A1397">
            <v>25102028</v>
          </cell>
          <cell r="B1397" t="str">
            <v>Комплексная обработка (дератизация , дезинсекция мух , дезинсекция бытовых насекомых ) №1 (за 1 кв.м.)</v>
          </cell>
          <cell r="C1397" t="str">
            <v>кв.м.</v>
          </cell>
          <cell r="D1397">
            <v>8.2166666666666668</v>
          </cell>
          <cell r="E1397">
            <v>9.86</v>
          </cell>
          <cell r="F1397">
            <v>8.3000000000000007</v>
          </cell>
          <cell r="G1397">
            <v>10.2544</v>
          </cell>
          <cell r="H1397"/>
          <cell r="I1397">
            <v>9.9600000000000009</v>
          </cell>
        </row>
        <row r="1398">
          <cell r="A1398">
            <v>25100026</v>
          </cell>
          <cell r="B1398" t="str">
            <v>Комплексная обработка (дератизация, дезинсекция мух, дезинсекция бытовых насекомых) №6 за 1 кв.м.</v>
          </cell>
          <cell r="C1398" t="str">
            <v>кв.м.</v>
          </cell>
          <cell r="D1398">
            <v>9.6166666666666671</v>
          </cell>
          <cell r="E1398">
            <v>11.54</v>
          </cell>
          <cell r="F1398">
            <v>9.6999999999999993</v>
          </cell>
          <cell r="G1398">
            <v>12.0016</v>
          </cell>
          <cell r="H1398"/>
          <cell r="I1398">
            <v>11.639999999999999</v>
          </cell>
        </row>
        <row r="1399">
          <cell r="A1399">
            <v>25100016</v>
          </cell>
          <cell r="B1399" t="str">
            <v>Комплексная обработка (дератизация, дезинсекция мух, дезинсекция бытовых насекомых) свыше 101 кв. м. (за 1 кв.м.)</v>
          </cell>
          <cell r="C1399" t="str">
            <v>кв.м.</v>
          </cell>
          <cell r="D1399">
            <v>11.05</v>
          </cell>
          <cell r="E1399">
            <v>13.26</v>
          </cell>
          <cell r="F1399">
            <v>11.1</v>
          </cell>
          <cell r="G1399">
            <v>13.7904</v>
          </cell>
          <cell r="H1399"/>
          <cell r="I1399">
            <v>13.319999999999999</v>
          </cell>
        </row>
        <row r="1400">
          <cell r="A1400">
            <v>25100015</v>
          </cell>
          <cell r="B1400" t="str">
            <v>Комплексная обработка (дератизация, дезинсекция мух, дезинсекция бытовых насекомых) от 51 до 100 кв. м. (за 1 кв.м.)</v>
          </cell>
          <cell r="C1400" t="str">
            <v>кв.м.</v>
          </cell>
          <cell r="D1400">
            <v>11.983333333333334</v>
          </cell>
          <cell r="E1400">
            <v>14.38</v>
          </cell>
          <cell r="F1400">
            <v>12</v>
          </cell>
          <cell r="G1400">
            <v>14.955200000000001</v>
          </cell>
          <cell r="H1400"/>
          <cell r="I1400">
            <v>14.399999999999999</v>
          </cell>
        </row>
        <row r="1401">
          <cell r="A1401">
            <v>25100014</v>
          </cell>
          <cell r="B1401" t="str">
            <v>Комплексная обработка (дератизация, дезинсекция мух, дезинсекция бытовых насекомых) от 40 до 70 кв. м. (за 1 кв.м.)</v>
          </cell>
          <cell r="C1401" t="str">
            <v>кв.м.</v>
          </cell>
          <cell r="D1401">
            <v>13.683333333333335</v>
          </cell>
          <cell r="E1401">
            <v>16.420000000000002</v>
          </cell>
          <cell r="F1401">
            <v>13.7</v>
          </cell>
          <cell r="G1401">
            <v>17.076800000000002</v>
          </cell>
          <cell r="H1401"/>
          <cell r="I1401">
            <v>16.439999999999998</v>
          </cell>
        </row>
        <row r="1402">
          <cell r="A1402">
            <v>25100066</v>
          </cell>
          <cell r="B1402" t="str">
            <v>Комплексная обработка (дезинфекция, дезинсекция) контейнеров для сбора ТБО (1 контейнер)</v>
          </cell>
          <cell r="C1402" t="str">
            <v>контейнер</v>
          </cell>
          <cell r="D1402">
            <v>450</v>
          </cell>
          <cell r="E1402">
            <v>540</v>
          </cell>
          <cell r="F1402">
            <v>450</v>
          </cell>
          <cell r="G1402">
            <v>561.6</v>
          </cell>
          <cell r="H1402"/>
          <cell r="I1402">
            <v>540</v>
          </cell>
        </row>
        <row r="1403">
          <cell r="A1403">
            <v>25100041</v>
          </cell>
          <cell r="B1403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3" t="str">
            <v>кв.м.</v>
          </cell>
          <cell r="D1403">
            <v>583.33333333333337</v>
          </cell>
          <cell r="E1403">
            <v>700</v>
          </cell>
          <cell r="F1403">
            <v>550</v>
          </cell>
          <cell r="G1403">
            <v>728</v>
          </cell>
          <cell r="H1403"/>
          <cell r="I1403">
            <v>660</v>
          </cell>
        </row>
        <row r="1404">
          <cell r="A1404">
            <v>25100104</v>
          </cell>
          <cell r="B1404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4" t="str">
            <v>кв.м.</v>
          </cell>
          <cell r="D1404">
            <v>543.33333333333337</v>
          </cell>
          <cell r="E1404">
            <v>652</v>
          </cell>
          <cell r="F1404">
            <v>590</v>
          </cell>
          <cell r="G1404">
            <v>678.08</v>
          </cell>
          <cell r="H1404"/>
          <cell r="I1404">
            <v>708</v>
          </cell>
        </row>
        <row r="1405">
          <cell r="A1405">
            <v>25100106</v>
          </cell>
          <cell r="B1405" t="str">
            <v>Комплексная обработка (дератизация, дезинсекция мух, дезинсекция бытовых насекомых) от 40 до 50 кв.м. (за 1 кв.м.)</v>
          </cell>
          <cell r="C1405" t="str">
            <v>кв.м.</v>
          </cell>
          <cell r="D1405">
            <v>14.450000000000001</v>
          </cell>
          <cell r="E1405">
            <v>17.34</v>
          </cell>
          <cell r="F1405">
            <v>14.5</v>
          </cell>
          <cell r="G1405">
            <v>18.0336</v>
          </cell>
          <cell r="H1405"/>
          <cell r="I1405">
            <v>17.399999999999999</v>
          </cell>
        </row>
        <row r="1406">
          <cell r="A1406" t="str">
            <v>Дезинфекция</v>
          </cell>
          <cell r="B1406"/>
          <cell r="C1406"/>
          <cell r="D1406"/>
          <cell r="E1406"/>
          <cell r="F1406"/>
          <cell r="G1406"/>
          <cell r="H1406"/>
          <cell r="I1406"/>
        </row>
        <row r="1407">
          <cell r="A1407">
            <v>25100057</v>
          </cell>
          <cell r="B1407" t="str">
            <v>Дезинфекция холодильных камер</v>
          </cell>
          <cell r="C1407" t="str">
            <v>шт.</v>
          </cell>
          <cell r="D1407">
            <v>1.7000000000000002</v>
          </cell>
          <cell r="E1407">
            <v>2.04</v>
          </cell>
          <cell r="F1407">
            <v>1.7</v>
          </cell>
          <cell r="G1407">
            <v>2.1215999999999999</v>
          </cell>
          <cell r="H1407"/>
          <cell r="I1407">
            <v>2.04</v>
          </cell>
        </row>
        <row r="1408">
          <cell r="A1408">
            <v>25110043</v>
          </cell>
          <cell r="B1408" t="str">
            <v>Дезинфекция помещений, овощехранилищ, холодильных камер по договорам (за 1 кв.м)</v>
          </cell>
          <cell r="C1408" t="str">
            <v>кв.м.</v>
          </cell>
          <cell r="D1408">
            <v>6.666666666666667</v>
          </cell>
          <cell r="E1408">
            <v>8</v>
          </cell>
          <cell r="F1408">
            <v>6.7</v>
          </cell>
          <cell r="G1408">
            <v>8.32</v>
          </cell>
          <cell r="H1408"/>
          <cell r="I1408">
            <v>8.0399999999999991</v>
          </cell>
        </row>
        <row r="1409">
          <cell r="A1409">
            <v>25100027</v>
          </cell>
          <cell r="B1409" t="str">
            <v>Дезинфекция емкостей, помещений, овощехранилищ до 25 кв.м.  (за 1 объект)</v>
          </cell>
          <cell r="C1409" t="str">
            <v>кв.м.</v>
          </cell>
          <cell r="D1409">
            <v>750</v>
          </cell>
          <cell r="E1409">
            <v>900</v>
          </cell>
          <cell r="F1409">
            <v>750</v>
          </cell>
          <cell r="G1409">
            <v>936</v>
          </cell>
          <cell r="H1409"/>
          <cell r="I1409">
            <v>900</v>
          </cell>
        </row>
        <row r="1410">
          <cell r="A1410">
            <v>25100164</v>
          </cell>
          <cell r="B1410" t="str">
            <v>Заключительная дезинфекция пассажирского автобуса до 40 посадочных мест дезинфицирующими препаратами</v>
          </cell>
          <cell r="C1410" t="str">
            <v>Транспортная единица</v>
          </cell>
          <cell r="D1410">
            <v>3982</v>
          </cell>
          <cell r="E1410">
            <v>4478.3999999999996</v>
          </cell>
          <cell r="F1410">
            <v>4800</v>
          </cell>
          <cell r="G1410">
            <v>4657.5360000000001</v>
          </cell>
          <cell r="H1410"/>
          <cell r="I1410">
            <v>5760</v>
          </cell>
        </row>
        <row r="1411">
          <cell r="A1411">
            <v>25100128</v>
          </cell>
          <cell r="B1411" t="str">
            <v>Дезинфекция вагона</v>
          </cell>
          <cell r="C1411" t="str">
            <v>вагон</v>
          </cell>
          <cell r="D1411"/>
          <cell r="E1411">
            <v>0</v>
          </cell>
          <cell r="F1411">
            <v>1875</v>
          </cell>
          <cell r="G1411"/>
          <cell r="H1411"/>
          <cell r="I1411">
            <v>2250</v>
          </cell>
        </row>
        <row r="1412">
          <cell r="A1412" t="str">
            <v>Профдезинфекционные работы</v>
          </cell>
          <cell r="B1412"/>
          <cell r="C1412"/>
          <cell r="D1412"/>
          <cell r="E1412"/>
          <cell r="F1412"/>
          <cell r="G1412"/>
          <cell r="H1412"/>
          <cell r="I1412"/>
        </row>
        <row r="1413">
          <cell r="A1413" t="str">
            <v xml:space="preserve">Разовые заявки </v>
          </cell>
          <cell r="B1413"/>
          <cell r="C1413"/>
          <cell r="D1413"/>
          <cell r="E1413"/>
          <cell r="F1413"/>
          <cell r="G1413"/>
          <cell r="H1413"/>
          <cell r="I1413"/>
        </row>
        <row r="1414">
          <cell r="A1414">
            <v>25110018</v>
          </cell>
          <cell r="B1414" t="str">
            <v>Дератизация свыше101 кв.м. (за 1 кв.м)</v>
          </cell>
          <cell r="C1414" t="str">
            <v>кв.м.</v>
          </cell>
          <cell r="D1414">
            <v>6.8000000000000007</v>
          </cell>
          <cell r="E1414">
            <v>8.16</v>
          </cell>
          <cell r="F1414">
            <v>6.8</v>
          </cell>
          <cell r="G1414">
            <v>8.4863999999999997</v>
          </cell>
          <cell r="H1414"/>
          <cell r="I1414">
            <v>8.16</v>
          </cell>
        </row>
        <row r="1415">
          <cell r="A1415">
            <v>25110017</v>
          </cell>
          <cell r="B1415" t="str">
            <v>Дератизация до 100 кв.м. (за 1 кв.м)</v>
          </cell>
          <cell r="C1415" t="str">
            <v>кв.м.</v>
          </cell>
          <cell r="D1415">
            <v>8.85</v>
          </cell>
          <cell r="E1415">
            <v>10.62</v>
          </cell>
          <cell r="F1415">
            <v>8.9</v>
          </cell>
          <cell r="G1415">
            <v>11.0448</v>
          </cell>
          <cell r="H1415"/>
          <cell r="I1415">
            <v>10.68</v>
          </cell>
        </row>
        <row r="1416">
          <cell r="A1416">
            <v>25110020</v>
          </cell>
          <cell r="B1416" t="str">
            <v>Дезинсекция свыше 101 кв.м.(за 1 кв.м)</v>
          </cell>
          <cell r="C1416" t="str">
            <v>кв.м.</v>
          </cell>
          <cell r="D1416">
            <v>11.9</v>
          </cell>
          <cell r="E1416">
            <v>14.28</v>
          </cell>
          <cell r="F1416">
            <v>11.9</v>
          </cell>
          <cell r="G1416">
            <v>14.8512</v>
          </cell>
          <cell r="H1416"/>
          <cell r="I1416">
            <v>14.28</v>
          </cell>
        </row>
        <row r="1417">
          <cell r="A1417">
            <v>25110022</v>
          </cell>
          <cell r="B1417" t="str">
            <v>Дезинсекция мух свыше 101 кв.м. (за 1 кв.м)</v>
          </cell>
          <cell r="C1417" t="str">
            <v>кв.м.</v>
          </cell>
          <cell r="D1417">
            <v>12.583333333333334</v>
          </cell>
          <cell r="E1417">
            <v>15.1</v>
          </cell>
          <cell r="F1417">
            <v>12.6</v>
          </cell>
          <cell r="G1417">
            <v>15.704000000000001</v>
          </cell>
          <cell r="H1417"/>
          <cell r="I1417">
            <v>15.12</v>
          </cell>
        </row>
        <row r="1418">
          <cell r="A1418">
            <v>25110021</v>
          </cell>
          <cell r="B1418" t="str">
            <v>Дезинсекция мух до 100 кв.м. (за 1 кв.м)</v>
          </cell>
          <cell r="C1418" t="str">
            <v>кв.м.</v>
          </cell>
          <cell r="D1418">
            <v>14.966666666666669</v>
          </cell>
          <cell r="E1418">
            <v>17.96</v>
          </cell>
          <cell r="F1418">
            <v>15</v>
          </cell>
          <cell r="G1418">
            <v>18.6784</v>
          </cell>
          <cell r="H1418"/>
          <cell r="I1418">
            <v>18</v>
          </cell>
        </row>
        <row r="1419">
          <cell r="A1419">
            <v>25110019</v>
          </cell>
          <cell r="B1419" t="str">
            <v>Дезинсекция до 100 кв.м. (за 1 кв.м)</v>
          </cell>
          <cell r="C1419" t="str">
            <v>кв.м.</v>
          </cell>
          <cell r="D1419">
            <v>19.716666666666669</v>
          </cell>
          <cell r="E1419">
            <v>23.66</v>
          </cell>
          <cell r="F1419">
            <v>19.8</v>
          </cell>
          <cell r="G1419">
            <v>24.606400000000001</v>
          </cell>
          <cell r="H1419"/>
          <cell r="I1419">
            <v>23.76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0">
          <cell r="A10" t="str">
            <v>Код</v>
          </cell>
          <cell r="B10" t="str">
            <v>Наименование работ, услуг</v>
          </cell>
          <cell r="C10" t="str">
            <v>Ед. изм.</v>
          </cell>
          <cell r="D10" t="str">
            <v>Цена без учета НДС, руб. 2022 год</v>
          </cell>
          <cell r="E10" t="str">
            <v>Цена с учетом НДС, руб. 2022 год</v>
          </cell>
          <cell r="F10" t="str">
            <v>Цена с учетом НДС, руб. 2023 год (предложение ПЭО)</v>
          </cell>
          <cell r="G10" t="str">
            <v>% роста</v>
          </cell>
        </row>
        <row r="12">
          <cell r="A12" t="str">
            <v>Лаборатория особо опасных бактериальных и вирусных инфекций</v>
          </cell>
          <cell r="G12">
            <v>14.421166002315053</v>
          </cell>
        </row>
        <row r="13">
          <cell r="A13" t="str">
            <v>Метод ИФА</v>
          </cell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625</v>
          </cell>
          <cell r="E14">
            <v>750</v>
          </cell>
          <cell r="F14">
            <v>858</v>
          </cell>
          <cell r="G14">
            <v>14.399999999999991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540</v>
          </cell>
          <cell r="E15">
            <v>648</v>
          </cell>
          <cell r="F15">
            <v>744</v>
          </cell>
          <cell r="G15">
            <v>14.81481481481481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540</v>
          </cell>
          <cell r="E16">
            <v>648</v>
          </cell>
          <cell r="F16">
            <v>744</v>
          </cell>
          <cell r="G16">
            <v>14.81481481481481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455</v>
          </cell>
          <cell r="E17">
            <v>546</v>
          </cell>
          <cell r="F17">
            <v>624</v>
          </cell>
          <cell r="G17">
            <v>14.285714285714278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410</v>
          </cell>
          <cell r="E18">
            <v>492</v>
          </cell>
          <cell r="F18">
            <v>564</v>
          </cell>
          <cell r="G18">
            <v>14.634146341463406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455</v>
          </cell>
          <cell r="E19">
            <v>546</v>
          </cell>
          <cell r="F19">
            <v>624</v>
          </cell>
          <cell r="G19">
            <v>14.285714285714278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455</v>
          </cell>
          <cell r="E20">
            <v>546</v>
          </cell>
          <cell r="F20">
            <v>624</v>
          </cell>
          <cell r="G20">
            <v>14.285714285714278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400</v>
          </cell>
          <cell r="E21">
            <v>480</v>
          </cell>
          <cell r="F21">
            <v>552</v>
          </cell>
          <cell r="G21">
            <v>14.999999999999986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490</v>
          </cell>
          <cell r="E22">
            <v>588</v>
          </cell>
          <cell r="F22">
            <v>672</v>
          </cell>
          <cell r="G22">
            <v>14.285714285714278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425</v>
          </cell>
          <cell r="E23">
            <v>510</v>
          </cell>
          <cell r="F23">
            <v>582</v>
          </cell>
          <cell r="G23">
            <v>14.117647058823522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490</v>
          </cell>
          <cell r="E24">
            <v>588</v>
          </cell>
          <cell r="F24">
            <v>672</v>
          </cell>
          <cell r="G24">
            <v>14.285714285714278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510</v>
          </cell>
          <cell r="E25">
            <v>612</v>
          </cell>
          <cell r="F25">
            <v>702</v>
          </cell>
          <cell r="G25">
            <v>14.705882352941174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660</v>
          </cell>
          <cell r="E26">
            <v>792</v>
          </cell>
          <cell r="F26">
            <v>906</v>
          </cell>
          <cell r="G26">
            <v>14.393939393939405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500</v>
          </cell>
          <cell r="E27">
            <v>600</v>
          </cell>
          <cell r="F27">
            <v>690</v>
          </cell>
          <cell r="G27">
            <v>14.999999999999986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490</v>
          </cell>
          <cell r="E28">
            <v>588</v>
          </cell>
          <cell r="F28">
            <v>672</v>
          </cell>
          <cell r="G28">
            <v>14.285714285714278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830</v>
          </cell>
          <cell r="E29">
            <v>996</v>
          </cell>
          <cell r="F29">
            <v>1140</v>
          </cell>
          <cell r="G29">
            <v>14.457831325301214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490</v>
          </cell>
          <cell r="E30">
            <v>588</v>
          </cell>
          <cell r="F30">
            <v>672</v>
          </cell>
          <cell r="G30">
            <v>14.285714285714278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425</v>
          </cell>
          <cell r="E31">
            <v>510</v>
          </cell>
          <cell r="F31">
            <v>582</v>
          </cell>
          <cell r="G31">
            <v>14.117647058823522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795</v>
          </cell>
          <cell r="E32">
            <v>954</v>
          </cell>
          <cell r="F32">
            <v>1092</v>
          </cell>
          <cell r="G32">
            <v>14.465408805031444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470</v>
          </cell>
          <cell r="E33">
            <v>564</v>
          </cell>
          <cell r="F33">
            <v>648</v>
          </cell>
          <cell r="G33">
            <v>14.893617021276611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445</v>
          </cell>
          <cell r="E34">
            <v>534</v>
          </cell>
          <cell r="F34">
            <v>606</v>
          </cell>
          <cell r="G34">
            <v>13.483146067415746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445</v>
          </cell>
          <cell r="E35">
            <v>534</v>
          </cell>
          <cell r="F35">
            <v>606</v>
          </cell>
          <cell r="G35">
            <v>13.483146067415746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360</v>
          </cell>
          <cell r="E36">
            <v>432</v>
          </cell>
          <cell r="F36">
            <v>492</v>
          </cell>
          <cell r="G36">
            <v>13.888888888888886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270</v>
          </cell>
          <cell r="E37">
            <v>324</v>
          </cell>
          <cell r="F37">
            <v>372</v>
          </cell>
          <cell r="G37">
            <v>14.81481481481481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700</v>
          </cell>
          <cell r="E38">
            <v>840</v>
          </cell>
          <cell r="F38">
            <v>966</v>
          </cell>
          <cell r="G38">
            <v>14.999999999999986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700</v>
          </cell>
          <cell r="E39">
            <v>840</v>
          </cell>
          <cell r="F39">
            <v>966</v>
          </cell>
          <cell r="G39">
            <v>14.999999999999986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1080</v>
          </cell>
          <cell r="E40">
            <v>1296</v>
          </cell>
          <cell r="F40">
            <v>1488</v>
          </cell>
          <cell r="G40">
            <v>14.81481481481481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730</v>
          </cell>
          <cell r="E41">
            <v>876</v>
          </cell>
          <cell r="F41">
            <v>1002</v>
          </cell>
          <cell r="G41">
            <v>14.383561643835606</v>
          </cell>
        </row>
        <row r="42">
          <cell r="A42">
            <v>20000795</v>
          </cell>
          <cell r="B42" t="str">
            <v>Иммуноферментный анализ (ИФА) - определение антигена коксиелл Бернета (Ку-лихорадка) во внешней среде.</v>
          </cell>
          <cell r="C42" t="str">
            <v>иссл.</v>
          </cell>
          <cell r="D42">
            <v>540</v>
          </cell>
          <cell r="E42">
            <v>648</v>
          </cell>
          <cell r="F42">
            <v>744</v>
          </cell>
          <cell r="G42">
            <v>14.81481481481481</v>
          </cell>
        </row>
        <row r="43">
          <cell r="A43">
            <v>20000798</v>
          </cell>
          <cell r="B43" t="str">
            <v>ИФА качественное определение антител к лихорадке - Ку в материале от людей и из объектов внешней среды</v>
          </cell>
          <cell r="C43" t="str">
            <v>иссл.</v>
          </cell>
          <cell r="D43">
            <v>565</v>
          </cell>
          <cell r="E43">
            <v>678</v>
          </cell>
          <cell r="F43">
            <v>774</v>
          </cell>
          <cell r="G43">
            <v>14.159292035398224</v>
          </cell>
        </row>
        <row r="44">
          <cell r="A44">
            <v>20000803</v>
          </cell>
          <cell r="B4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44" t="str">
            <v>иссл.</v>
          </cell>
          <cell r="D44">
            <v>350</v>
          </cell>
          <cell r="E44">
            <v>420</v>
          </cell>
          <cell r="F44">
            <v>480</v>
          </cell>
          <cell r="G44">
            <v>14.285714285714278</v>
          </cell>
        </row>
        <row r="45">
          <cell r="A45">
            <v>20000804</v>
          </cell>
          <cell r="B4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45" t="str">
            <v>иссл.</v>
          </cell>
          <cell r="D45">
            <v>380</v>
          </cell>
          <cell r="E45">
            <v>456</v>
          </cell>
          <cell r="F45">
            <v>522</v>
          </cell>
          <cell r="G45">
            <v>14.473684210526301</v>
          </cell>
        </row>
        <row r="46">
          <cell r="A46">
            <v>20000805</v>
          </cell>
          <cell r="B46" t="str">
            <v>Иммуноферментный анализ (ИФА) - определение антител класса М к иерсиниям (полуколич. метод)</v>
          </cell>
          <cell r="C46" t="str">
            <v>иссл.</v>
          </cell>
          <cell r="D46">
            <v>340</v>
          </cell>
          <cell r="E46">
            <v>408</v>
          </cell>
          <cell r="F46">
            <v>468</v>
          </cell>
          <cell r="G46">
            <v>14.705882352941174</v>
          </cell>
        </row>
        <row r="47">
          <cell r="A47">
            <v>20000806</v>
          </cell>
          <cell r="B47" t="str">
            <v>Иммуноферментный анализ (ИФА) - определение антител класса G к патогенным иерсиниям (полуколич. метод)</v>
          </cell>
          <cell r="C47" t="str">
            <v>иссл.</v>
          </cell>
          <cell r="D47">
            <v>340</v>
          </cell>
          <cell r="E47">
            <v>408</v>
          </cell>
          <cell r="F47">
            <v>468</v>
          </cell>
          <cell r="G47">
            <v>14.705882352941174</v>
          </cell>
        </row>
        <row r="48">
          <cell r="A48">
            <v>20000807</v>
          </cell>
          <cell r="B48" t="str">
            <v>Иммуноферментный анализ (ИФА) - определение антител класса G к суммарному антигену бруцелл.</v>
          </cell>
          <cell r="C48" t="str">
            <v>иссл.</v>
          </cell>
          <cell r="D48">
            <v>365</v>
          </cell>
          <cell r="E48">
            <v>438</v>
          </cell>
          <cell r="F48">
            <v>504</v>
          </cell>
          <cell r="G48">
            <v>15.06849315068493</v>
          </cell>
        </row>
        <row r="49">
          <cell r="A49">
            <v>20000808</v>
          </cell>
          <cell r="B49" t="str">
            <v>Определение антител класса А к хламидии трахоматис методом ИФА</v>
          </cell>
          <cell r="C49" t="str">
            <v>иссл.</v>
          </cell>
          <cell r="D49">
            <v>340</v>
          </cell>
          <cell r="E49">
            <v>408</v>
          </cell>
          <cell r="F49">
            <v>468</v>
          </cell>
          <cell r="G49">
            <v>14.705882352941174</v>
          </cell>
        </row>
        <row r="50">
          <cell r="A50">
            <v>20000809</v>
          </cell>
          <cell r="B50" t="str">
            <v>Определение антител класса М к хламидии трахоматис методом ИФА</v>
          </cell>
          <cell r="C50" t="str">
            <v>иссл.</v>
          </cell>
          <cell r="D50">
            <v>340</v>
          </cell>
          <cell r="E50">
            <v>408</v>
          </cell>
          <cell r="F50">
            <v>468</v>
          </cell>
          <cell r="G50">
            <v>14.705882352941174</v>
          </cell>
        </row>
        <row r="51">
          <cell r="A51">
            <v>20000810</v>
          </cell>
          <cell r="B51" t="str">
            <v>Определение антител класса G к хламидии трахоматис методом ИФА</v>
          </cell>
          <cell r="C51" t="str">
            <v>иссл.</v>
          </cell>
          <cell r="D51">
            <v>340</v>
          </cell>
          <cell r="E51">
            <v>408</v>
          </cell>
          <cell r="F51">
            <v>468</v>
          </cell>
          <cell r="G51">
            <v>14.705882352941174</v>
          </cell>
        </row>
        <row r="52">
          <cell r="A52">
            <v>20000813</v>
          </cell>
          <cell r="B52" t="str">
            <v>Определение антител класса М к суммарному антигену бруцелл методом ИФА</v>
          </cell>
          <cell r="C52" t="str">
            <v>иссл.</v>
          </cell>
          <cell r="D52">
            <v>400</v>
          </cell>
          <cell r="E52">
            <v>480</v>
          </cell>
          <cell r="F52">
            <v>552</v>
          </cell>
          <cell r="G52">
            <v>14.999999999999986</v>
          </cell>
        </row>
        <row r="53">
          <cell r="A53">
            <v>20000814</v>
          </cell>
          <cell r="B53" t="str">
            <v>Определение антител класса А к суммарному антигену бруцелл методом ИФА</v>
          </cell>
          <cell r="C53" t="str">
            <v>иссл.</v>
          </cell>
          <cell r="D53">
            <v>400</v>
          </cell>
          <cell r="E53">
            <v>480</v>
          </cell>
          <cell r="F53">
            <v>552</v>
          </cell>
          <cell r="G53">
            <v>14.999999999999986</v>
          </cell>
        </row>
        <row r="54">
          <cell r="A54">
            <v>20000952</v>
          </cell>
          <cell r="B54" t="str">
            <v>Определение антител класса А к патогенным иерсиниям методом ИФА (полуколич. метод)</v>
          </cell>
          <cell r="C54" t="str">
            <v>иссл.</v>
          </cell>
          <cell r="D54">
            <v>360</v>
          </cell>
          <cell r="E54">
            <v>432</v>
          </cell>
          <cell r="F54">
            <v>495</v>
          </cell>
          <cell r="G54">
            <v>14.583333333333329</v>
          </cell>
        </row>
        <row r="55">
          <cell r="A55">
            <v>20000953</v>
          </cell>
          <cell r="B55" t="str">
            <v>Определение антител класса G  к хламидиям пневмонии методом ИФА</v>
          </cell>
          <cell r="C55" t="str">
            <v>иссл.</v>
          </cell>
          <cell r="D55">
            <v>485</v>
          </cell>
          <cell r="E55">
            <v>582</v>
          </cell>
          <cell r="F55">
            <v>660</v>
          </cell>
          <cell r="G55">
            <v>13.402061855670098</v>
          </cell>
        </row>
        <row r="56">
          <cell r="A56">
            <v>20000954</v>
          </cell>
          <cell r="B56" t="str">
            <v>Определение антител класса А к хламидии пневмонии</v>
          </cell>
          <cell r="C56" t="str">
            <v>иссл.</v>
          </cell>
          <cell r="D56">
            <v>485</v>
          </cell>
          <cell r="E56">
            <v>582</v>
          </cell>
          <cell r="F56">
            <v>660</v>
          </cell>
          <cell r="G56">
            <v>13.402061855670098</v>
          </cell>
        </row>
        <row r="57">
          <cell r="A57">
            <v>20000955</v>
          </cell>
          <cell r="B57" t="str">
            <v>Определение антител класса М к хламидии пневмонии</v>
          </cell>
          <cell r="C57" t="str">
            <v>иссл.</v>
          </cell>
          <cell r="D57">
            <v>485</v>
          </cell>
          <cell r="E57">
            <v>582</v>
          </cell>
          <cell r="F57">
            <v>660</v>
          </cell>
          <cell r="G57">
            <v>13.402061855670098</v>
          </cell>
        </row>
        <row r="58">
          <cell r="A58">
            <v>20000172</v>
          </cell>
          <cell r="B58" t="str">
            <v>ИФА на суммарные антитела к бруцеллезу</v>
          </cell>
          <cell r="C58" t="str">
            <v>иссл.</v>
          </cell>
          <cell r="D58">
            <v>400</v>
          </cell>
          <cell r="E58">
            <v>480</v>
          </cell>
          <cell r="F58">
            <v>552</v>
          </cell>
          <cell r="G58">
            <v>14.999999999999986</v>
          </cell>
        </row>
        <row r="59">
          <cell r="A59" t="str">
            <v>Серологический метод</v>
          </cell>
        </row>
        <row r="60">
          <cell r="A60">
            <v>10000801</v>
          </cell>
          <cell r="B60" t="str">
            <v>Определение антител к гриппу в парных сыворотках с 4 антигенами (РТГА).</v>
          </cell>
          <cell r="C60" t="str">
            <v>проба</v>
          </cell>
          <cell r="D60">
            <v>850</v>
          </cell>
          <cell r="E60">
            <v>1020</v>
          </cell>
          <cell r="F60">
            <v>1170</v>
          </cell>
          <cell r="G60">
            <v>14.705882352941174</v>
          </cell>
        </row>
        <row r="61">
          <cell r="A61">
            <v>10000823</v>
          </cell>
          <cell r="B61" t="str">
            <v>Исследования на птичий грипп  от людей в РТГА.</v>
          </cell>
          <cell r="C61" t="str">
            <v>проба</v>
          </cell>
          <cell r="D61">
            <v>470</v>
          </cell>
          <cell r="E61">
            <v>564</v>
          </cell>
          <cell r="F61">
            <v>648</v>
          </cell>
          <cell r="G61">
            <v>14.893617021276611</v>
          </cell>
        </row>
        <row r="62">
          <cell r="A62">
            <v>10000825</v>
          </cell>
          <cell r="B62" t="str">
            <v xml:space="preserve">Исследования на птичий грипп биологического материала от людей </v>
          </cell>
          <cell r="C62" t="str">
            <v>проба</v>
          </cell>
          <cell r="D62">
            <v>470</v>
          </cell>
          <cell r="E62">
            <v>564</v>
          </cell>
          <cell r="F62">
            <v>648</v>
          </cell>
          <cell r="G62">
            <v>14.893617021276611</v>
          </cell>
        </row>
        <row r="63">
          <cell r="A63">
            <v>20000765</v>
          </cell>
          <cell r="B63" t="str">
            <v>Исследования на псевдотуберкулез серологические от людей и грызунов (РНГА)</v>
          </cell>
          <cell r="C63" t="str">
            <v>иссл.</v>
          </cell>
          <cell r="D63">
            <v>425</v>
          </cell>
          <cell r="E63">
            <v>510</v>
          </cell>
          <cell r="F63">
            <v>582</v>
          </cell>
          <cell r="G63">
            <v>14.117647058823522</v>
          </cell>
        </row>
        <row r="64">
          <cell r="A64">
            <v>20000767</v>
          </cell>
          <cell r="B64" t="str">
            <v>Исследования на иерсиниоз серологическим методом от людей и грызунов  (РНГА)</v>
          </cell>
          <cell r="C64" t="str">
            <v>иссл.</v>
          </cell>
          <cell r="D64">
            <v>425</v>
          </cell>
          <cell r="E64">
            <v>510</v>
          </cell>
          <cell r="F64">
            <v>582</v>
          </cell>
          <cell r="G64">
            <v>14.117647058823522</v>
          </cell>
        </row>
        <row r="65">
          <cell r="A65">
            <v>20000769</v>
          </cell>
          <cell r="B65" t="str">
            <v>Исследования на сыпной тиф методом РНГА  от людей</v>
          </cell>
          <cell r="C65" t="str">
            <v>иссл.</v>
          </cell>
          <cell r="D65">
            <v>565</v>
          </cell>
          <cell r="E65">
            <v>678</v>
          </cell>
          <cell r="F65">
            <v>780</v>
          </cell>
          <cell r="G65">
            <v>15.044247787610615</v>
          </cell>
        </row>
        <row r="66">
          <cell r="A66">
            <v>20000780</v>
          </cell>
          <cell r="B66" t="str">
            <v>Исследования на бруцеллез реакцией Хеддлсона  от людей</v>
          </cell>
          <cell r="C66" t="str">
            <v>иссл.</v>
          </cell>
          <cell r="D66">
            <v>275</v>
          </cell>
          <cell r="E66">
            <v>330</v>
          </cell>
          <cell r="F66">
            <v>378</v>
          </cell>
          <cell r="G66">
            <v>14.545454545454547</v>
          </cell>
        </row>
        <row r="67">
          <cell r="A67">
            <v>20000781</v>
          </cell>
          <cell r="B67" t="str">
            <v>Исследования на бруцеллез методом Райта от людей</v>
          </cell>
          <cell r="C67" t="str">
            <v>иссл.</v>
          </cell>
          <cell r="D67">
            <v>365</v>
          </cell>
          <cell r="E67">
            <v>438</v>
          </cell>
          <cell r="F67">
            <v>498</v>
          </cell>
          <cell r="G67">
            <v>13.69863013698631</v>
          </cell>
        </row>
        <row r="68">
          <cell r="A68">
            <v>20000792</v>
          </cell>
          <cell r="B68" t="str">
            <v>Исследования на туляремию методом РА от людей</v>
          </cell>
          <cell r="C68" t="str">
            <v>иссл.</v>
          </cell>
          <cell r="D68">
            <v>455</v>
          </cell>
          <cell r="E68">
            <v>546</v>
          </cell>
          <cell r="F68">
            <v>624</v>
          </cell>
          <cell r="G68">
            <v>14.285714285714278</v>
          </cell>
        </row>
        <row r="69">
          <cell r="A69">
            <v>20000793</v>
          </cell>
          <cell r="B69" t="str">
            <v>Исследования на туляремию методом РНГА  от людей, грызунов</v>
          </cell>
          <cell r="C69" t="str">
            <v>иссл.</v>
          </cell>
          <cell r="D69">
            <v>500</v>
          </cell>
          <cell r="E69">
            <v>600</v>
          </cell>
          <cell r="F69">
            <v>690</v>
          </cell>
          <cell r="G69">
            <v>14.999999999999986</v>
          </cell>
        </row>
        <row r="70">
          <cell r="A70">
            <v>20000794</v>
          </cell>
          <cell r="B70" t="str">
            <v>Исследования на туляремию методом РНАТ – грызуны, клещи и т. п.</v>
          </cell>
          <cell r="C70" t="str">
            <v>иссл.</v>
          </cell>
          <cell r="D70">
            <v>620</v>
          </cell>
          <cell r="E70">
            <v>744</v>
          </cell>
          <cell r="F70">
            <v>852</v>
          </cell>
          <cell r="G70">
            <v>14.516129032258078</v>
          </cell>
        </row>
        <row r="71">
          <cell r="A71">
            <v>20001093</v>
          </cell>
          <cell r="B71" t="str">
            <v>Исследования на иерсиниоз О3 серотипа объемным методом РА от людей и животных</v>
          </cell>
          <cell r="C71" t="str">
            <v>иссл.</v>
          </cell>
          <cell r="D71">
            <v>450</v>
          </cell>
          <cell r="E71">
            <v>540</v>
          </cell>
          <cell r="F71">
            <v>618</v>
          </cell>
          <cell r="G71">
            <v>14.444444444444443</v>
          </cell>
        </row>
        <row r="72">
          <cell r="A72">
            <v>20001094</v>
          </cell>
          <cell r="B72" t="str">
            <v>Исследования на иерсиниоз О9 серотипа объемным методом РА от людей и животных</v>
          </cell>
          <cell r="C72" t="str">
            <v>иссл.</v>
          </cell>
          <cell r="D72">
            <v>450</v>
          </cell>
          <cell r="E72">
            <v>540</v>
          </cell>
          <cell r="F72">
            <v>618</v>
          </cell>
          <cell r="G72">
            <v>14.444444444444443</v>
          </cell>
        </row>
        <row r="73">
          <cell r="A73">
            <v>20001095</v>
          </cell>
          <cell r="B73" t="str">
            <v>Исследования на иерсиниоз О5;27 серотипа объемным методом РА от людей и животных</v>
          </cell>
          <cell r="C73" t="str">
            <v>иссл.</v>
          </cell>
          <cell r="D73">
            <v>450</v>
          </cell>
          <cell r="E73">
            <v>540</v>
          </cell>
          <cell r="F73">
            <v>618</v>
          </cell>
          <cell r="G73">
            <v>14.444444444444443</v>
          </cell>
        </row>
        <row r="74">
          <cell r="A74">
            <v>20001096</v>
          </cell>
          <cell r="B74" t="str">
            <v>Исследования на псевдотуберкулез I серотипа объемным методом РА от людей и животных</v>
          </cell>
          <cell r="C74" t="str">
            <v>иссл.</v>
          </cell>
          <cell r="D74">
            <v>450</v>
          </cell>
          <cell r="E74">
            <v>540</v>
          </cell>
          <cell r="F74">
            <v>618</v>
          </cell>
          <cell r="G74">
            <v>14.444444444444443</v>
          </cell>
        </row>
        <row r="75">
          <cell r="A75">
            <v>20001097</v>
          </cell>
          <cell r="B75" t="str">
            <v>Исследования на псевдотуберкулез III серотипа объемным методом РА от людей и животных</v>
          </cell>
          <cell r="C75" t="str">
            <v>иссл.</v>
          </cell>
          <cell r="D75">
            <v>450</v>
          </cell>
          <cell r="E75">
            <v>540</v>
          </cell>
          <cell r="F75">
            <v>618</v>
          </cell>
          <cell r="G75">
            <v>14.444444444444443</v>
          </cell>
        </row>
        <row r="76">
          <cell r="A76" t="str">
            <v>Вирусологический метод</v>
          </cell>
        </row>
        <row r="77">
          <cell r="A77">
            <v>10000795</v>
          </cell>
          <cell r="B77" t="str">
            <v xml:space="preserve">Исследования на энтеровирусы  с отрицательным результатом от людей </v>
          </cell>
          <cell r="C77" t="str">
            <v>проба</v>
          </cell>
          <cell r="D77">
            <v>1390</v>
          </cell>
          <cell r="E77">
            <v>1668</v>
          </cell>
          <cell r="F77">
            <v>1914</v>
          </cell>
          <cell r="G77">
            <v>14.748201438848923</v>
          </cell>
        </row>
        <row r="78">
          <cell r="A78">
            <v>10000796</v>
          </cell>
          <cell r="B78" t="str">
            <v>Типирование выделенных штаммов энтеровирусов с положительным результатом от людей в РН (реакция нейтрализации)</v>
          </cell>
          <cell r="C78" t="str">
            <v>проба</v>
          </cell>
          <cell r="D78">
            <v>2450</v>
          </cell>
          <cell r="E78">
            <v>2940</v>
          </cell>
          <cell r="F78">
            <v>3378</v>
          </cell>
          <cell r="G78">
            <v>14.897959183673464</v>
          </cell>
        </row>
        <row r="79">
          <cell r="A79">
            <v>10000810</v>
          </cell>
          <cell r="B79" t="str">
            <v>Определение антител вируса полиомиелита к 2 типам в одной сыворотке от здоровых людей</v>
          </cell>
          <cell r="C79" t="str">
            <v>проба</v>
          </cell>
          <cell r="D79">
            <v>860</v>
          </cell>
          <cell r="E79">
            <v>1032</v>
          </cell>
          <cell r="F79">
            <v>1182</v>
          </cell>
          <cell r="G79">
            <v>14.534883720930239</v>
          </cell>
        </row>
        <row r="80">
          <cell r="A80">
            <v>10000818</v>
          </cell>
          <cell r="B80" t="str">
            <v>Вирусологическое исследование речной, сточной воды на энтеровирусы</v>
          </cell>
          <cell r="C80" t="str">
            <v>иссл.</v>
          </cell>
          <cell r="D80">
            <v>2200</v>
          </cell>
          <cell r="E80">
            <v>2640</v>
          </cell>
          <cell r="F80">
            <v>3036</v>
          </cell>
          <cell r="G80">
            <v>14.999999999999986</v>
          </cell>
        </row>
        <row r="81">
          <cell r="A81">
            <v>10000821</v>
          </cell>
          <cell r="B81" t="str">
            <v>Реакция нейтрализации с аутоштаммом парных сывороток от больного на энтеровирусы</v>
          </cell>
          <cell r="C81" t="str">
            <v>иссл.</v>
          </cell>
          <cell r="D81">
            <v>960</v>
          </cell>
          <cell r="E81">
            <v>1152</v>
          </cell>
          <cell r="F81">
            <v>1320</v>
          </cell>
          <cell r="G81">
            <v>14.583333333333329</v>
          </cell>
        </row>
        <row r="82">
          <cell r="A82">
            <v>10000827</v>
          </cell>
          <cell r="B82" t="str">
            <v>Вирусологическое исследование  водопроводной (питьевой) воды на энтеровирусы</v>
          </cell>
          <cell r="C82" t="str">
            <v>проба</v>
          </cell>
          <cell r="D82">
            <v>2270</v>
          </cell>
          <cell r="E82">
            <v>2724</v>
          </cell>
          <cell r="F82">
            <v>3132</v>
          </cell>
          <cell r="G82">
            <v>14.977973568281939</v>
          </cell>
        </row>
        <row r="83">
          <cell r="A83">
            <v>10000828</v>
          </cell>
          <cell r="B83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83" t="str">
            <v>проба</v>
          </cell>
          <cell r="D83">
            <v>4500</v>
          </cell>
          <cell r="E83">
            <v>5400</v>
          </cell>
          <cell r="F83">
            <v>6210</v>
          </cell>
          <cell r="G83">
            <v>14.999999999999986</v>
          </cell>
        </row>
        <row r="84">
          <cell r="A84" t="str">
            <v>Бактериологический метод</v>
          </cell>
        </row>
        <row r="85">
          <cell r="A85">
            <v>10000177</v>
          </cell>
          <cell r="B85" t="str">
            <v>Бактериологическое исследование воздуха закрытых помещений.</v>
          </cell>
          <cell r="C85" t="str">
            <v>проба</v>
          </cell>
          <cell r="D85">
            <v>225</v>
          </cell>
          <cell r="E85">
            <v>270</v>
          </cell>
          <cell r="F85">
            <v>306</v>
          </cell>
          <cell r="G85">
            <v>13.333333333333329</v>
          </cell>
        </row>
        <row r="86">
          <cell r="A86">
            <v>20000762</v>
          </cell>
          <cell r="B86" t="str">
            <v>Исследование воды на иерсинии методом мембранного фильтрования</v>
          </cell>
          <cell r="C86" t="str">
            <v>иссл.</v>
          </cell>
          <cell r="D86">
            <v>350</v>
          </cell>
          <cell r="E86">
            <v>420</v>
          </cell>
          <cell r="F86">
            <v>480</v>
          </cell>
          <cell r="G86">
            <v>14.285714285714278</v>
          </cell>
        </row>
        <row r="87">
          <cell r="A87">
            <v>20000766</v>
          </cell>
          <cell r="B87" t="str">
            <v>Бактериологическое исследование на псевдотуберкулез от людей, грызунов, из объектов внешней среды.</v>
          </cell>
          <cell r="C87" t="str">
            <v>иссл.</v>
          </cell>
          <cell r="D87">
            <v>545</v>
          </cell>
          <cell r="E87">
            <v>654</v>
          </cell>
          <cell r="F87">
            <v>720</v>
          </cell>
          <cell r="G87">
            <v>10.091743119266056</v>
          </cell>
        </row>
        <row r="88">
          <cell r="A88">
            <v>20000768</v>
          </cell>
          <cell r="B88" t="str">
            <v>Бактериологическое исследование на иерсиниоз  от людей, грызунов, из объектов внешней среды</v>
          </cell>
          <cell r="C88" t="str">
            <v>иссл.</v>
          </cell>
          <cell r="D88">
            <v>435</v>
          </cell>
          <cell r="E88">
            <v>522</v>
          </cell>
          <cell r="F88">
            <v>600</v>
          </cell>
          <cell r="G88">
            <v>14.94252873563218</v>
          </cell>
        </row>
        <row r="89">
          <cell r="A89">
            <v>20000784</v>
          </cell>
          <cell r="B89" t="str">
            <v>Исследования на сибирскую язву от людей и объектов внешней среды бакпосев, биопроба, люм. микроскопия.</v>
          </cell>
          <cell r="C89" t="str">
            <v>проба</v>
          </cell>
          <cell r="D89">
            <v>2680</v>
          </cell>
          <cell r="E89">
            <v>3216</v>
          </cell>
          <cell r="F89">
            <v>3696</v>
          </cell>
          <cell r="G89">
            <v>14.925373134328353</v>
          </cell>
        </row>
        <row r="90">
          <cell r="A90">
            <v>20000788</v>
          </cell>
          <cell r="B90" t="str">
            <v>Исследования на холеру:  контроль питательных сред</v>
          </cell>
          <cell r="C90" t="str">
            <v>иссл.</v>
          </cell>
          <cell r="D90">
            <v>1080</v>
          </cell>
          <cell r="E90">
            <v>1296</v>
          </cell>
          <cell r="F90">
            <v>1470</v>
          </cell>
          <cell r="G90">
            <v>13.425925925925924</v>
          </cell>
        </row>
        <row r="91">
          <cell r="A91">
            <v>20000789</v>
          </cell>
          <cell r="B91" t="str">
            <v>Исследования на холеру:  бак. метод  - люди по эпид. показаниям</v>
          </cell>
          <cell r="C91" t="str">
            <v>иссл.</v>
          </cell>
          <cell r="D91">
            <v>1045</v>
          </cell>
          <cell r="E91">
            <v>1254</v>
          </cell>
          <cell r="F91">
            <v>1440</v>
          </cell>
          <cell r="G91">
            <v>14.832535885167459</v>
          </cell>
        </row>
        <row r="92">
          <cell r="A92">
            <v>20000790</v>
          </cell>
          <cell r="B92" t="str">
            <v>Исследования на холеру:  бак. метод - вода,  продукты, гидробионты и другие объекты внешней среды.</v>
          </cell>
          <cell r="C92" t="str">
            <v>иссл.</v>
          </cell>
          <cell r="D92">
            <v>1250</v>
          </cell>
          <cell r="E92">
            <v>1500</v>
          </cell>
          <cell r="F92">
            <v>1722</v>
          </cell>
          <cell r="G92">
            <v>14.799999999999997</v>
          </cell>
        </row>
        <row r="93">
          <cell r="A93">
            <v>20001098</v>
          </cell>
          <cell r="B93" t="str">
            <v>Бактериологическое исследование продуктов на иерсиниоз</v>
          </cell>
          <cell r="C93" t="str">
            <v>иссл.</v>
          </cell>
          <cell r="D93">
            <v>450</v>
          </cell>
          <cell r="E93">
            <v>540</v>
          </cell>
          <cell r="F93">
            <v>618</v>
          </cell>
          <cell r="G93">
            <v>14.444444444444443</v>
          </cell>
        </row>
        <row r="94">
          <cell r="A94">
            <v>20000763</v>
          </cell>
          <cell r="B94" t="str">
            <v>Исследование методом биопроб на туляремию</v>
          </cell>
          <cell r="C94" t="str">
            <v>проба</v>
          </cell>
          <cell r="D94">
            <v>1770</v>
          </cell>
          <cell r="E94">
            <v>2124</v>
          </cell>
          <cell r="F94">
            <v>2442</v>
          </cell>
          <cell r="G94">
            <v>14.97175141242937</v>
          </cell>
        </row>
        <row r="95">
          <cell r="A95">
            <v>20000764</v>
          </cell>
          <cell r="B95" t="str">
            <v>Идентификация возбудителя туляремии</v>
          </cell>
          <cell r="C95" t="str">
            <v>проба</v>
          </cell>
          <cell r="D95">
            <v>1855</v>
          </cell>
          <cell r="E95">
            <v>2226</v>
          </cell>
          <cell r="F95">
            <v>2559</v>
          </cell>
          <cell r="G95">
            <v>14.959568733153645</v>
          </cell>
        </row>
        <row r="96">
          <cell r="A96">
            <v>20000783</v>
          </cell>
          <cell r="B96" t="str">
            <v>Исследования на ботулизм методом РН с поливалентной сывороткой.</v>
          </cell>
          <cell r="C96" t="str">
            <v>проба</v>
          </cell>
          <cell r="D96">
            <v>2390</v>
          </cell>
          <cell r="E96">
            <v>2868</v>
          </cell>
          <cell r="F96">
            <v>3294</v>
          </cell>
          <cell r="G96">
            <v>14.853556485355639</v>
          </cell>
        </row>
        <row r="97">
          <cell r="A97">
            <v>20000801</v>
          </cell>
          <cell r="B97" t="str">
            <v>Исследования на ботулизм методом РН с моновалентными сыворотками.</v>
          </cell>
          <cell r="C97" t="str">
            <v>проба</v>
          </cell>
          <cell r="D97">
            <v>2680</v>
          </cell>
          <cell r="E97">
            <v>3216</v>
          </cell>
          <cell r="F97">
            <v>3696</v>
          </cell>
          <cell r="G97">
            <v>14.925373134328353</v>
          </cell>
        </row>
        <row r="98">
          <cell r="A98">
            <v>20000956</v>
          </cell>
          <cell r="B98" t="str">
            <v>Автоклавирование при 132 ° С</v>
          </cell>
          <cell r="C98" t="str">
            <v>проба</v>
          </cell>
          <cell r="D98">
            <v>250</v>
          </cell>
          <cell r="E98">
            <v>300</v>
          </cell>
          <cell r="F98">
            <v>342</v>
          </cell>
          <cell r="G98">
            <v>13.999999999999986</v>
          </cell>
        </row>
        <row r="99">
          <cell r="A99" t="str">
            <v>Клинический материал и объекты внешней среды методом ПЦР</v>
          </cell>
        </row>
        <row r="100">
          <cell r="A100">
            <v>40000090</v>
          </cell>
          <cell r="B100" t="str">
            <v>Исследование проб биологического материала на грипп   с определением субтипов А(Н1N1)/А(Н3N2)</v>
          </cell>
          <cell r="C100" t="str">
            <v>иссл.</v>
          </cell>
          <cell r="D100">
            <v>855</v>
          </cell>
          <cell r="E100">
            <v>1026</v>
          </cell>
          <cell r="F100">
            <v>1152</v>
          </cell>
          <cell r="G100">
            <v>12.280701754385959</v>
          </cell>
        </row>
        <row r="101">
          <cell r="A101">
            <v>40000091</v>
          </cell>
          <cell r="B101" t="str">
            <v>Исследование проб биологического материала  на грипп с определением субтипа  А/H1N1(sw2009)</v>
          </cell>
          <cell r="C101" t="str">
            <v>иссл.</v>
          </cell>
          <cell r="D101">
            <v>805</v>
          </cell>
          <cell r="E101">
            <v>966</v>
          </cell>
          <cell r="F101">
            <v>1110</v>
          </cell>
          <cell r="G101">
            <v>14.906832298136649</v>
          </cell>
        </row>
        <row r="102">
          <cell r="A102">
            <v>40000004</v>
          </cell>
          <cell r="B102" t="str">
            <v xml:space="preserve">Исследование проб биологического материала на вирус Эпштейн-Барра. </v>
          </cell>
          <cell r="C102" t="str">
            <v>иссл.</v>
          </cell>
          <cell r="D102">
            <v>465</v>
          </cell>
          <cell r="E102">
            <v>558</v>
          </cell>
          <cell r="F102">
            <v>642</v>
          </cell>
          <cell r="G102">
            <v>15.053763440860223</v>
          </cell>
        </row>
        <row r="103">
          <cell r="A103">
            <v>40000005</v>
          </cell>
          <cell r="B103" t="str">
            <v>Исследование проб биологического материала на вирус простого герпеса 1-2 типа</v>
          </cell>
          <cell r="C103" t="str">
            <v>иссл.</v>
          </cell>
          <cell r="D103">
            <v>350</v>
          </cell>
          <cell r="E103">
            <v>420</v>
          </cell>
          <cell r="F103">
            <v>642</v>
          </cell>
          <cell r="G103">
            <v>52.857142857142833</v>
          </cell>
        </row>
        <row r="104">
          <cell r="A104">
            <v>40000006</v>
          </cell>
          <cell r="B104" t="str">
            <v>Исследование проб биологического материала на цитомегаловирус</v>
          </cell>
          <cell r="C104" t="str">
            <v>иссл.</v>
          </cell>
          <cell r="D104">
            <v>465</v>
          </cell>
          <cell r="E104">
            <v>558</v>
          </cell>
          <cell r="F104">
            <v>642</v>
          </cell>
          <cell r="G104">
            <v>15.053763440860223</v>
          </cell>
        </row>
        <row r="105">
          <cell r="A105">
            <v>40000034</v>
          </cell>
          <cell r="B105" t="str">
            <v>Исследование проб биологического материала на микоплазму пневмониэ и хламидофиллу пневмониэ</v>
          </cell>
          <cell r="C105" t="str">
            <v>проба</v>
          </cell>
          <cell r="D105">
            <v>795</v>
          </cell>
          <cell r="E105">
            <v>954</v>
          </cell>
          <cell r="F105">
            <v>1092</v>
          </cell>
          <cell r="G105">
            <v>14.465408805031444</v>
          </cell>
        </row>
        <row r="106">
          <cell r="A106">
            <v>40000041</v>
          </cell>
          <cell r="B106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06" t="str">
            <v>проба</v>
          </cell>
          <cell r="D106">
            <v>600</v>
          </cell>
          <cell r="E106">
            <v>720</v>
          </cell>
          <cell r="F106">
            <v>828</v>
          </cell>
          <cell r="G106">
            <v>14.999999999999986</v>
          </cell>
        </row>
        <row r="107">
          <cell r="A107">
            <v>40000043</v>
          </cell>
          <cell r="B107" t="str">
            <v>Исследование проб биологического материала на бруцеллез.</v>
          </cell>
          <cell r="C107" t="str">
            <v>иссл.</v>
          </cell>
          <cell r="D107">
            <v>445</v>
          </cell>
          <cell r="E107">
            <v>534</v>
          </cell>
          <cell r="F107">
            <v>612</v>
          </cell>
          <cell r="G107">
            <v>14.606741573033702</v>
          </cell>
        </row>
        <row r="108">
          <cell r="A108">
            <v>40000044</v>
          </cell>
          <cell r="B108" t="str">
            <v xml:space="preserve">Исследование проб биологического материала, внешней среды на сибирскую язву. </v>
          </cell>
          <cell r="C108" t="str">
            <v>иссл.</v>
          </cell>
          <cell r="D108">
            <v>430</v>
          </cell>
          <cell r="E108">
            <v>516</v>
          </cell>
          <cell r="F108">
            <v>588</v>
          </cell>
          <cell r="G108">
            <v>13.95348837209302</v>
          </cell>
        </row>
        <row r="109">
          <cell r="A109">
            <v>40000045</v>
          </cell>
          <cell r="B109" t="str">
            <v>Исследование проб биологического материала на легионеллез.</v>
          </cell>
          <cell r="C109" t="str">
            <v>иссл.</v>
          </cell>
          <cell r="D109">
            <v>430</v>
          </cell>
          <cell r="E109">
            <v>516</v>
          </cell>
          <cell r="F109">
            <v>588</v>
          </cell>
          <cell r="G109">
            <v>13.95348837209302</v>
          </cell>
        </row>
        <row r="110">
          <cell r="A110">
            <v>40000047</v>
          </cell>
          <cell r="B110" t="str">
            <v xml:space="preserve">Исследование проб биологического материала на РС - вирус </v>
          </cell>
          <cell r="C110" t="str">
            <v>иссл.</v>
          </cell>
          <cell r="D110">
            <v>495</v>
          </cell>
          <cell r="E110">
            <v>594</v>
          </cell>
          <cell r="F110">
            <v>678</v>
          </cell>
          <cell r="G110">
            <v>14.141414141414145</v>
          </cell>
        </row>
        <row r="111">
          <cell r="A111">
            <v>40000048</v>
          </cell>
          <cell r="B111" t="str">
            <v xml:space="preserve">Исследование проб биологического материала на аденовирус </v>
          </cell>
          <cell r="C111" t="str">
            <v>иссл.</v>
          </cell>
          <cell r="D111">
            <v>495</v>
          </cell>
          <cell r="E111">
            <v>594</v>
          </cell>
          <cell r="F111">
            <v>678</v>
          </cell>
          <cell r="G111">
            <v>14.141414141414145</v>
          </cell>
        </row>
        <row r="112">
          <cell r="A112">
            <v>40000035</v>
          </cell>
          <cell r="B112" t="str">
            <v>Исследование биологического материала на возбудителей ОРВИ</v>
          </cell>
          <cell r="C112" t="str">
            <v>проба</v>
          </cell>
          <cell r="D112">
            <v>1345</v>
          </cell>
          <cell r="E112">
            <v>1614</v>
          </cell>
          <cell r="F112">
            <v>1854</v>
          </cell>
          <cell r="G112">
            <v>14.869888475836433</v>
          </cell>
        </row>
        <row r="113">
          <cell r="A113">
            <v>40000056</v>
          </cell>
          <cell r="B113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13" t="str">
            <v>проба</v>
          </cell>
          <cell r="D113">
            <v>1250</v>
          </cell>
          <cell r="E113">
            <v>1500</v>
          </cell>
          <cell r="F113">
            <v>1722</v>
          </cell>
          <cell r="G113">
            <v>14.799999999999997</v>
          </cell>
        </row>
        <row r="114">
          <cell r="A114">
            <v>40000057</v>
          </cell>
          <cell r="B114" t="str">
            <v>Исследование проб биологического материала, внешней среды на эшерихиозы методом ПЦР</v>
          </cell>
          <cell r="C114" t="str">
            <v>иссл.</v>
          </cell>
          <cell r="D114">
            <v>1155</v>
          </cell>
          <cell r="E114">
            <v>1386</v>
          </cell>
          <cell r="F114">
            <v>1590</v>
          </cell>
          <cell r="G114">
            <v>14.718614718614702</v>
          </cell>
        </row>
        <row r="115">
          <cell r="A115">
            <v>40000036</v>
          </cell>
          <cell r="B115" t="str">
            <v>Исследование биологического материала на метапневмовирус/бокавирус</v>
          </cell>
          <cell r="C115" t="str">
            <v>проба</v>
          </cell>
          <cell r="D115">
            <v>910</v>
          </cell>
          <cell r="E115">
            <v>1092</v>
          </cell>
          <cell r="F115">
            <v>1254</v>
          </cell>
          <cell r="G115">
            <v>14.835164835164832</v>
          </cell>
        </row>
        <row r="116">
          <cell r="A116">
            <v>40000038</v>
          </cell>
          <cell r="B116" t="str">
            <v>Исследование биологического материала на риновирус</v>
          </cell>
          <cell r="C116" t="str">
            <v>иссл.</v>
          </cell>
          <cell r="D116">
            <v>910</v>
          </cell>
          <cell r="E116">
            <v>1092</v>
          </cell>
          <cell r="F116">
            <v>1254</v>
          </cell>
          <cell r="G116">
            <v>14.835164835164832</v>
          </cell>
        </row>
        <row r="117">
          <cell r="A117">
            <v>40000856</v>
          </cell>
          <cell r="B117" t="str">
            <v>Исследование проб биологического материала на коронавирус ТОРС.</v>
          </cell>
          <cell r="C117" t="str">
            <v>иссл.</v>
          </cell>
          <cell r="D117">
            <v>545</v>
          </cell>
          <cell r="E117">
            <v>654</v>
          </cell>
          <cell r="F117">
            <v>750</v>
          </cell>
          <cell r="G117">
            <v>14.678899082568805</v>
          </cell>
        </row>
        <row r="118">
          <cell r="A118">
            <v>40000857</v>
          </cell>
          <cell r="B118" t="str">
            <v xml:space="preserve">Исследование проб биологического материала, внешней среды на вирус гепатита А </v>
          </cell>
          <cell r="C118" t="str">
            <v>иссл.</v>
          </cell>
          <cell r="D118">
            <v>545</v>
          </cell>
          <cell r="E118">
            <v>654</v>
          </cell>
          <cell r="F118">
            <v>750</v>
          </cell>
          <cell r="G118">
            <v>14.678899082568805</v>
          </cell>
        </row>
        <row r="119">
          <cell r="A119">
            <v>40000858</v>
          </cell>
          <cell r="B119" t="str">
            <v>Исследование проб биологического материала на вирус гепатита В.</v>
          </cell>
          <cell r="C119" t="str">
            <v>иссл.</v>
          </cell>
          <cell r="D119">
            <v>545</v>
          </cell>
          <cell r="E119">
            <v>654</v>
          </cell>
          <cell r="F119">
            <v>750</v>
          </cell>
          <cell r="G119">
            <v>14.678899082568805</v>
          </cell>
        </row>
        <row r="120">
          <cell r="A120">
            <v>40000859</v>
          </cell>
          <cell r="B120" t="str">
            <v>Исследование проб биологического материала на вирус гепатита С.</v>
          </cell>
          <cell r="C120" t="str">
            <v>иссл.</v>
          </cell>
          <cell r="D120">
            <v>545</v>
          </cell>
          <cell r="E120">
            <v>654</v>
          </cell>
          <cell r="F120">
            <v>750</v>
          </cell>
          <cell r="G120">
            <v>14.678899082568805</v>
          </cell>
        </row>
        <row r="121">
          <cell r="A121">
            <v>40000861</v>
          </cell>
          <cell r="B121" t="str">
            <v>Исследование проб биологического материала, клещей  на боррелиоз</v>
          </cell>
          <cell r="C121" t="str">
            <v>иссл.</v>
          </cell>
          <cell r="D121">
            <v>500</v>
          </cell>
          <cell r="E121">
            <v>600</v>
          </cell>
          <cell r="F121">
            <v>690</v>
          </cell>
          <cell r="G121">
            <v>14.999999999999986</v>
          </cell>
        </row>
        <row r="122">
          <cell r="A122">
            <v>40000082</v>
          </cell>
          <cell r="B122" t="str">
            <v>Исследование проб биологического материала, клещей  на Rickettsia sibirica/Ricrettsia heilongjiangensis</v>
          </cell>
          <cell r="C122" t="str">
            <v>иссл.</v>
          </cell>
          <cell r="D122">
            <v>500</v>
          </cell>
          <cell r="E122">
            <v>600</v>
          </cell>
          <cell r="F122">
            <v>690</v>
          </cell>
          <cell r="G122">
            <v>14.999999999999986</v>
          </cell>
        </row>
        <row r="123">
          <cell r="A123">
            <v>40000083</v>
          </cell>
          <cell r="B123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23" t="str">
            <v>иссл.</v>
          </cell>
          <cell r="D123">
            <v>500</v>
          </cell>
          <cell r="E123">
            <v>600</v>
          </cell>
          <cell r="F123">
            <v>690</v>
          </cell>
          <cell r="G123">
            <v>14.999999999999986</v>
          </cell>
        </row>
        <row r="124">
          <cell r="A124">
            <v>40000863</v>
          </cell>
          <cell r="B124" t="str">
            <v>Исследование проб биологического материала на краснуху.</v>
          </cell>
          <cell r="C124" t="str">
            <v>иссл.</v>
          </cell>
          <cell r="D124">
            <v>525</v>
          </cell>
          <cell r="E124">
            <v>630</v>
          </cell>
          <cell r="F124">
            <v>720</v>
          </cell>
          <cell r="G124">
            <v>14.285714285714278</v>
          </cell>
        </row>
        <row r="125">
          <cell r="A125">
            <v>40000864</v>
          </cell>
          <cell r="B125" t="str">
            <v>Исследование проб биологического материала на энтеровирусы.</v>
          </cell>
          <cell r="C125" t="str">
            <v>иссл.</v>
          </cell>
          <cell r="D125">
            <v>495</v>
          </cell>
          <cell r="E125">
            <v>594</v>
          </cell>
          <cell r="F125">
            <v>678</v>
          </cell>
          <cell r="G125">
            <v>14.141414141414145</v>
          </cell>
        </row>
        <row r="126">
          <cell r="A126">
            <v>40000883</v>
          </cell>
          <cell r="B126" t="str">
            <v xml:space="preserve">Исследование проб внешней среды на туляремию. </v>
          </cell>
          <cell r="C126" t="str">
            <v>иссл.</v>
          </cell>
          <cell r="D126">
            <v>445</v>
          </cell>
          <cell r="E126">
            <v>534</v>
          </cell>
          <cell r="F126">
            <v>612</v>
          </cell>
          <cell r="G126">
            <v>14.606741573033702</v>
          </cell>
        </row>
        <row r="127">
          <cell r="A127">
            <v>40000884</v>
          </cell>
          <cell r="B127" t="str">
            <v xml:space="preserve">Исследование проб биологического материала, внешней среды на холеру </v>
          </cell>
          <cell r="C127" t="str">
            <v>иссл.</v>
          </cell>
          <cell r="D127">
            <v>525</v>
          </cell>
          <cell r="E127">
            <v>630</v>
          </cell>
          <cell r="F127">
            <v>720</v>
          </cell>
          <cell r="G127">
            <v>14.285714285714278</v>
          </cell>
        </row>
        <row r="128">
          <cell r="A128">
            <v>40000885</v>
          </cell>
          <cell r="B128" t="str">
            <v xml:space="preserve">Исследование проб внешней среды на энтеровирусы . </v>
          </cell>
          <cell r="C128" t="str">
            <v>иссл.</v>
          </cell>
          <cell r="D128">
            <v>650</v>
          </cell>
          <cell r="E128">
            <v>780</v>
          </cell>
          <cell r="F128">
            <v>894</v>
          </cell>
          <cell r="G128">
            <v>14.615384615384613</v>
          </cell>
        </row>
        <row r="129">
          <cell r="A129">
            <v>40000894</v>
          </cell>
          <cell r="B129" t="str">
            <v xml:space="preserve">Исследование проб биологического материала, внешней среды  на ротавирусы, норовирусы, астровирусы </v>
          </cell>
          <cell r="C129" t="str">
            <v>проба</v>
          </cell>
          <cell r="D129">
            <v>700</v>
          </cell>
          <cell r="E129">
            <v>840</v>
          </cell>
          <cell r="F129">
            <v>966</v>
          </cell>
          <cell r="G129">
            <v>14.999999999999986</v>
          </cell>
        </row>
        <row r="130">
          <cell r="A130">
            <v>40000895</v>
          </cell>
          <cell r="B130" t="str">
            <v>Исследование проб биологического материала на шигеллы, сальмонеллы, кампило бактерии.</v>
          </cell>
          <cell r="C130" t="str">
            <v>проба</v>
          </cell>
          <cell r="D130">
            <v>700</v>
          </cell>
          <cell r="E130">
            <v>840</v>
          </cell>
          <cell r="F130">
            <v>966</v>
          </cell>
          <cell r="G130">
            <v>14.999999999999986</v>
          </cell>
        </row>
        <row r="131">
          <cell r="A131">
            <v>40000896</v>
          </cell>
          <cell r="B131" t="str">
            <v>Исследование проб биологического материала на парагрипп.</v>
          </cell>
          <cell r="C131" t="str">
            <v>иссл.</v>
          </cell>
          <cell r="D131">
            <v>480</v>
          </cell>
          <cell r="E131">
            <v>576</v>
          </cell>
          <cell r="F131">
            <v>660</v>
          </cell>
          <cell r="G131">
            <v>14.583333333333329</v>
          </cell>
        </row>
        <row r="132">
          <cell r="A132">
            <v>40000897</v>
          </cell>
          <cell r="B132" t="str">
            <v>Исследование проб биологического материала, внешней среды на иерсиниозы методом ПЦР</v>
          </cell>
          <cell r="C132" t="str">
            <v>иссл.</v>
          </cell>
          <cell r="D132">
            <v>1015</v>
          </cell>
          <cell r="E132">
            <v>1218</v>
          </cell>
          <cell r="F132">
            <v>1398</v>
          </cell>
          <cell r="G132">
            <v>14.778325123152712</v>
          </cell>
        </row>
        <row r="133">
          <cell r="A133">
            <v>40000054</v>
          </cell>
          <cell r="B133" t="str">
            <v>Исследование биологического материала на лихорадку Западного Нила</v>
          </cell>
          <cell r="C133" t="str">
            <v>иссл.</v>
          </cell>
          <cell r="D133">
            <v>910</v>
          </cell>
          <cell r="E133">
            <v>1092</v>
          </cell>
          <cell r="F133">
            <v>1254</v>
          </cell>
          <cell r="G133">
            <v>14.835164835164832</v>
          </cell>
        </row>
        <row r="134">
          <cell r="A134">
            <v>40000965</v>
          </cell>
          <cell r="B134" t="str">
            <v>Исследование проб биологического материала, внешней среды на КУ-лихорадку</v>
          </cell>
          <cell r="C134" t="str">
            <v>иссл.</v>
          </cell>
          <cell r="D134">
            <v>910</v>
          </cell>
          <cell r="E134">
            <v>1092</v>
          </cell>
          <cell r="F134">
            <v>1254</v>
          </cell>
          <cell r="G134">
            <v>14.835164835164832</v>
          </cell>
        </row>
        <row r="135">
          <cell r="A135">
            <v>40000079</v>
          </cell>
          <cell r="B135" t="str">
            <v>Исследование проб биологического материала на вирус Зика</v>
          </cell>
          <cell r="C135" t="str">
            <v>иссл.</v>
          </cell>
          <cell r="D135">
            <v>1130</v>
          </cell>
          <cell r="E135">
            <v>1356</v>
          </cell>
          <cell r="F135">
            <v>1554</v>
          </cell>
          <cell r="G135">
            <v>14.601769911504419</v>
          </cell>
        </row>
        <row r="136">
          <cell r="A136">
            <v>40000097</v>
          </cell>
          <cell r="B136" t="str">
            <v>Исследование проб биологического материала, внешней среды на новую коронавирусную инфекцию COVID-19</v>
          </cell>
          <cell r="C136" t="str">
            <v>иссл.</v>
          </cell>
          <cell r="D136">
            <v>1000</v>
          </cell>
          <cell r="E136">
            <v>1200</v>
          </cell>
          <cell r="F136">
            <v>1200</v>
          </cell>
          <cell r="G136">
            <v>0</v>
          </cell>
        </row>
        <row r="137">
          <cell r="A137">
            <v>40000100</v>
          </cell>
          <cell r="B137" t="str">
            <v>Исследование объектов внешней среды методом смывов на новую коронавирусную инфекцию COVID-19</v>
          </cell>
          <cell r="C137" t="str">
            <v>иссл.</v>
          </cell>
          <cell r="D137">
            <v>1000</v>
          </cell>
          <cell r="E137">
            <v>1200</v>
          </cell>
          <cell r="F137">
            <v>1200</v>
          </cell>
          <cell r="G137">
            <v>0</v>
          </cell>
        </row>
        <row r="138">
          <cell r="A138">
            <v>40000103</v>
          </cell>
          <cell r="B138" t="str">
            <v>Исследование проб воды, в т.ч. бассейнов на новую коронавирусную инфекцию COVID-19</v>
          </cell>
          <cell r="C138" t="str">
            <v>иссл.</v>
          </cell>
          <cell r="D138">
            <v>1000</v>
          </cell>
          <cell r="E138">
            <v>1200</v>
          </cell>
          <cell r="F138">
            <v>1200</v>
          </cell>
          <cell r="G138">
            <v>0</v>
          </cell>
        </row>
        <row r="139">
          <cell r="A139">
            <v>40000104</v>
          </cell>
          <cell r="B139" t="str">
            <v>Исследование проб биологического материала на грипп А/В с определением субтипов (H1N1/H3N2/H1N1pdm2009)</v>
          </cell>
          <cell r="C139" t="str">
            <v>иссл.</v>
          </cell>
          <cell r="D139">
            <v>1905</v>
          </cell>
          <cell r="E139">
            <v>2286</v>
          </cell>
          <cell r="F139">
            <v>2628</v>
          </cell>
          <cell r="G139">
            <v>14.960629921259837</v>
          </cell>
        </row>
        <row r="140">
          <cell r="A140">
            <v>40000110</v>
          </cell>
          <cell r="B140" t="str">
            <v>Качественное обнаружение антигена коронавируса SARS-CoV-2 в клиническом материале методом ИХА (экспресс-тест)</v>
          </cell>
          <cell r="C140" t="str">
            <v>иссл.</v>
          </cell>
          <cell r="D140">
            <v>585</v>
          </cell>
          <cell r="E140">
            <v>702</v>
          </cell>
          <cell r="F140">
            <v>804</v>
          </cell>
          <cell r="G140">
            <v>14.529914529914521</v>
          </cell>
        </row>
        <row r="141">
          <cell r="A141" t="str">
            <v>Обследование сотрудников ДОУ методом ПЦР</v>
          </cell>
        </row>
        <row r="142">
          <cell r="A142">
            <v>40000078</v>
          </cell>
          <cell r="B142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42" t="str">
            <v>иссл.</v>
          </cell>
          <cell r="D142">
            <v>475</v>
          </cell>
          <cell r="E142">
            <v>570</v>
          </cell>
          <cell r="F142">
            <v>654</v>
          </cell>
          <cell r="G142">
            <v>14.736842105263165</v>
          </cell>
        </row>
        <row r="143">
          <cell r="A143">
            <v>40000958</v>
          </cell>
          <cell r="B14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43" t="str">
            <v>проба</v>
          </cell>
          <cell r="D143">
            <v>650</v>
          </cell>
          <cell r="E143">
            <v>780</v>
          </cell>
          <cell r="F143">
            <v>894</v>
          </cell>
          <cell r="G143">
            <v>14.615384615384613</v>
          </cell>
        </row>
        <row r="144">
          <cell r="A144" t="str">
            <v>Идентификация ДНК пищевой продукции методом ПЦР</v>
          </cell>
        </row>
        <row r="145">
          <cell r="A145">
            <v>40000855</v>
          </cell>
          <cell r="B145" t="str">
            <v>Исследование по идентификации рекомбинантной ДНК в пищевых продуктах (1 проба)</v>
          </cell>
          <cell r="C145" t="str">
            <v>проба</v>
          </cell>
          <cell r="D145">
            <v>3395</v>
          </cell>
          <cell r="E145">
            <v>4074</v>
          </cell>
          <cell r="F145">
            <v>4680</v>
          </cell>
          <cell r="G145">
            <v>14.874815905743731</v>
          </cell>
        </row>
        <row r="146">
          <cell r="A146">
            <v>40000956</v>
          </cell>
          <cell r="B146" t="str">
            <v>Исследование по идентификации рекомбинантной ДНК в пищевых продуктах (2 пробы)</v>
          </cell>
          <cell r="C146" t="str">
            <v>проба</v>
          </cell>
          <cell r="D146">
            <v>2855</v>
          </cell>
          <cell r="E146">
            <v>3426</v>
          </cell>
          <cell r="F146">
            <v>3936</v>
          </cell>
          <cell r="G146">
            <v>14.886164623467593</v>
          </cell>
        </row>
        <row r="147">
          <cell r="A147">
            <v>40000957</v>
          </cell>
          <cell r="B147" t="str">
            <v>Исследование по идентификации рекомбинантной ДНК в пищевых продуктах (3 пробы)</v>
          </cell>
          <cell r="C147" t="str">
            <v>проба</v>
          </cell>
          <cell r="D147">
            <v>2290</v>
          </cell>
          <cell r="E147">
            <v>2748</v>
          </cell>
          <cell r="F147">
            <v>3156</v>
          </cell>
          <cell r="G147">
            <v>14.847161572052386</v>
          </cell>
        </row>
        <row r="148">
          <cell r="A148">
            <v>40000077</v>
          </cell>
          <cell r="B148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148" t="str">
            <v>иссл.</v>
          </cell>
          <cell r="D148">
            <v>1685</v>
          </cell>
          <cell r="E148">
            <v>2022</v>
          </cell>
          <cell r="F148">
            <v>2322</v>
          </cell>
          <cell r="G148">
            <v>14.836795252225528</v>
          </cell>
        </row>
        <row r="149">
          <cell r="A149">
            <v>40000952</v>
          </cell>
          <cell r="B149" t="str">
            <v>Исследование по идентификации видовой принадлежности ДНК крупного рогатого скота (КРС)</v>
          </cell>
          <cell r="C149" t="str">
            <v>проба</v>
          </cell>
          <cell r="D149">
            <v>1570</v>
          </cell>
          <cell r="E149">
            <v>1884</v>
          </cell>
          <cell r="F149">
            <v>2166</v>
          </cell>
          <cell r="G149">
            <v>14.96815286624205</v>
          </cell>
        </row>
        <row r="150">
          <cell r="A150">
            <v>40000953</v>
          </cell>
          <cell r="B150" t="str">
            <v>Исследование по идентификации видовой принадлежности ДНК курицы/индейки/утки</v>
          </cell>
          <cell r="C150" t="str">
            <v>проба</v>
          </cell>
          <cell r="D150">
            <v>1570</v>
          </cell>
          <cell r="E150">
            <v>1884</v>
          </cell>
          <cell r="F150">
            <v>2166</v>
          </cell>
          <cell r="G150">
            <v>14.96815286624205</v>
          </cell>
        </row>
        <row r="151">
          <cell r="A151">
            <v>40000080</v>
          </cell>
          <cell r="B151" t="str">
            <v>Исследование по идентификации видовой принадлежности ДНК баранины</v>
          </cell>
          <cell r="C151" t="str">
            <v>проба</v>
          </cell>
          <cell r="D151">
            <v>1570</v>
          </cell>
          <cell r="E151">
            <v>1884</v>
          </cell>
          <cell r="F151">
            <v>2166</v>
          </cell>
          <cell r="G151">
            <v>14.96815286624205</v>
          </cell>
        </row>
        <row r="152">
          <cell r="A152">
            <v>40000081</v>
          </cell>
          <cell r="B152" t="str">
            <v>Исследование по идентификации видовой принадлежности ДНК свинины</v>
          </cell>
          <cell r="C152" t="str">
            <v>проба</v>
          </cell>
          <cell r="D152">
            <v>1570</v>
          </cell>
          <cell r="E152">
            <v>1884</v>
          </cell>
          <cell r="F152">
            <v>2166</v>
          </cell>
          <cell r="G152">
            <v>14.96815286624205</v>
          </cell>
        </row>
        <row r="153">
          <cell r="A153">
            <v>40000954</v>
          </cell>
          <cell r="B153" t="str">
            <v>Исследование по идентификации видовой принадлежности рыб семейства лососевых (горбуша-кета-нерка)</v>
          </cell>
          <cell r="C153" t="str">
            <v>проба</v>
          </cell>
          <cell r="D153">
            <v>1500</v>
          </cell>
          <cell r="E153">
            <v>1800</v>
          </cell>
          <cell r="F153">
            <v>2070</v>
          </cell>
          <cell r="G153">
            <v>14.999999999999986</v>
          </cell>
        </row>
        <row r="154">
          <cell r="A154" t="str">
            <v>Внутренний контроль качества проводимых исследований</v>
          </cell>
        </row>
        <row r="155">
          <cell r="A155">
            <v>40000647</v>
          </cell>
          <cell r="B155" t="str">
            <v xml:space="preserve">Смывы с рабочих поверхностей для определения  возможной контаминации </v>
          </cell>
          <cell r="C155" t="str">
            <v>проба</v>
          </cell>
          <cell r="D155">
            <v>200</v>
          </cell>
          <cell r="E155">
            <v>240</v>
          </cell>
          <cell r="F155">
            <v>276</v>
          </cell>
          <cell r="G155">
            <v>14.999999999999986</v>
          </cell>
        </row>
        <row r="156">
          <cell r="A156" t="str">
            <v xml:space="preserve">Паразитологическая лаборатория </v>
          </cell>
          <cell r="G156">
            <v>14.219911923635465</v>
          </cell>
        </row>
        <row r="157">
          <cell r="A157">
            <v>30000823</v>
          </cell>
          <cell r="B157" t="str">
            <v>Копрологические исследования по Като</v>
          </cell>
          <cell r="C157" t="str">
            <v>иссл.</v>
          </cell>
          <cell r="D157">
            <v>120</v>
          </cell>
          <cell r="E157">
            <v>144</v>
          </cell>
          <cell r="F157">
            <v>162</v>
          </cell>
          <cell r="G157">
            <v>12.5</v>
          </cell>
        </row>
        <row r="158">
          <cell r="A158">
            <v>30000824</v>
          </cell>
          <cell r="B158" t="str">
            <v>Копрологические исследования формалин-эфирным методом</v>
          </cell>
          <cell r="C158" t="str">
            <v>иссл.</v>
          </cell>
          <cell r="D158">
            <v>275</v>
          </cell>
          <cell r="E158">
            <v>330</v>
          </cell>
          <cell r="F158">
            <v>372</v>
          </cell>
          <cell r="G158">
            <v>12.72727272727272</v>
          </cell>
        </row>
        <row r="159">
          <cell r="A159">
            <v>30000825</v>
          </cell>
          <cell r="B159" t="str">
            <v>Копрологические исследования на простейшие кишечника</v>
          </cell>
          <cell r="C159" t="str">
            <v>иссл.</v>
          </cell>
          <cell r="D159">
            <v>250</v>
          </cell>
          <cell r="E159">
            <v>300</v>
          </cell>
          <cell r="F159">
            <v>342</v>
          </cell>
          <cell r="G159">
            <v>13.999999999999986</v>
          </cell>
        </row>
        <row r="160">
          <cell r="A160">
            <v>30000826</v>
          </cell>
          <cell r="B160" t="str">
            <v>Копрологические исследования по Калантарян (м.флотации)</v>
          </cell>
          <cell r="C160" t="str">
            <v>иссл.</v>
          </cell>
          <cell r="D160">
            <v>300</v>
          </cell>
          <cell r="E160">
            <v>360</v>
          </cell>
          <cell r="F160">
            <v>414</v>
          </cell>
          <cell r="G160">
            <v>14.999999999999986</v>
          </cell>
        </row>
        <row r="161">
          <cell r="A161">
            <v>30000827</v>
          </cell>
          <cell r="B161" t="str">
            <v>Соскоб с глицерином</v>
          </cell>
          <cell r="C161" t="str">
            <v>иссл.</v>
          </cell>
          <cell r="D161">
            <v>120</v>
          </cell>
          <cell r="E161">
            <v>144</v>
          </cell>
          <cell r="F161">
            <v>162</v>
          </cell>
          <cell r="G161">
            <v>12.5</v>
          </cell>
        </row>
        <row r="162">
          <cell r="A162">
            <v>30000828</v>
          </cell>
          <cell r="B162" t="str">
            <v>Соскоб липкой лентой (по Грэхему)</v>
          </cell>
          <cell r="C162" t="str">
            <v>иссл.</v>
          </cell>
          <cell r="D162">
            <v>165</v>
          </cell>
          <cell r="E162">
            <v>198</v>
          </cell>
          <cell r="F162">
            <v>228</v>
          </cell>
          <cell r="G162">
            <v>15.151515151515156</v>
          </cell>
        </row>
        <row r="163">
          <cell r="A163">
            <v>30000830</v>
          </cell>
          <cell r="B163" t="str">
            <v>Макроанализ (идентификация паразитов, их фрагментов).</v>
          </cell>
          <cell r="C163" t="str">
            <v>иссл.</v>
          </cell>
          <cell r="D163">
            <v>230</v>
          </cell>
          <cell r="E163">
            <v>276</v>
          </cell>
          <cell r="F163">
            <v>312</v>
          </cell>
          <cell r="G163">
            <v>13.043478260869563</v>
          </cell>
        </row>
        <row r="164">
          <cell r="A164">
            <v>30000831</v>
          </cell>
          <cell r="B164" t="str">
            <v>Исследование фекалий на криптоспоридии</v>
          </cell>
          <cell r="C164" t="str">
            <v>иссл.</v>
          </cell>
          <cell r="D164">
            <v>365</v>
          </cell>
          <cell r="E164">
            <v>438</v>
          </cell>
          <cell r="F164">
            <v>498</v>
          </cell>
          <cell r="G164">
            <v>13.69863013698631</v>
          </cell>
        </row>
        <row r="165">
          <cell r="A165">
            <v>30000855</v>
          </cell>
          <cell r="B165" t="str">
            <v>Исследование кала с использованием концентраторов Parasep</v>
          </cell>
          <cell r="C165" t="str">
            <v>иссл.</v>
          </cell>
          <cell r="D165">
            <v>465</v>
          </cell>
          <cell r="E165">
            <v>558</v>
          </cell>
          <cell r="F165">
            <v>636</v>
          </cell>
          <cell r="G165">
            <v>13.978494623655919</v>
          </cell>
        </row>
        <row r="166">
          <cell r="A166">
            <v>30000864</v>
          </cell>
          <cell r="B166" t="str">
            <v>Выявление антигена лямблий в фекалиях методом ИФА</v>
          </cell>
          <cell r="C166" t="str">
            <v>иссл.</v>
          </cell>
          <cell r="D166">
            <v>475</v>
          </cell>
          <cell r="E166">
            <v>570</v>
          </cell>
          <cell r="F166">
            <v>654</v>
          </cell>
          <cell r="G166">
            <v>14.736842105263165</v>
          </cell>
        </row>
        <row r="167">
          <cell r="A167">
            <v>30000166</v>
          </cell>
          <cell r="B167" t="str">
            <v>Соскоб на энтеробиоз по Рабиновичу</v>
          </cell>
          <cell r="C167" t="str">
            <v>иссл.</v>
          </cell>
          <cell r="D167">
            <v>125</v>
          </cell>
          <cell r="E167">
            <v>150</v>
          </cell>
          <cell r="F167">
            <v>168</v>
          </cell>
          <cell r="G167">
            <v>12.000000000000014</v>
          </cell>
        </row>
        <row r="168">
          <cell r="A168" t="str">
            <v>Исследование препаратов крови, пунктатов</v>
          </cell>
        </row>
        <row r="169">
          <cell r="A169">
            <v>30000829</v>
          </cell>
          <cell r="B169" t="str">
            <v>Исследование желчи, дуоденального содержимого, мочи, мокроты на личинки и яйца гельминтов , цисты простейших.</v>
          </cell>
          <cell r="C169" t="str">
            <v>иссл.</v>
          </cell>
          <cell r="D169">
            <v>270</v>
          </cell>
          <cell r="E169">
            <v>324</v>
          </cell>
          <cell r="F169">
            <v>372</v>
          </cell>
          <cell r="G169">
            <v>14.81481481481481</v>
          </cell>
        </row>
        <row r="170">
          <cell r="A170">
            <v>30000832</v>
          </cell>
          <cell r="B170" t="str">
            <v>Исследование мазков крови на малярию</v>
          </cell>
          <cell r="C170" t="str">
            <v>иссл.</v>
          </cell>
          <cell r="D170">
            <v>355</v>
          </cell>
          <cell r="E170">
            <v>426</v>
          </cell>
          <cell r="F170">
            <v>480</v>
          </cell>
          <cell r="G170">
            <v>12.676056338028175</v>
          </cell>
        </row>
        <row r="171">
          <cell r="A171">
            <v>30000833</v>
          </cell>
          <cell r="B171" t="str">
            <v>Исследование мазков крови на микрофилярии</v>
          </cell>
          <cell r="C171" t="str">
            <v>иссл.</v>
          </cell>
          <cell r="D171">
            <v>370</v>
          </cell>
          <cell r="E171">
            <v>444</v>
          </cell>
          <cell r="F171">
            <v>510</v>
          </cell>
          <cell r="G171">
            <v>14.86486486486487</v>
          </cell>
        </row>
        <row r="172">
          <cell r="A172">
            <v>30000834</v>
          </cell>
          <cell r="B172" t="str">
            <v>Исследование мазков на кожный лейшманиоз</v>
          </cell>
          <cell r="C172" t="str">
            <v>иссл.</v>
          </cell>
          <cell r="D172">
            <v>310</v>
          </cell>
          <cell r="E172">
            <v>372</v>
          </cell>
          <cell r="F172">
            <v>426</v>
          </cell>
          <cell r="G172">
            <v>14.516129032258078</v>
          </cell>
        </row>
        <row r="173">
          <cell r="A173">
            <v>30000835</v>
          </cell>
          <cell r="B173" t="str">
            <v>Исследование мазков на висцеральный лейшманиоз</v>
          </cell>
          <cell r="C173" t="str">
            <v>иссл.</v>
          </cell>
          <cell r="D173">
            <v>310</v>
          </cell>
          <cell r="E173">
            <v>372</v>
          </cell>
          <cell r="F173">
            <v>426</v>
          </cell>
          <cell r="G173">
            <v>14.516129032258078</v>
          </cell>
        </row>
        <row r="174">
          <cell r="A174">
            <v>30000836</v>
          </cell>
          <cell r="B174" t="str">
            <v>Исследования венозной крови на микрофилярии и других кровепаразитов</v>
          </cell>
          <cell r="C174" t="str">
            <v>иссл.</v>
          </cell>
          <cell r="D174">
            <v>350</v>
          </cell>
          <cell r="E174">
            <v>420</v>
          </cell>
          <cell r="F174">
            <v>480</v>
          </cell>
          <cell r="G174">
            <v>14.285714285714278</v>
          </cell>
        </row>
        <row r="175">
          <cell r="A175" t="str">
            <v>Исследования методом ИФА</v>
          </cell>
        </row>
        <row r="176">
          <cell r="A176">
            <v>30000820</v>
          </cell>
          <cell r="B176" t="str">
            <v>Исследование сыворотки крови на клонорхоз методом ИФА</v>
          </cell>
          <cell r="C176" t="str">
            <v>иссл.</v>
          </cell>
          <cell r="D176">
            <v>335</v>
          </cell>
          <cell r="E176">
            <v>402</v>
          </cell>
          <cell r="F176">
            <v>462</v>
          </cell>
          <cell r="G176">
            <v>14.925373134328353</v>
          </cell>
        </row>
        <row r="177">
          <cell r="A177">
            <v>30000821</v>
          </cell>
          <cell r="B177" t="str">
            <v>Исследование сыворотки крови на трихинеллез острый методом ИФА</v>
          </cell>
          <cell r="C177" t="str">
            <v>иссл.</v>
          </cell>
          <cell r="D177">
            <v>335</v>
          </cell>
          <cell r="E177">
            <v>402</v>
          </cell>
          <cell r="F177">
            <v>462</v>
          </cell>
          <cell r="G177">
            <v>14.925373134328353</v>
          </cell>
        </row>
        <row r="178">
          <cell r="A178">
            <v>30000822</v>
          </cell>
          <cell r="B178" t="str">
            <v>Исследование сыворотки крови на трихинеллез хронический методом ИФА</v>
          </cell>
          <cell r="C178" t="str">
            <v>иссл.</v>
          </cell>
          <cell r="D178">
            <v>335</v>
          </cell>
          <cell r="E178">
            <v>402</v>
          </cell>
          <cell r="F178">
            <v>462</v>
          </cell>
          <cell r="G178">
            <v>14.925373134328353</v>
          </cell>
        </row>
        <row r="179">
          <cell r="A179">
            <v>30000837</v>
          </cell>
          <cell r="B179" t="str">
            <v>Исследование сыворотки крови на описторхоз методом ИФА</v>
          </cell>
          <cell r="C179" t="str">
            <v>иссл.</v>
          </cell>
          <cell r="D179">
            <v>275</v>
          </cell>
          <cell r="E179">
            <v>330</v>
          </cell>
          <cell r="F179">
            <v>378</v>
          </cell>
          <cell r="G179">
            <v>14.545454545454547</v>
          </cell>
        </row>
        <row r="180">
          <cell r="A180">
            <v>30000838</v>
          </cell>
          <cell r="B180" t="str">
            <v>Исследование сыворотки крови  на эхинококкоз методом ИФА</v>
          </cell>
          <cell r="C180" t="str">
            <v>иссл.</v>
          </cell>
          <cell r="D180">
            <v>285</v>
          </cell>
          <cell r="E180">
            <v>342</v>
          </cell>
          <cell r="F180">
            <v>390</v>
          </cell>
          <cell r="G180">
            <v>14.035087719298247</v>
          </cell>
        </row>
        <row r="181">
          <cell r="A181">
            <v>30000839</v>
          </cell>
          <cell r="B181" t="str">
            <v>Исследование сыворотки крови на  аскаридоз методом ИФА</v>
          </cell>
          <cell r="C181" t="str">
            <v>иссл.</v>
          </cell>
          <cell r="D181">
            <v>275</v>
          </cell>
          <cell r="E181">
            <v>330</v>
          </cell>
          <cell r="F181">
            <v>378</v>
          </cell>
          <cell r="G181">
            <v>14.545454545454547</v>
          </cell>
        </row>
        <row r="182">
          <cell r="A182">
            <v>30000840</v>
          </cell>
          <cell r="B182" t="str">
            <v>Исследование сыворотки крови  на токсокароз методом ИФА</v>
          </cell>
          <cell r="C182" t="str">
            <v>иссл.</v>
          </cell>
          <cell r="D182">
            <v>275</v>
          </cell>
          <cell r="E182">
            <v>330</v>
          </cell>
          <cell r="F182">
            <v>378</v>
          </cell>
          <cell r="G182">
            <v>14.545454545454547</v>
          </cell>
        </row>
        <row r="183">
          <cell r="A183">
            <v>30000842</v>
          </cell>
          <cell r="B183" t="str">
            <v>Исследование сыворотки крови на токсоплазмоз острый методом  ИФА</v>
          </cell>
          <cell r="C183" t="str">
            <v>иссл.</v>
          </cell>
          <cell r="D183">
            <v>250</v>
          </cell>
          <cell r="E183">
            <v>300</v>
          </cell>
          <cell r="F183">
            <v>342</v>
          </cell>
          <cell r="G183">
            <v>13.999999999999986</v>
          </cell>
        </row>
        <row r="184">
          <cell r="A184">
            <v>30000843</v>
          </cell>
          <cell r="B184" t="str">
            <v>Сыворотки крови  на токсоплазмоз хронический  методом ИФА</v>
          </cell>
          <cell r="C184" t="str">
            <v>иссл.</v>
          </cell>
          <cell r="D184">
            <v>250</v>
          </cell>
          <cell r="E184">
            <v>300</v>
          </cell>
          <cell r="F184">
            <v>342</v>
          </cell>
          <cell r="G184">
            <v>13.999999999999986</v>
          </cell>
        </row>
        <row r="185">
          <cell r="A185">
            <v>30000844</v>
          </cell>
          <cell r="B185" t="str">
            <v>Исследование сыворотки крови на лямблиоз методом ИФА</v>
          </cell>
          <cell r="C185" t="str">
            <v>иссл.</v>
          </cell>
          <cell r="D185">
            <v>270</v>
          </cell>
          <cell r="E185">
            <v>324</v>
          </cell>
          <cell r="F185">
            <v>372</v>
          </cell>
          <cell r="G185">
            <v>14.81481481481481</v>
          </cell>
        </row>
        <row r="186">
          <cell r="A186">
            <v>30000867</v>
          </cell>
          <cell r="B186" t="str">
            <v>Исследование положительной сыворотки с указанием титров</v>
          </cell>
          <cell r="C186" t="str">
            <v>иссл.</v>
          </cell>
          <cell r="D186">
            <v>185</v>
          </cell>
          <cell r="E186">
            <v>222</v>
          </cell>
          <cell r="F186">
            <v>252</v>
          </cell>
          <cell r="G186">
            <v>13.513513513513516</v>
          </cell>
        </row>
        <row r="187">
          <cell r="A187">
            <v>30000167</v>
          </cell>
          <cell r="B187" t="str">
            <v>Экспресс-метод определения лямблий и криптоспоридий в суспензии фекалий (иммунохроматографический метод)</v>
          </cell>
          <cell r="C187" t="str">
            <v>иссл.</v>
          </cell>
          <cell r="D187">
            <v>1150</v>
          </cell>
          <cell r="E187">
            <v>1380</v>
          </cell>
          <cell r="F187">
            <v>1584</v>
          </cell>
          <cell r="G187">
            <v>14.782608695652172</v>
          </cell>
        </row>
        <row r="188">
          <cell r="A188">
            <v>30000182</v>
          </cell>
          <cell r="B188" t="str">
            <v>Экспресс-метод определения лямблий в суспензии фекалий (иммунохроматографический метод)</v>
          </cell>
          <cell r="C188" t="str">
            <v>иссл.</v>
          </cell>
          <cell r="F188">
            <v>1584</v>
          </cell>
        </row>
        <row r="189">
          <cell r="A189" t="str">
            <v xml:space="preserve"> Почва, вода</v>
          </cell>
        </row>
        <row r="190">
          <cell r="A190">
            <v>30000845</v>
          </cell>
          <cell r="B190" t="str">
            <v>Исследования почвы на я/гельминтов</v>
          </cell>
          <cell r="C190" t="str">
            <v>иссл.</v>
          </cell>
          <cell r="D190">
            <v>375</v>
          </cell>
          <cell r="E190">
            <v>450</v>
          </cell>
          <cell r="F190">
            <v>516</v>
          </cell>
          <cell r="G190">
            <v>14.666666666666671</v>
          </cell>
        </row>
        <row r="191">
          <cell r="A191">
            <v>30000846</v>
          </cell>
          <cell r="B191" t="str">
            <v>Исследования воды  на я/гельминтов</v>
          </cell>
          <cell r="C191" t="str">
            <v>иссл.</v>
          </cell>
          <cell r="D191">
            <v>455</v>
          </cell>
          <cell r="E191">
            <v>546</v>
          </cell>
          <cell r="F191">
            <v>624</v>
          </cell>
          <cell r="G191">
            <v>14.285714285714278</v>
          </cell>
        </row>
        <row r="192">
          <cell r="A192">
            <v>30000848</v>
          </cell>
          <cell r="B192" t="str">
            <v>Исследования почвы на криптоспоридии</v>
          </cell>
          <cell r="C192" t="str">
            <v>иссл.</v>
          </cell>
          <cell r="D192">
            <v>320</v>
          </cell>
          <cell r="E192">
            <v>384</v>
          </cell>
          <cell r="F192">
            <v>438</v>
          </cell>
          <cell r="G192">
            <v>14.0625</v>
          </cell>
        </row>
        <row r="193">
          <cell r="A193">
            <v>30000849</v>
          </cell>
          <cell r="B193" t="str">
            <v>Исследования почвы  на цисты патогенных простейших.</v>
          </cell>
          <cell r="C193" t="str">
            <v>иссл.</v>
          </cell>
          <cell r="D193">
            <v>350</v>
          </cell>
          <cell r="E193">
            <v>420</v>
          </cell>
          <cell r="F193">
            <v>480</v>
          </cell>
          <cell r="G193">
            <v>14.285714285714278</v>
          </cell>
        </row>
        <row r="194">
          <cell r="A194">
            <v>30000850</v>
          </cell>
          <cell r="B194" t="str">
            <v>Исследование воды на цисты лямблий (питьевой, сточной, бассейнов, открытых водоемов).</v>
          </cell>
          <cell r="C194" t="str">
            <v>иссл.</v>
          </cell>
          <cell r="D194">
            <v>455</v>
          </cell>
          <cell r="E194">
            <v>546</v>
          </cell>
          <cell r="F194">
            <v>624</v>
          </cell>
          <cell r="G194">
            <v>14.285714285714278</v>
          </cell>
        </row>
        <row r="195">
          <cell r="A195">
            <v>30000851</v>
          </cell>
          <cell r="B195" t="str">
            <v>Исследование воды на ооцисты криптоспоридий(питьевой, сточной, воды бассейнов и т.д.)</v>
          </cell>
          <cell r="C195" t="str">
            <v>иссл.</v>
          </cell>
          <cell r="D195">
            <v>440</v>
          </cell>
          <cell r="E195">
            <v>528</v>
          </cell>
          <cell r="F195">
            <v>600</v>
          </cell>
          <cell r="G195">
            <v>13.63636363636364</v>
          </cell>
        </row>
        <row r="196">
          <cell r="A196">
            <v>30000164</v>
          </cell>
          <cell r="B196" t="str">
            <v>Исследования воды  на яйца и личинки гельминтов, цисты и ооцисты патогенных простейших</v>
          </cell>
          <cell r="C196" t="str">
            <v>иссл.</v>
          </cell>
          <cell r="D196">
            <v>800</v>
          </cell>
          <cell r="E196">
            <v>960</v>
          </cell>
          <cell r="F196">
            <v>1104</v>
          </cell>
          <cell r="G196">
            <v>14.999999999999986</v>
          </cell>
        </row>
        <row r="197">
          <cell r="A197">
            <v>30000163</v>
          </cell>
          <cell r="B197" t="str">
            <v>Исследования почвы, песка на яйца гельминтов и цисты (ооцисты) патогенных кишечных простейших</v>
          </cell>
          <cell r="C197" t="str">
            <v>иссл.</v>
          </cell>
          <cell r="D197">
            <v>650</v>
          </cell>
          <cell r="E197">
            <v>780</v>
          </cell>
          <cell r="F197">
            <v>894</v>
          </cell>
          <cell r="G197">
            <v>14.615384615384613</v>
          </cell>
        </row>
        <row r="198">
          <cell r="A198" t="str">
            <v>Пищевые продукты</v>
          </cell>
        </row>
        <row r="199">
          <cell r="A199">
            <v>30000847</v>
          </cell>
          <cell r="B199" t="str">
            <v>Исследования овощей, фруктов, зелени на я/гельминтов</v>
          </cell>
          <cell r="C199" t="str">
            <v>иссл.</v>
          </cell>
          <cell r="D199">
            <v>415</v>
          </cell>
          <cell r="E199">
            <v>498</v>
          </cell>
          <cell r="F199">
            <v>570</v>
          </cell>
          <cell r="G199">
            <v>14.457831325301214</v>
          </cell>
        </row>
        <row r="200">
          <cell r="A200">
            <v>30000852</v>
          </cell>
          <cell r="B200" t="str">
            <v>Исследование рыбы и рыбной продукции на личинки паразитов(нематод,трематод, цестод и скребней) 1 проба</v>
          </cell>
          <cell r="C200" t="str">
            <v>проба</v>
          </cell>
          <cell r="D200">
            <v>480</v>
          </cell>
          <cell r="E200">
            <v>576</v>
          </cell>
          <cell r="F200">
            <v>660</v>
          </cell>
          <cell r="G200">
            <v>14.583333333333329</v>
          </cell>
        </row>
        <row r="201">
          <cell r="A201">
            <v>30000853</v>
          </cell>
          <cell r="B201" t="str">
            <v>Исследование мяса и мясопродукции на личинки биогельминтов</v>
          </cell>
          <cell r="C201" t="str">
            <v>проба</v>
          </cell>
          <cell r="D201">
            <v>320</v>
          </cell>
          <cell r="E201">
            <v>384</v>
          </cell>
          <cell r="F201">
            <v>438</v>
          </cell>
          <cell r="G201">
            <v>14.0625</v>
          </cell>
        </row>
        <row r="202">
          <cell r="A202">
            <v>30000856</v>
          </cell>
          <cell r="B202" t="str">
            <v>Исследование овощей, фруктов и зелени  на цисты простейших.</v>
          </cell>
          <cell r="C202" t="str">
            <v>иссл.</v>
          </cell>
          <cell r="D202">
            <v>380</v>
          </cell>
          <cell r="E202">
            <v>456</v>
          </cell>
          <cell r="F202">
            <v>522</v>
          </cell>
          <cell r="G202">
            <v>14.473684210526301</v>
          </cell>
        </row>
        <row r="203">
          <cell r="A203">
            <v>30000857</v>
          </cell>
          <cell r="B20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203" t="str">
            <v>проба</v>
          </cell>
          <cell r="D203">
            <v>375</v>
          </cell>
          <cell r="E203">
            <v>450</v>
          </cell>
          <cell r="F203">
            <v>516</v>
          </cell>
          <cell r="G203">
            <v>14.666666666666671</v>
          </cell>
        </row>
        <row r="204">
          <cell r="A204">
            <v>30000165</v>
          </cell>
          <cell r="B204" t="str">
            <v>Исследования овощей, фруктов, зелени на яйца гельминтов и цисты (ооцисты) патогенных кишечных простейших</v>
          </cell>
          <cell r="C204" t="str">
            <v>иссл.</v>
          </cell>
          <cell r="D204">
            <v>710</v>
          </cell>
          <cell r="E204">
            <v>852</v>
          </cell>
          <cell r="F204">
            <v>978</v>
          </cell>
          <cell r="G204">
            <v>14.788732394366207</v>
          </cell>
        </row>
        <row r="205">
          <cell r="A205" t="str">
            <v>Смывы с объектов внешней среды</v>
          </cell>
        </row>
        <row r="206">
          <cell r="A206">
            <v>30000854</v>
          </cell>
          <cell r="B206" t="str">
            <v>Исследование смывов с предметов окружающей среды на яйца гельминтов и цисты патогенных  простейших.</v>
          </cell>
          <cell r="C206" t="str">
            <v>проба</v>
          </cell>
          <cell r="D206">
            <v>385</v>
          </cell>
          <cell r="E206">
            <v>462</v>
          </cell>
          <cell r="F206">
            <v>528</v>
          </cell>
          <cell r="G206">
            <v>14.285714285714278</v>
          </cell>
        </row>
        <row r="207">
          <cell r="A207">
            <v>30000861</v>
          </cell>
          <cell r="B207" t="str">
            <v>Исследование смывов с предметов окружающей среды на яйца гельминтов (для бассейнов)</v>
          </cell>
          <cell r="C207" t="str">
            <v>иссл.</v>
          </cell>
          <cell r="D207">
            <v>215</v>
          </cell>
          <cell r="E207">
            <v>258</v>
          </cell>
          <cell r="F207">
            <v>294</v>
          </cell>
          <cell r="G207">
            <v>13.95348837209302</v>
          </cell>
        </row>
        <row r="208">
          <cell r="A208">
            <v>30000868</v>
          </cell>
          <cell r="B208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208" t="str">
            <v>проба</v>
          </cell>
          <cell r="D208">
            <v>320</v>
          </cell>
          <cell r="E208">
            <v>384</v>
          </cell>
          <cell r="F208">
            <v>438</v>
          </cell>
          <cell r="G208">
            <v>14.0625</v>
          </cell>
        </row>
        <row r="209">
          <cell r="A209" t="str">
            <v>Внутрилабораторный контроль</v>
          </cell>
        </row>
        <row r="210">
          <cell r="A210">
            <v>30000862</v>
          </cell>
          <cell r="B210" t="str">
            <v>Контроль обсемененности предметов окружающей среды  методом смыва на цисты лямблий и яйца остриц (ВЛК)</v>
          </cell>
          <cell r="C210" t="str">
            <v>проба</v>
          </cell>
          <cell r="D210">
            <v>270</v>
          </cell>
          <cell r="E210">
            <v>324</v>
          </cell>
          <cell r="F210">
            <v>372</v>
          </cell>
          <cell r="G210">
            <v>14.81481481481481</v>
          </cell>
        </row>
        <row r="211">
          <cell r="A211" t="str">
            <v>Обучение</v>
          </cell>
        </row>
        <row r="212">
          <cell r="A212">
            <v>30000860</v>
          </cell>
          <cell r="B212" t="str">
            <v>Обучение на рабочем месте по лабораторной диагностике гельминтозов, протозоозов, малярии по 75-и часовой программе</v>
          </cell>
          <cell r="C212" t="str">
            <v>чел.</v>
          </cell>
          <cell r="D212">
            <v>12500</v>
          </cell>
          <cell r="E212">
            <v>15000</v>
          </cell>
          <cell r="F212">
            <v>17250</v>
          </cell>
          <cell r="G212">
            <v>14.999999999999986</v>
          </cell>
        </row>
        <row r="213">
          <cell r="A213" t="str">
            <v>Бактериологическая  лаборатория</v>
          </cell>
          <cell r="G213">
            <v>13.737900204772824</v>
          </cell>
        </row>
        <row r="214">
          <cell r="A214" t="str">
            <v>Пищевые продукты</v>
          </cell>
        </row>
        <row r="215">
          <cell r="A215">
            <v>50001327</v>
          </cell>
          <cell r="B215" t="str">
            <v>Пробоподготовка при бактериологическом исследовании пищевых продуктов</v>
          </cell>
          <cell r="C215" t="str">
            <v>проба</v>
          </cell>
          <cell r="D215">
            <v>90</v>
          </cell>
          <cell r="E215">
            <v>108</v>
          </cell>
          <cell r="F215">
            <v>120</v>
          </cell>
          <cell r="G215">
            <v>11.111111111111114</v>
          </cell>
        </row>
        <row r="216">
          <cell r="A216">
            <v>50001315</v>
          </cell>
          <cell r="B216" t="str">
            <v>Бактериологическое исследование консервированной продукции (мясной, рыбной, молочной, овощной, фруктовой и др.)</v>
          </cell>
          <cell r="C216" t="str">
            <v>проба</v>
          </cell>
          <cell r="D216">
            <v>705</v>
          </cell>
          <cell r="E216">
            <v>846</v>
          </cell>
          <cell r="F216">
            <v>972</v>
          </cell>
          <cell r="G216">
            <v>14.893617021276611</v>
          </cell>
        </row>
        <row r="217">
          <cell r="A217">
            <v>50000035</v>
          </cell>
          <cell r="B217" t="str">
            <v>Определение ингибирующих веществ в сыром молоке.</v>
          </cell>
          <cell r="C217" t="str">
            <v>иссл.</v>
          </cell>
          <cell r="D217">
            <v>260</v>
          </cell>
          <cell r="E217">
            <v>312</v>
          </cell>
          <cell r="F217">
            <v>354</v>
          </cell>
          <cell r="G217">
            <v>13.461538461538453</v>
          </cell>
        </row>
        <row r="218">
          <cell r="A218">
            <v>50000930</v>
          </cell>
          <cell r="B218" t="str">
            <v>Определение количества соматических клеток в сыром молоке.</v>
          </cell>
          <cell r="C218" t="str">
            <v>иссл.</v>
          </cell>
          <cell r="D218">
            <v>130</v>
          </cell>
          <cell r="E218">
            <v>156</v>
          </cell>
          <cell r="F218">
            <v>174</v>
          </cell>
          <cell r="G218">
            <v>11.538461538461547</v>
          </cell>
        </row>
        <row r="219">
          <cell r="A219">
            <v>50000025</v>
          </cell>
          <cell r="B219" t="str">
            <v>Определение остаточного количества антибиотиков в пищевых продуктах (на один антибиотик).</v>
          </cell>
          <cell r="C219" t="str">
            <v>иссл.</v>
          </cell>
          <cell r="D219">
            <v>850</v>
          </cell>
          <cell r="E219">
            <v>1020</v>
          </cell>
          <cell r="F219">
            <v>1170</v>
          </cell>
          <cell r="G219">
            <v>14.705882352941174</v>
          </cell>
        </row>
        <row r="220">
          <cell r="A220">
            <v>50000044</v>
          </cell>
          <cell r="B220" t="str">
            <v>Бактериологическое исследование пищевых продуктов на Cl.botulinum</v>
          </cell>
          <cell r="C220" t="str">
            <v>иссл.</v>
          </cell>
          <cell r="D220">
            <v>320</v>
          </cell>
          <cell r="E220">
            <v>384</v>
          </cell>
          <cell r="F220">
            <v>438</v>
          </cell>
          <cell r="G220">
            <v>14.0625</v>
          </cell>
        </row>
        <row r="221">
          <cell r="A221">
            <v>50000045</v>
          </cell>
          <cell r="B221" t="str">
            <v>Бактериологическое исследование на КМАФАнМ, КМАэМ</v>
          </cell>
          <cell r="C221" t="str">
            <v>иссл.</v>
          </cell>
          <cell r="D221">
            <v>120</v>
          </cell>
          <cell r="E221">
            <v>144</v>
          </cell>
          <cell r="F221">
            <v>162</v>
          </cell>
          <cell r="G221">
            <v>12.5</v>
          </cell>
        </row>
        <row r="222">
          <cell r="A222">
            <v>50000099</v>
          </cell>
          <cell r="B222" t="str">
            <v>Бактериологическое исследование на БГКП (колиформы)</v>
          </cell>
          <cell r="C222" t="str">
            <v>иссл.</v>
          </cell>
          <cell r="D222">
            <v>80</v>
          </cell>
          <cell r="E222">
            <v>96</v>
          </cell>
          <cell r="F222">
            <v>108</v>
          </cell>
          <cell r="G222">
            <v>12.5</v>
          </cell>
        </row>
        <row r="223">
          <cell r="A223">
            <v>50000109</v>
          </cell>
          <cell r="B223" t="str">
            <v>Бактериологическое исследование на стафилококки S. аureus.</v>
          </cell>
          <cell r="C223" t="str">
            <v>иссл.</v>
          </cell>
          <cell r="D223">
            <v>60</v>
          </cell>
          <cell r="E223">
            <v>72</v>
          </cell>
          <cell r="F223">
            <v>81</v>
          </cell>
          <cell r="G223">
            <v>12.5</v>
          </cell>
        </row>
        <row r="224">
          <cell r="A224">
            <v>50000105</v>
          </cell>
          <cell r="B224" t="str">
            <v>Бактериологическое исследование на бактерии рода  Proteus.</v>
          </cell>
          <cell r="C224" t="str">
            <v>иссл.</v>
          </cell>
          <cell r="D224">
            <v>60</v>
          </cell>
          <cell r="E224">
            <v>72</v>
          </cell>
          <cell r="F224">
            <v>81</v>
          </cell>
          <cell r="G224">
            <v>12.5</v>
          </cell>
        </row>
        <row r="225">
          <cell r="A225">
            <v>50000046</v>
          </cell>
          <cell r="B225" t="str">
            <v>Бактериологическое исследование на дрожжи, плесени, концентрацию дрожжевых клеток, плесень по Говарду</v>
          </cell>
          <cell r="C225" t="str">
            <v>иссл.</v>
          </cell>
          <cell r="D225">
            <v>120</v>
          </cell>
          <cell r="E225">
            <v>144</v>
          </cell>
          <cell r="F225">
            <v>162</v>
          </cell>
          <cell r="G225">
            <v>12.5</v>
          </cell>
        </row>
        <row r="226">
          <cell r="A226">
            <v>50000100</v>
          </cell>
          <cell r="B226" t="str">
            <v>Бактериологическое исследование на сульфитредуцирующие клостридии, мезофильные клостридии</v>
          </cell>
          <cell r="C226" t="str">
            <v>иссл.</v>
          </cell>
          <cell r="D226">
            <v>50</v>
          </cell>
          <cell r="E226">
            <v>60</v>
          </cell>
          <cell r="F226">
            <v>66</v>
          </cell>
          <cell r="G226">
            <v>10.000000000000014</v>
          </cell>
        </row>
        <row r="227">
          <cell r="A227">
            <v>50000104</v>
          </cell>
          <cell r="B227" t="str">
            <v>Бактериологическое исследование на E.coli</v>
          </cell>
          <cell r="C227" t="str">
            <v>иссл.</v>
          </cell>
          <cell r="D227">
            <v>95</v>
          </cell>
          <cell r="E227">
            <v>114</v>
          </cell>
          <cell r="F227">
            <v>126</v>
          </cell>
          <cell r="G227">
            <v>10.526315789473699</v>
          </cell>
        </row>
        <row r="228">
          <cell r="A228">
            <v>50000103</v>
          </cell>
          <cell r="B228" t="str">
            <v>Бактериологическое исследование на энтерококки Enterococcus.</v>
          </cell>
          <cell r="C228" t="str">
            <v>иссл.</v>
          </cell>
          <cell r="D228">
            <v>80</v>
          </cell>
          <cell r="E228">
            <v>96</v>
          </cell>
          <cell r="F228">
            <v>108</v>
          </cell>
          <cell r="G228">
            <v>12.5</v>
          </cell>
        </row>
        <row r="229">
          <cell r="A229">
            <v>50000047</v>
          </cell>
          <cell r="B229" t="str">
            <v>Бактериологическое исследование на молочнокислые микроорганизмы</v>
          </cell>
          <cell r="C229" t="str">
            <v>иссл.</v>
          </cell>
          <cell r="D229">
            <v>155</v>
          </cell>
          <cell r="E229">
            <v>186</v>
          </cell>
          <cell r="F229">
            <v>210</v>
          </cell>
          <cell r="G229">
            <v>12.90322580645163</v>
          </cell>
        </row>
        <row r="230">
          <cell r="A230">
            <v>50001075</v>
          </cell>
          <cell r="B230" t="str">
            <v>Бактериологическое исследование на бифидобактерии.</v>
          </cell>
          <cell r="C230" t="str">
            <v>иссл.</v>
          </cell>
          <cell r="D230">
            <v>165</v>
          </cell>
          <cell r="E230">
            <v>198</v>
          </cell>
          <cell r="F230">
            <v>222</v>
          </cell>
          <cell r="G230">
            <v>12.12121212121211</v>
          </cell>
        </row>
        <row r="231">
          <cell r="A231">
            <v>50000111</v>
          </cell>
          <cell r="B231" t="str">
            <v xml:space="preserve">Бактериологическое исследование на парагемолитический вибрион </v>
          </cell>
          <cell r="C231" t="str">
            <v>иссл.</v>
          </cell>
          <cell r="D231">
            <v>85</v>
          </cell>
          <cell r="E231">
            <v>102</v>
          </cell>
          <cell r="F231">
            <v>114</v>
          </cell>
          <cell r="G231">
            <v>11.764705882352942</v>
          </cell>
        </row>
        <row r="232">
          <cell r="A232">
            <v>50000102</v>
          </cell>
          <cell r="B232" t="str">
            <v>Бактериологическое исследование на B.cereus.</v>
          </cell>
          <cell r="C232" t="str">
            <v>иссл.</v>
          </cell>
          <cell r="D232">
            <v>115</v>
          </cell>
          <cell r="E232">
            <v>138</v>
          </cell>
          <cell r="F232">
            <v>156</v>
          </cell>
          <cell r="G232">
            <v>13.043478260869563</v>
          </cell>
        </row>
        <row r="233">
          <cell r="A233">
            <v>50000110</v>
          </cell>
          <cell r="B233" t="str">
            <v>Бактериологическое исследование на листерии Listeria monocytogenes</v>
          </cell>
          <cell r="C233" t="str">
            <v>иссл.</v>
          </cell>
          <cell r="D233">
            <v>525</v>
          </cell>
          <cell r="E233">
            <v>630</v>
          </cell>
          <cell r="F233">
            <v>720</v>
          </cell>
          <cell r="G233">
            <v>14.285714285714278</v>
          </cell>
        </row>
        <row r="234">
          <cell r="A234">
            <v>50000048</v>
          </cell>
          <cell r="B234" t="str">
            <v>Бактериологическое исследование на патогенную микрофлору, в т.ч. cальмонеллы</v>
          </cell>
          <cell r="C234" t="str">
            <v>иссл.</v>
          </cell>
          <cell r="D234">
            <v>175</v>
          </cell>
          <cell r="E234">
            <v>210</v>
          </cell>
          <cell r="F234">
            <v>240</v>
          </cell>
          <cell r="G234">
            <v>14.285714285714278</v>
          </cell>
        </row>
        <row r="235">
          <cell r="A235">
            <v>50001077</v>
          </cell>
          <cell r="B235" t="str">
            <v>Бактериологическое исследование на синегнойную палочку Ps.aeruginosa.</v>
          </cell>
          <cell r="C235" t="str">
            <v>иссл.</v>
          </cell>
          <cell r="D235">
            <v>285</v>
          </cell>
          <cell r="E235">
            <v>342</v>
          </cell>
          <cell r="F235">
            <v>390</v>
          </cell>
          <cell r="G235">
            <v>14.035087719298247</v>
          </cell>
        </row>
        <row r="236">
          <cell r="A236">
            <v>50001317</v>
          </cell>
          <cell r="B236" t="str">
            <v>Бактериологическое исследование на Enterobacter sakazakii</v>
          </cell>
          <cell r="C236" t="str">
            <v>иссл.</v>
          </cell>
          <cell r="D236">
            <v>235</v>
          </cell>
          <cell r="E236">
            <v>282</v>
          </cell>
          <cell r="F236">
            <v>324</v>
          </cell>
          <cell r="G236">
            <v>14.893617021276611</v>
          </cell>
        </row>
        <row r="237">
          <cell r="A237">
            <v>50001318</v>
          </cell>
          <cell r="B237" t="str">
            <v>Бактериологическое исследование на неспорообразующие микроорганизмы</v>
          </cell>
          <cell r="C237" t="str">
            <v>иссл.</v>
          </cell>
          <cell r="D237">
            <v>145</v>
          </cell>
          <cell r="E237">
            <v>174</v>
          </cell>
          <cell r="F237">
            <v>198</v>
          </cell>
          <cell r="G237">
            <v>13.793103448275872</v>
          </cell>
        </row>
        <row r="238">
          <cell r="A238">
            <v>50001072</v>
          </cell>
          <cell r="B23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38" t="str">
            <v>проба</v>
          </cell>
          <cell r="D238">
            <v>1150</v>
          </cell>
          <cell r="E238">
            <v>1380</v>
          </cell>
          <cell r="F238">
            <v>1584</v>
          </cell>
          <cell r="G238">
            <v>14.782608695652172</v>
          </cell>
        </row>
        <row r="239">
          <cell r="A239" t="str">
            <v>Вода и почва</v>
          </cell>
        </row>
        <row r="240">
          <cell r="A240">
            <v>50000245</v>
          </cell>
          <cell r="B240" t="str">
            <v>Бактериологическое исследование воды на обобщенные колиформные бактерии (ОКБ)</v>
          </cell>
          <cell r="C240" t="str">
            <v>иссл.</v>
          </cell>
          <cell r="D240">
            <v>190</v>
          </cell>
          <cell r="E240">
            <v>228</v>
          </cell>
          <cell r="F240">
            <v>258</v>
          </cell>
          <cell r="G240">
            <v>13.157894736842096</v>
          </cell>
        </row>
        <row r="241">
          <cell r="A241">
            <v>50000129</v>
          </cell>
          <cell r="B241" t="str">
            <v>Бактериологическое исследование воды на термотолерантные бактерии (ТКБ)</v>
          </cell>
          <cell r="C241" t="str">
            <v>иссл.</v>
          </cell>
          <cell r="D241">
            <v>190</v>
          </cell>
          <cell r="E241">
            <v>228</v>
          </cell>
          <cell r="F241">
            <v>258</v>
          </cell>
          <cell r="G241">
            <v>13.157894736842096</v>
          </cell>
        </row>
        <row r="242">
          <cell r="A242">
            <v>50001079</v>
          </cell>
          <cell r="B242" t="str">
            <v>Бактериологическое исследование воды на колифаги</v>
          </cell>
          <cell r="C242" t="str">
            <v>иссл.</v>
          </cell>
          <cell r="D242">
            <v>270</v>
          </cell>
          <cell r="E242">
            <v>324</v>
          </cell>
          <cell r="F242">
            <v>372</v>
          </cell>
          <cell r="G242">
            <v>14.81481481481481</v>
          </cell>
        </row>
        <row r="243">
          <cell r="A243">
            <v>50000049</v>
          </cell>
          <cell r="B243" t="str">
            <v>Бактериологическое исследование воды на споры сульфитредуцирующих клостридий</v>
          </cell>
          <cell r="C243" t="str">
            <v>иссл.</v>
          </cell>
          <cell r="D243">
            <v>90</v>
          </cell>
          <cell r="E243">
            <v>108</v>
          </cell>
          <cell r="F243">
            <v>120</v>
          </cell>
          <cell r="G243">
            <v>11.111111111111114</v>
          </cell>
        </row>
        <row r="244">
          <cell r="A244">
            <v>50001122</v>
          </cell>
          <cell r="B244" t="str">
            <v>Бактериологическое исследование воды на синегнойную палочку Ps.aeruginosa.</v>
          </cell>
          <cell r="C244" t="str">
            <v>иссл.</v>
          </cell>
          <cell r="D244">
            <v>300</v>
          </cell>
          <cell r="E244">
            <v>360</v>
          </cell>
          <cell r="F244">
            <v>414</v>
          </cell>
          <cell r="G244">
            <v>14.999999999999986</v>
          </cell>
        </row>
        <row r="245">
          <cell r="A245">
            <v>50001134</v>
          </cell>
          <cell r="B245" t="str">
            <v>Бактериологическое исследование воды на ОМЧ 37°С</v>
          </cell>
          <cell r="C245" t="str">
            <v>иссл.</v>
          </cell>
          <cell r="D245">
            <v>90</v>
          </cell>
          <cell r="E245">
            <v>108</v>
          </cell>
          <cell r="F245">
            <v>120</v>
          </cell>
          <cell r="G245">
            <v>11.111111111111114</v>
          </cell>
        </row>
        <row r="246">
          <cell r="A246">
            <v>50001139</v>
          </cell>
          <cell r="B246" t="str">
            <v>Бактериологическое исследование воды на ОМЧ 22°С</v>
          </cell>
          <cell r="C246" t="str">
            <v>иссл.</v>
          </cell>
          <cell r="D246">
            <v>90</v>
          </cell>
          <cell r="E246">
            <v>108</v>
          </cell>
          <cell r="F246">
            <v>120</v>
          </cell>
          <cell r="G246">
            <v>11.111111111111114</v>
          </cell>
        </row>
        <row r="247">
          <cell r="A247">
            <v>50001135</v>
          </cell>
          <cell r="B247" t="str">
            <v>Бактериологическое исследование воды питьевой, расфасованной в емкости на ОКБ, ТКБ, ГКБ</v>
          </cell>
          <cell r="C247" t="str">
            <v>иссл.</v>
          </cell>
          <cell r="D247">
            <v>105</v>
          </cell>
          <cell r="E247">
            <v>126</v>
          </cell>
          <cell r="F247">
            <v>144</v>
          </cell>
          <cell r="G247">
            <v>14.285714285714278</v>
          </cell>
        </row>
        <row r="248">
          <cell r="A248">
            <v>50001088</v>
          </cell>
          <cell r="B248" t="str">
            <v>Бактериологическое исследование воды на возбудители кишечных инфекций бактериальной природы</v>
          </cell>
          <cell r="C248" t="str">
            <v>иссл.</v>
          </cell>
          <cell r="D248">
            <v>555</v>
          </cell>
          <cell r="E248">
            <v>666</v>
          </cell>
          <cell r="F248">
            <v>762</v>
          </cell>
          <cell r="G248">
            <v>14.414414414414424</v>
          </cell>
        </row>
        <row r="249">
          <cell r="A249">
            <v>50000140</v>
          </cell>
          <cell r="B249" t="str">
            <v>Бактериологическое исследование воды на Staphylococcus aureus</v>
          </cell>
          <cell r="C249" t="str">
            <v>проба</v>
          </cell>
          <cell r="D249">
            <v>116.66666666666667</v>
          </cell>
          <cell r="E249">
            <v>140</v>
          </cell>
          <cell r="F249">
            <v>156</v>
          </cell>
          <cell r="G249">
            <v>11.428571428571431</v>
          </cell>
        </row>
        <row r="250">
          <cell r="A250">
            <v>50001133</v>
          </cell>
          <cell r="B250" t="str">
            <v>Бактериологическое исследование воды на легионеллы.</v>
          </cell>
          <cell r="C250" t="str">
            <v>иссл.</v>
          </cell>
          <cell r="D250">
            <v>1400</v>
          </cell>
          <cell r="E250">
            <v>1680</v>
          </cell>
          <cell r="F250">
            <v>1932</v>
          </cell>
          <cell r="G250">
            <v>14.999999999999986</v>
          </cell>
        </row>
        <row r="251">
          <cell r="A251">
            <v>50000174</v>
          </cell>
          <cell r="B251" t="str">
            <v>Бактериологическое исследование почвы и песка.</v>
          </cell>
          <cell r="C251" t="str">
            <v>проба</v>
          </cell>
          <cell r="D251">
            <v>660</v>
          </cell>
          <cell r="E251">
            <v>792</v>
          </cell>
          <cell r="F251">
            <v>906</v>
          </cell>
          <cell r="G251">
            <v>14.393939393939405</v>
          </cell>
        </row>
        <row r="252">
          <cell r="A252">
            <v>50000051</v>
          </cell>
          <cell r="B252" t="str">
            <v>Бактериологическое исследование воды на энтерококки (фекальные стрептококки)</v>
          </cell>
          <cell r="C252" t="str">
            <v>проба</v>
          </cell>
          <cell r="D252">
            <v>120</v>
          </cell>
          <cell r="E252">
            <v>144</v>
          </cell>
          <cell r="F252">
            <v>162</v>
          </cell>
          <cell r="G252">
            <v>12.5</v>
          </cell>
        </row>
        <row r="253">
          <cell r="A253">
            <v>50000052</v>
          </cell>
          <cell r="B253" t="str">
            <v>Бактериологическое исследование воды  на E.сoli/БГКП</v>
          </cell>
          <cell r="C253" t="str">
            <v>проба</v>
          </cell>
          <cell r="D253">
            <v>90</v>
          </cell>
          <cell r="E253">
            <v>108</v>
          </cell>
          <cell r="F253">
            <v>120</v>
          </cell>
          <cell r="G253">
            <v>11.111111111111114</v>
          </cell>
        </row>
        <row r="254">
          <cell r="A254">
            <v>50000083</v>
          </cell>
          <cell r="B254" t="str">
            <v>Бактериологическое исследование питьевой воды (на 4 показателя)</v>
          </cell>
          <cell r="C254" t="str">
            <v>иссл.</v>
          </cell>
          <cell r="D254">
            <v>490</v>
          </cell>
          <cell r="E254">
            <v>588</v>
          </cell>
          <cell r="F254">
            <v>672</v>
          </cell>
          <cell r="G254">
            <v>14.285714285714278</v>
          </cell>
        </row>
        <row r="255">
          <cell r="A255" t="str">
            <v>50 000 084</v>
          </cell>
          <cell r="B255" t="str">
            <v>Бактериологическое исследование воды плавательных бассейнов (на 5 показателей)</v>
          </cell>
          <cell r="C255" t="str">
            <v>иссл.</v>
          </cell>
          <cell r="D255">
            <v>816.66666666666674</v>
          </cell>
          <cell r="E255">
            <v>980</v>
          </cell>
          <cell r="F255">
            <v>1122</v>
          </cell>
          <cell r="G255">
            <v>14.489795918367349</v>
          </cell>
        </row>
        <row r="256">
          <cell r="A256" t="str">
            <v>50 000 085</v>
          </cell>
          <cell r="B256" t="str">
            <v>Бактериологическое исследование воды поверхностных водоемов, сточной воды (на  4 показателя)</v>
          </cell>
          <cell r="C256" t="str">
            <v>иссл.</v>
          </cell>
          <cell r="D256">
            <v>670</v>
          </cell>
          <cell r="E256">
            <v>804</v>
          </cell>
          <cell r="F256">
            <v>924</v>
          </cell>
          <cell r="G256">
            <v>14.925373134328353</v>
          </cell>
        </row>
        <row r="257">
          <cell r="A257" t="str">
            <v>Воздух</v>
          </cell>
        </row>
        <row r="258">
          <cell r="A258">
            <v>50000224</v>
          </cell>
          <cell r="B258" t="str">
            <v>Бактериологическое исследование воздуха закрытых помещений на общее микробное число (ОМЧ).</v>
          </cell>
          <cell r="C258" t="str">
            <v>иссл.</v>
          </cell>
          <cell r="D258">
            <v>75</v>
          </cell>
          <cell r="E258">
            <v>90</v>
          </cell>
          <cell r="F258">
            <v>102</v>
          </cell>
          <cell r="G258">
            <v>13.333333333333329</v>
          </cell>
        </row>
        <row r="259">
          <cell r="A259">
            <v>50000225</v>
          </cell>
          <cell r="B259" t="str">
            <v>Бактериологическое исследование воздуха закрытых помещений на S.aureus.</v>
          </cell>
          <cell r="C259" t="str">
            <v>иссл.</v>
          </cell>
          <cell r="D259">
            <v>95</v>
          </cell>
          <cell r="E259">
            <v>114</v>
          </cell>
          <cell r="F259">
            <v>129</v>
          </cell>
          <cell r="G259">
            <v>13.157894736842096</v>
          </cell>
        </row>
        <row r="260">
          <cell r="A260">
            <v>50000226</v>
          </cell>
          <cell r="B260" t="str">
            <v>Бактериологическое исследование воздуха закрытых помещений на плесневые грибы и дрожжи.</v>
          </cell>
          <cell r="C260" t="str">
            <v>иссл.</v>
          </cell>
          <cell r="D260">
            <v>75</v>
          </cell>
          <cell r="E260">
            <v>90</v>
          </cell>
          <cell r="F260">
            <v>102</v>
          </cell>
          <cell r="G260">
            <v>13.333333333333329</v>
          </cell>
        </row>
        <row r="261">
          <cell r="A261">
            <v>50000227</v>
          </cell>
          <cell r="B261" t="str">
            <v>Бактериологическое исследование воздуха холодильных камер на плесень</v>
          </cell>
          <cell r="C261" t="str">
            <v>иссл.</v>
          </cell>
          <cell r="D261">
            <v>320</v>
          </cell>
          <cell r="E261">
            <v>384</v>
          </cell>
          <cell r="F261">
            <v>438</v>
          </cell>
          <cell r="G261">
            <v>14.0625</v>
          </cell>
        </row>
        <row r="262">
          <cell r="A262" t="str">
            <v>Лекарственные формы, парфюмерно-косметическая продукция, средства личной гигиены</v>
          </cell>
        </row>
        <row r="263">
          <cell r="A263">
            <v>50000147</v>
          </cell>
          <cell r="B263" t="str">
            <v>Бактериологическое исследование лекарственных форм на стерильность.</v>
          </cell>
          <cell r="C263" t="str">
            <v>проба</v>
          </cell>
          <cell r="D263">
            <v>160</v>
          </cell>
          <cell r="E263">
            <v>192</v>
          </cell>
          <cell r="F263">
            <v>216</v>
          </cell>
          <cell r="G263">
            <v>12.5</v>
          </cell>
        </row>
        <row r="264">
          <cell r="A264">
            <v>50001094</v>
          </cell>
          <cell r="B264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64" t="str">
            <v>проба</v>
          </cell>
          <cell r="D264">
            <v>270</v>
          </cell>
          <cell r="E264">
            <v>324</v>
          </cell>
          <cell r="F264">
            <v>372</v>
          </cell>
          <cell r="G264">
            <v>14.81481481481481</v>
          </cell>
        </row>
        <row r="265">
          <cell r="A265">
            <v>50001118</v>
          </cell>
          <cell r="B265" t="str">
            <v>Бактериологическое исследование на пирогенообразующие микроорганизмы</v>
          </cell>
          <cell r="C265" t="str">
            <v>проба</v>
          </cell>
          <cell r="D265">
            <v>380</v>
          </cell>
          <cell r="E265">
            <v>456</v>
          </cell>
          <cell r="F265">
            <v>522</v>
          </cell>
          <cell r="G265">
            <v>14.473684210526301</v>
          </cell>
        </row>
        <row r="266">
          <cell r="A266">
            <v>50001119</v>
          </cell>
          <cell r="B266" t="str">
            <v>Бактериологическое исследование воды очищенной по фармакопее</v>
          </cell>
          <cell r="C266" t="str">
            <v>проба</v>
          </cell>
          <cell r="D266">
            <v>670</v>
          </cell>
          <cell r="E266">
            <v>804</v>
          </cell>
          <cell r="F266">
            <v>924</v>
          </cell>
          <cell r="G266">
            <v>14.925373134328353</v>
          </cell>
        </row>
        <row r="267">
          <cell r="A267">
            <v>50000064</v>
          </cell>
          <cell r="B267" t="str">
            <v>Бактериологическое исследование воды для инъекций  и воды для гемодиализа по фармакопее</v>
          </cell>
          <cell r="C267" t="str">
            <v>проба</v>
          </cell>
          <cell r="D267">
            <v>670</v>
          </cell>
          <cell r="E267">
            <v>804</v>
          </cell>
          <cell r="F267">
            <v>924</v>
          </cell>
          <cell r="G267">
            <v>14.925373134328353</v>
          </cell>
        </row>
        <row r="268">
          <cell r="A268">
            <v>50001120</v>
          </cell>
          <cell r="B268" t="str">
            <v>Бактериологическое исследование лекарственных препаратов на микробиологическую чистоту</v>
          </cell>
          <cell r="C268" t="str">
            <v>проба</v>
          </cell>
          <cell r="D268">
            <v>640</v>
          </cell>
          <cell r="E268">
            <v>768</v>
          </cell>
          <cell r="F268">
            <v>882</v>
          </cell>
          <cell r="G268">
            <v>14.84375</v>
          </cell>
        </row>
        <row r="269">
          <cell r="A269">
            <v>50000175</v>
          </cell>
          <cell r="B269" t="str">
            <v>Бактериологическое исследование лечебной грязи.</v>
          </cell>
          <cell r="C269" t="str">
            <v>проба</v>
          </cell>
          <cell r="D269">
            <v>655</v>
          </cell>
          <cell r="E269">
            <v>786</v>
          </cell>
          <cell r="F269">
            <v>900</v>
          </cell>
          <cell r="G269">
            <v>14.503816793893122</v>
          </cell>
        </row>
        <row r="270">
          <cell r="A270">
            <v>50000005</v>
          </cell>
          <cell r="B270" t="str">
            <v>Бактериологическое исследование средств личной гигиены</v>
          </cell>
          <cell r="C270" t="str">
            <v>проба</v>
          </cell>
          <cell r="D270">
            <v>1700</v>
          </cell>
          <cell r="E270">
            <v>2040</v>
          </cell>
          <cell r="F270">
            <v>2346</v>
          </cell>
          <cell r="G270">
            <v>14.999999999999986</v>
          </cell>
        </row>
        <row r="271">
          <cell r="A271">
            <v>50001130</v>
          </cell>
          <cell r="B271" t="str">
            <v>Бактериологическое исследование парфюмерно-косметической продукции.</v>
          </cell>
          <cell r="C271" t="str">
            <v>проба</v>
          </cell>
          <cell r="D271">
            <v>1700</v>
          </cell>
          <cell r="E271">
            <v>2040</v>
          </cell>
          <cell r="F271">
            <v>2346</v>
          </cell>
          <cell r="G271">
            <v>14.999999999999986</v>
          </cell>
        </row>
        <row r="272">
          <cell r="A272">
            <v>50000020</v>
          </cell>
          <cell r="B272" t="str">
            <v>Бактериологическое исследование игрушек</v>
          </cell>
          <cell r="C272" t="str">
            <v>проба</v>
          </cell>
          <cell r="D272">
            <v>1050</v>
          </cell>
          <cell r="E272">
            <v>1260</v>
          </cell>
          <cell r="F272">
            <v>1446</v>
          </cell>
          <cell r="G272">
            <v>14.761904761904759</v>
          </cell>
        </row>
        <row r="273">
          <cell r="A273" t="str">
            <v>Смывы с объектов внешней среды</v>
          </cell>
        </row>
        <row r="274">
          <cell r="A274">
            <v>50000126</v>
          </cell>
          <cell r="B274" t="str">
            <v>Бактериологическое исследование смывов на БГКП</v>
          </cell>
          <cell r="C274" t="str">
            <v>иссл.</v>
          </cell>
          <cell r="D274">
            <v>85</v>
          </cell>
          <cell r="E274">
            <v>102</v>
          </cell>
          <cell r="F274">
            <v>117</v>
          </cell>
          <cell r="G274">
            <v>14.705882352941174</v>
          </cell>
        </row>
        <row r="275">
          <cell r="A275">
            <v>50000130</v>
          </cell>
          <cell r="B275" t="str">
            <v>Бактериологическое исследование смывов на ОКБ</v>
          </cell>
          <cell r="C275" t="str">
            <v>иссл.</v>
          </cell>
          <cell r="D275">
            <v>85</v>
          </cell>
          <cell r="E275">
            <v>102</v>
          </cell>
          <cell r="F275">
            <v>117</v>
          </cell>
          <cell r="G275">
            <v>14.705882352941174</v>
          </cell>
        </row>
        <row r="276">
          <cell r="A276">
            <v>50000131</v>
          </cell>
          <cell r="B276" t="str">
            <v>Бактериологическое исследование смывов на энтеробактерии</v>
          </cell>
          <cell r="C276" t="str">
            <v>иссл.</v>
          </cell>
          <cell r="D276">
            <v>85</v>
          </cell>
          <cell r="E276">
            <v>102</v>
          </cell>
          <cell r="F276">
            <v>117</v>
          </cell>
          <cell r="G276">
            <v>14.705882352941174</v>
          </cell>
        </row>
        <row r="277">
          <cell r="A277">
            <v>50000171</v>
          </cell>
          <cell r="B277" t="str">
            <v>Бактериологическое исследование смывов на стафилококк S.aureus.</v>
          </cell>
          <cell r="C277" t="str">
            <v>иссл.</v>
          </cell>
          <cell r="D277">
            <v>130</v>
          </cell>
          <cell r="E277">
            <v>156</v>
          </cell>
          <cell r="F277">
            <v>180</v>
          </cell>
          <cell r="G277">
            <v>15.384615384615373</v>
          </cell>
        </row>
        <row r="278">
          <cell r="A278">
            <v>50000164</v>
          </cell>
          <cell r="B278" t="str">
            <v>Бактериологическое исследование смывов на патогенную микрофлору</v>
          </cell>
          <cell r="C278" t="str">
            <v>иссл.</v>
          </cell>
          <cell r="D278">
            <v>270</v>
          </cell>
          <cell r="E278">
            <v>324</v>
          </cell>
          <cell r="F278">
            <v>372</v>
          </cell>
          <cell r="G278">
            <v>14.81481481481481</v>
          </cell>
        </row>
        <row r="279">
          <cell r="A279">
            <v>50000165</v>
          </cell>
          <cell r="B279" t="str">
            <v>Бактериологическое исследование смывов на ОМЧ (КМАФАнМ, МАФАМ).</v>
          </cell>
          <cell r="C279" t="str">
            <v>иссл.</v>
          </cell>
          <cell r="D279">
            <v>85</v>
          </cell>
          <cell r="E279">
            <v>102</v>
          </cell>
          <cell r="F279">
            <v>117</v>
          </cell>
          <cell r="G279">
            <v>14.705882352941174</v>
          </cell>
        </row>
        <row r="280">
          <cell r="A280">
            <v>50001095</v>
          </cell>
          <cell r="B280" t="str">
            <v>Бактериологическое исследование смывов на дрожжи, плесень.</v>
          </cell>
          <cell r="C280" t="str">
            <v>иссл.</v>
          </cell>
          <cell r="D280">
            <v>130</v>
          </cell>
          <cell r="E280">
            <v>156</v>
          </cell>
          <cell r="F280">
            <v>180</v>
          </cell>
          <cell r="G280">
            <v>15.384615384615373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 t="str">
            <v>иссл.</v>
          </cell>
          <cell r="D281">
            <v>90</v>
          </cell>
          <cell r="E281">
            <v>108</v>
          </cell>
          <cell r="F281">
            <v>123</v>
          </cell>
          <cell r="G281">
            <v>13.888888888888886</v>
          </cell>
        </row>
        <row r="282">
          <cell r="A282">
            <v>50001121</v>
          </cell>
          <cell r="B282" t="str">
            <v>Бактериологическое исследование смывов из холодильных камер на  плесень.</v>
          </cell>
          <cell r="C282" t="str">
            <v>иссл.</v>
          </cell>
          <cell r="D282">
            <v>140</v>
          </cell>
          <cell r="E282">
            <v>168</v>
          </cell>
          <cell r="F282">
            <v>192</v>
          </cell>
          <cell r="G282">
            <v>14.285714285714278</v>
          </cell>
        </row>
        <row r="283">
          <cell r="A283">
            <v>50000223</v>
          </cell>
          <cell r="B283" t="str">
            <v>Бактериологическое исследование смывов на легионеллы.</v>
          </cell>
          <cell r="C283" t="str">
            <v>иссл.</v>
          </cell>
          <cell r="D283">
            <v>1200</v>
          </cell>
          <cell r="E283">
            <v>1440</v>
          </cell>
          <cell r="F283">
            <v>1656</v>
          </cell>
          <cell r="G283">
            <v>14.999999999999986</v>
          </cell>
        </row>
        <row r="284">
          <cell r="A284">
            <v>50000055</v>
          </cell>
          <cell r="B284" t="str">
            <v>Бактериологическое исследование смывов с эндоскопического оборудования</v>
          </cell>
          <cell r="C284" t="str">
            <v>иссл.</v>
          </cell>
          <cell r="D284">
            <v>535</v>
          </cell>
          <cell r="E284">
            <v>642</v>
          </cell>
          <cell r="F284">
            <v>738</v>
          </cell>
          <cell r="G284">
            <v>14.953271028037392</v>
          </cell>
        </row>
        <row r="285">
          <cell r="A285">
            <v>50000056</v>
          </cell>
          <cell r="B285" t="str">
            <v>Бактериологическое исследование смывов на синегнойную палочку</v>
          </cell>
          <cell r="C285" t="str">
            <v>иссл.</v>
          </cell>
          <cell r="D285">
            <v>80</v>
          </cell>
          <cell r="E285">
            <v>96</v>
          </cell>
          <cell r="F285">
            <v>108</v>
          </cell>
          <cell r="G285">
            <v>12.5</v>
          </cell>
        </row>
        <row r="286">
          <cell r="A286">
            <v>50000057</v>
          </cell>
          <cell r="B286" t="str">
            <v>Бактериологическое исследование рук персонала</v>
          </cell>
          <cell r="C286" t="str">
            <v>иссл.</v>
          </cell>
          <cell r="D286">
            <v>140</v>
          </cell>
          <cell r="E286">
            <v>168</v>
          </cell>
          <cell r="F286">
            <v>192</v>
          </cell>
          <cell r="G286">
            <v>14.285714285714278</v>
          </cell>
        </row>
        <row r="287">
          <cell r="A287">
            <v>50000090</v>
          </cell>
          <cell r="B287" t="str">
            <v>Индикация и разрушение матрикса био-пленок. Выявлением свободноживущих микроорганизмов (вне области аккредитации)</v>
          </cell>
          <cell r="C287" t="str">
            <v>иссл.</v>
          </cell>
          <cell r="D287">
            <v>425</v>
          </cell>
          <cell r="E287">
            <v>510</v>
          </cell>
          <cell r="F287">
            <v>582</v>
          </cell>
          <cell r="G287">
            <v>14.117647058823522</v>
          </cell>
        </row>
        <row r="288">
          <cell r="A288" t="str">
            <v>Клинический материал</v>
          </cell>
        </row>
        <row r="289">
          <cell r="A289">
            <v>50001097</v>
          </cell>
          <cell r="B289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89" t="str">
            <v>проба</v>
          </cell>
          <cell r="D289">
            <v>605</v>
          </cell>
          <cell r="E289">
            <v>726</v>
          </cell>
          <cell r="F289">
            <v>834</v>
          </cell>
          <cell r="G289">
            <v>14.876033057851231</v>
          </cell>
        </row>
        <row r="290">
          <cell r="A290">
            <v>50000054</v>
          </cell>
          <cell r="B290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90" t="str">
            <v>проба</v>
          </cell>
          <cell r="D290">
            <v>520</v>
          </cell>
          <cell r="E290">
            <v>624</v>
          </cell>
          <cell r="F290">
            <v>714</v>
          </cell>
          <cell r="G290">
            <v>14.42307692307692</v>
          </cell>
        </row>
        <row r="291">
          <cell r="A291">
            <v>50001098</v>
          </cell>
          <cell r="B291" t="str">
            <v>Бактериологическое исследование отделяемого зева, носа на стафилококк (1 исследование)</v>
          </cell>
          <cell r="C291" t="str">
            <v>иссл.</v>
          </cell>
          <cell r="D291">
            <v>165</v>
          </cell>
          <cell r="E291">
            <v>198</v>
          </cell>
          <cell r="F291">
            <v>222</v>
          </cell>
          <cell r="G291">
            <v>12.12121212121211</v>
          </cell>
        </row>
        <row r="292">
          <cell r="A292">
            <v>50000193</v>
          </cell>
          <cell r="B292" t="str">
            <v>Бактериологическое исследование чувствительности к химиотерапевтическим препаратам</v>
          </cell>
          <cell r="C292" t="str">
            <v>иссл.</v>
          </cell>
          <cell r="D292">
            <v>85</v>
          </cell>
          <cell r="E292">
            <v>102</v>
          </cell>
          <cell r="F292">
            <v>117</v>
          </cell>
          <cell r="G292">
            <v>14.705882352941174</v>
          </cell>
        </row>
        <row r="293">
          <cell r="A293">
            <v>50000194</v>
          </cell>
          <cell r="B293" t="str">
            <v xml:space="preserve">Бактериологическое исследование на возбудителей дифтерии (1 исследование).  </v>
          </cell>
          <cell r="C293" t="str">
            <v>иссл.</v>
          </cell>
          <cell r="D293">
            <v>250</v>
          </cell>
          <cell r="E293">
            <v>300</v>
          </cell>
          <cell r="F293">
            <v>342</v>
          </cell>
          <cell r="G293">
            <v>13.999999999999986</v>
          </cell>
        </row>
        <row r="294">
          <cell r="A294">
            <v>50000195</v>
          </cell>
          <cell r="B294" t="str">
            <v>Бактериологическое исследование на возбудителей коклюша и паракоклюша.</v>
          </cell>
          <cell r="C294" t="str">
            <v>проба</v>
          </cell>
          <cell r="D294">
            <v>120</v>
          </cell>
          <cell r="E294">
            <v>144</v>
          </cell>
          <cell r="F294">
            <v>162</v>
          </cell>
          <cell r="G294">
            <v>12.5</v>
          </cell>
        </row>
        <row r="295">
          <cell r="A295">
            <v>50000197</v>
          </cell>
          <cell r="B295" t="str">
            <v>Бактериологическое исследование на менингококк</v>
          </cell>
          <cell r="C295" t="str">
            <v>иссл.</v>
          </cell>
          <cell r="D295">
            <v>165</v>
          </cell>
          <cell r="E295">
            <v>198</v>
          </cell>
          <cell r="F295">
            <v>222</v>
          </cell>
          <cell r="G295">
            <v>12.12121212121211</v>
          </cell>
        </row>
        <row r="296">
          <cell r="A296">
            <v>50000198</v>
          </cell>
          <cell r="B296" t="str">
            <v xml:space="preserve">Бактериологическое исследование на кишечную группу инфекций.  </v>
          </cell>
          <cell r="C296" t="str">
            <v>иссл.</v>
          </cell>
          <cell r="D296">
            <v>165</v>
          </cell>
          <cell r="E296">
            <v>198</v>
          </cell>
          <cell r="F296">
            <v>222</v>
          </cell>
          <cell r="G296">
            <v>12.12121212121211</v>
          </cell>
        </row>
        <row r="297">
          <cell r="A297">
            <v>50000058</v>
          </cell>
          <cell r="B297" t="str">
            <v>Бактериологическое исследование на  энтеропатогенные эшерихии</v>
          </cell>
          <cell r="C297" t="str">
            <v>иссл.</v>
          </cell>
          <cell r="D297">
            <v>250</v>
          </cell>
          <cell r="E297">
            <v>300</v>
          </cell>
          <cell r="F297">
            <v>342</v>
          </cell>
          <cell r="G297">
            <v>13.999999999999986</v>
          </cell>
        </row>
        <row r="298">
          <cell r="A298">
            <v>50001100</v>
          </cell>
          <cell r="B298" t="str">
            <v>Бактериологическое исследование крови на гемокультуру.</v>
          </cell>
          <cell r="C298" t="str">
            <v>иссл.</v>
          </cell>
          <cell r="D298">
            <v>185</v>
          </cell>
          <cell r="E298">
            <v>222</v>
          </cell>
          <cell r="F298">
            <v>252</v>
          </cell>
          <cell r="G298">
            <v>13.513513513513516</v>
          </cell>
        </row>
        <row r="299">
          <cell r="A299">
            <v>50001107</v>
          </cell>
          <cell r="B299" t="str">
            <v>Бактериологическое исследование крови на стерильность</v>
          </cell>
          <cell r="C299" t="str">
            <v>иссл.</v>
          </cell>
          <cell r="D299">
            <v>190</v>
          </cell>
          <cell r="E299">
            <v>228</v>
          </cell>
          <cell r="F299">
            <v>261</v>
          </cell>
          <cell r="G299">
            <v>14.473684210526301</v>
          </cell>
        </row>
        <row r="300">
          <cell r="A300">
            <v>50001101</v>
          </cell>
          <cell r="B300" t="str">
            <v xml:space="preserve">Бактериологическое исследование на дисбактериоз. </v>
          </cell>
          <cell r="C300" t="str">
            <v>проба</v>
          </cell>
          <cell r="D300">
            <v>770</v>
          </cell>
          <cell r="E300">
            <v>924</v>
          </cell>
          <cell r="F300">
            <v>1062</v>
          </cell>
          <cell r="G300">
            <v>14.935064935064929</v>
          </cell>
        </row>
        <row r="301">
          <cell r="A301">
            <v>50001112</v>
          </cell>
          <cell r="B301" t="str">
            <v>Определение устойчивости микроорганизмов к дезинфектантам</v>
          </cell>
          <cell r="C301" t="str">
            <v>проба</v>
          </cell>
          <cell r="D301">
            <v>250</v>
          </cell>
          <cell r="E301">
            <v>300</v>
          </cell>
          <cell r="F301">
            <v>342</v>
          </cell>
          <cell r="G301">
            <v>13.999999999999986</v>
          </cell>
        </row>
        <row r="302">
          <cell r="A302">
            <v>50001320</v>
          </cell>
          <cell r="B302" t="str">
            <v>Бактериологическое исследование кала на условно-патогенную микрофлору</v>
          </cell>
          <cell r="C302" t="str">
            <v>проба</v>
          </cell>
          <cell r="D302">
            <v>590</v>
          </cell>
          <cell r="E302">
            <v>708</v>
          </cell>
          <cell r="F302">
            <v>810</v>
          </cell>
          <cell r="G302">
            <v>14.406779661016955</v>
          </cell>
        </row>
        <row r="303">
          <cell r="A303">
            <v>50001321</v>
          </cell>
          <cell r="B303" t="str">
            <v>Бактериологическое исследование клинического материала на дрожжевые грибы рода Candida</v>
          </cell>
          <cell r="C303" t="str">
            <v>иссл.</v>
          </cell>
          <cell r="D303">
            <v>175</v>
          </cell>
          <cell r="E303">
            <v>210</v>
          </cell>
          <cell r="F303">
            <v>240</v>
          </cell>
          <cell r="G303">
            <v>14.285714285714278</v>
          </cell>
        </row>
        <row r="304">
          <cell r="A304" t="str">
            <v>Серологические исследования</v>
          </cell>
        </row>
        <row r="305">
          <cell r="A305">
            <v>50001102</v>
          </cell>
          <cell r="B305" t="str">
            <v>Серологическое исследование на коклюш, паракоклюш с одним диагностикумом</v>
          </cell>
          <cell r="C305" t="str">
            <v>иссл.</v>
          </cell>
          <cell r="D305">
            <v>180</v>
          </cell>
          <cell r="E305">
            <v>216</v>
          </cell>
          <cell r="F305">
            <v>246</v>
          </cell>
          <cell r="G305">
            <v>13.888888888888886</v>
          </cell>
        </row>
        <row r="306">
          <cell r="A306">
            <v>50001322</v>
          </cell>
          <cell r="B306" t="str">
            <v>Серологическое исследование на тиф и паратифы с одним диагностикумом (реакция Видаля)</v>
          </cell>
          <cell r="C306" t="str">
            <v>иссл.</v>
          </cell>
          <cell r="D306">
            <v>180</v>
          </cell>
          <cell r="E306">
            <v>216</v>
          </cell>
          <cell r="F306">
            <v>246</v>
          </cell>
          <cell r="G306">
            <v>13.888888888888886</v>
          </cell>
        </row>
        <row r="307">
          <cell r="A307">
            <v>50000059</v>
          </cell>
          <cell r="B307" t="str">
            <v>Серологическое исследование на брюшной тиф</v>
          </cell>
          <cell r="C307" t="str">
            <v>иссл.</v>
          </cell>
          <cell r="D307">
            <v>195</v>
          </cell>
          <cell r="E307">
            <v>234</v>
          </cell>
          <cell r="F307">
            <v>267</v>
          </cell>
          <cell r="G307">
            <v>14.102564102564102</v>
          </cell>
        </row>
        <row r="308">
          <cell r="A308">
            <v>50000060</v>
          </cell>
          <cell r="B308" t="str">
            <v>Серологическое исследование с одним диагностикумом (дифтерия, столбняк)</v>
          </cell>
          <cell r="C308" t="str">
            <v>иссл.</v>
          </cell>
          <cell r="D308">
            <v>165</v>
          </cell>
          <cell r="E308">
            <v>198</v>
          </cell>
          <cell r="F308">
            <v>222</v>
          </cell>
          <cell r="G308">
            <v>12.12121212121211</v>
          </cell>
        </row>
        <row r="309">
          <cell r="A309">
            <v>50000061</v>
          </cell>
          <cell r="B309" t="str">
            <v>Серологическое исследование с одним  диагностикумом (сальмонелезный, шигеллезный, менингококковым)</v>
          </cell>
          <cell r="C309" t="str">
            <v>иссл.</v>
          </cell>
          <cell r="D309">
            <v>210</v>
          </cell>
          <cell r="E309">
            <v>252</v>
          </cell>
          <cell r="F309">
            <v>288</v>
          </cell>
          <cell r="G309">
            <v>14.285714285714278</v>
          </cell>
        </row>
        <row r="310">
          <cell r="A310" t="str">
            <v>Стерилизация, контроль стерилизации</v>
          </cell>
        </row>
        <row r="311">
          <cell r="A311">
            <v>50001323</v>
          </cell>
          <cell r="B311" t="str">
            <v>Микробиологические исследования по контролю качества камерной дезинфекции (9 биотестов)</v>
          </cell>
          <cell r="C311" t="str">
            <v>проба</v>
          </cell>
          <cell r="D311">
            <v>750</v>
          </cell>
          <cell r="E311">
            <v>900</v>
          </cell>
          <cell r="F311">
            <v>1032</v>
          </cell>
          <cell r="G311">
            <v>14.666666666666671</v>
          </cell>
        </row>
        <row r="312">
          <cell r="A312">
            <v>50001324</v>
          </cell>
          <cell r="B312" t="str">
            <v>Микробиологические исследования по контролю качества камерной дезинфекции (15 биотестов)</v>
          </cell>
          <cell r="C312" t="str">
            <v>проба</v>
          </cell>
          <cell r="D312">
            <v>1050</v>
          </cell>
          <cell r="E312">
            <v>1260</v>
          </cell>
          <cell r="F312">
            <v>1446</v>
          </cell>
          <cell r="G312">
            <v>14.761904761904759</v>
          </cell>
        </row>
        <row r="313">
          <cell r="A313">
            <v>50000062</v>
          </cell>
          <cell r="B313" t="str">
            <v>Биологический контроль работы воздушного стерилизатора (5 тестов)</v>
          </cell>
          <cell r="C313" t="str">
            <v>проба</v>
          </cell>
          <cell r="D313">
            <v>1050</v>
          </cell>
          <cell r="E313">
            <v>1260</v>
          </cell>
          <cell r="F313">
            <v>1446</v>
          </cell>
          <cell r="G313">
            <v>14.761904761904759</v>
          </cell>
        </row>
        <row r="314">
          <cell r="A314">
            <v>50000953</v>
          </cell>
          <cell r="B314" t="str">
            <v>Биологический контроль работы парового стерилизатора ( 5 тестов)</v>
          </cell>
          <cell r="C314" t="str">
            <v>проба</v>
          </cell>
          <cell r="D314">
            <v>1050</v>
          </cell>
          <cell r="E314">
            <v>1260</v>
          </cell>
          <cell r="F314">
            <v>1446</v>
          </cell>
          <cell r="G314">
            <v>14.761904761904759</v>
          </cell>
        </row>
        <row r="315">
          <cell r="A315">
            <v>51000177</v>
          </cell>
          <cell r="B315" t="str">
            <v>Стерилизация изделий медицинского назначения (1 цикл)</v>
          </cell>
          <cell r="C315" t="str">
            <v>проба</v>
          </cell>
          <cell r="D315">
            <v>250</v>
          </cell>
          <cell r="E315">
            <v>300</v>
          </cell>
          <cell r="F315">
            <v>342</v>
          </cell>
          <cell r="G315">
            <v>13.999999999999986</v>
          </cell>
        </row>
        <row r="316">
          <cell r="A316">
            <v>50001328</v>
          </cell>
          <cell r="B316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16" t="str">
            <v>проба</v>
          </cell>
          <cell r="D316">
            <v>150</v>
          </cell>
          <cell r="E316">
            <v>180</v>
          </cell>
          <cell r="F316">
            <v>204</v>
          </cell>
          <cell r="G316">
            <v>13.333333333333329</v>
          </cell>
        </row>
        <row r="317">
          <cell r="A317" t="str">
            <v>Исследование на стерильность</v>
          </cell>
        </row>
        <row r="318">
          <cell r="A318">
            <v>50000063</v>
          </cell>
          <cell r="B318" t="str">
            <v>Бактериологическое исследование материала, хирургических инструментов, белья, эндоскопов на стерильность</v>
          </cell>
          <cell r="C318" t="str">
            <v>проба</v>
          </cell>
          <cell r="D318">
            <v>165</v>
          </cell>
          <cell r="E318">
            <v>198</v>
          </cell>
          <cell r="F318">
            <v>222</v>
          </cell>
          <cell r="G318">
            <v>12.12121212121211</v>
          </cell>
        </row>
        <row r="319">
          <cell r="A319" t="str">
            <v>Обучение</v>
          </cell>
        </row>
        <row r="320">
          <cell r="A320">
            <v>50000031</v>
          </cell>
          <cell r="B320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20" t="str">
            <v>чел.</v>
          </cell>
          <cell r="D320">
            <v>9180</v>
          </cell>
          <cell r="E320">
            <v>11016</v>
          </cell>
          <cell r="F320">
            <v>12666</v>
          </cell>
          <cell r="G320">
            <v>14.97821350762527</v>
          </cell>
        </row>
        <row r="321">
          <cell r="A321" t="str">
            <v>Исследования методом ИФА</v>
          </cell>
        </row>
        <row r="322">
          <cell r="A322">
            <v>50000127</v>
          </cell>
          <cell r="B322" t="str">
            <v>Определение остаточного количества антибиотиков в пищевых продуктах (на тетрациклин в мёде)</v>
          </cell>
          <cell r="C322" t="str">
            <v>иссл.</v>
          </cell>
          <cell r="D322">
            <v>3000</v>
          </cell>
          <cell r="E322">
            <v>3600</v>
          </cell>
          <cell r="F322">
            <v>4140</v>
          </cell>
          <cell r="G322">
            <v>14.999999999999986</v>
          </cell>
        </row>
        <row r="323">
          <cell r="A323">
            <v>50000112</v>
          </cell>
          <cell r="B323" t="str">
            <v>Исследование на коклюш с определением классов G, M и A (ИФА методом)</v>
          </cell>
          <cell r="C323" t="str">
            <v>иссл.</v>
          </cell>
          <cell r="D323">
            <v>1175</v>
          </cell>
          <cell r="E323">
            <v>1410</v>
          </cell>
          <cell r="F323">
            <v>1620</v>
          </cell>
          <cell r="G323">
            <v>14.893617021276611</v>
          </cell>
        </row>
        <row r="324">
          <cell r="A324" t="str">
            <v>Исследования методом разделенного импеданса</v>
          </cell>
        </row>
        <row r="325">
          <cell r="A325">
            <v>50000028</v>
          </cell>
          <cell r="B325" t="str">
            <v>Бактериологическое исследование на КМАФАнМ</v>
          </cell>
          <cell r="C325" t="str">
            <v>иссл.</v>
          </cell>
          <cell r="D325">
            <v>210</v>
          </cell>
          <cell r="E325">
            <v>252</v>
          </cell>
          <cell r="F325">
            <v>288</v>
          </cell>
          <cell r="G325">
            <v>14.285714285714278</v>
          </cell>
        </row>
        <row r="326">
          <cell r="A326">
            <v>50000029</v>
          </cell>
          <cell r="B326" t="str">
            <v>Бактериологическое исследование на листерии</v>
          </cell>
          <cell r="C326" t="str">
            <v>иссл.</v>
          </cell>
          <cell r="D326">
            <v>330</v>
          </cell>
          <cell r="E326">
            <v>396</v>
          </cell>
          <cell r="F326">
            <v>450</v>
          </cell>
          <cell r="G326">
            <v>13.63636363636364</v>
          </cell>
        </row>
        <row r="327">
          <cell r="A327">
            <v>50000030</v>
          </cell>
          <cell r="B327" t="str">
            <v>Исследование на патогенную микрофлору, в т.ч. сальмонеллы</v>
          </cell>
          <cell r="C327" t="str">
            <v>иссл.</v>
          </cell>
          <cell r="D327">
            <v>330</v>
          </cell>
          <cell r="E327">
            <v>396</v>
          </cell>
          <cell r="F327">
            <v>450</v>
          </cell>
          <cell r="G327">
            <v>13.63636363636364</v>
          </cell>
        </row>
        <row r="328">
          <cell r="A328" t="str">
            <v>Прочие</v>
          </cell>
        </row>
        <row r="329">
          <cell r="A329">
            <v>50000040</v>
          </cell>
          <cell r="B329" t="str">
            <v>Бактериологический количественный контроль питательных сред</v>
          </cell>
          <cell r="C329" t="str">
            <v>проба</v>
          </cell>
          <cell r="D329">
            <v>945</v>
          </cell>
          <cell r="E329">
            <v>1134</v>
          </cell>
          <cell r="F329">
            <v>1302</v>
          </cell>
          <cell r="G329">
            <v>14.81481481481481</v>
          </cell>
        </row>
        <row r="330">
          <cell r="A330" t="str">
            <v xml:space="preserve">Лаборатория  физико-химических методов исследования  </v>
          </cell>
          <cell r="G330">
            <v>14.298921456882807</v>
          </cell>
        </row>
        <row r="331">
          <cell r="A331" t="str">
            <v>Санитарно-гигиенические исследования продовольственного сырья и пищевых продуктов</v>
          </cell>
        </row>
        <row r="332">
          <cell r="A332">
            <v>60000005</v>
          </cell>
          <cell r="B332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332" t="str">
            <v>иссл.</v>
          </cell>
          <cell r="D332">
            <v>2480</v>
          </cell>
          <cell r="E332">
            <v>2976</v>
          </cell>
          <cell r="F332">
            <v>3420</v>
          </cell>
          <cell r="G332">
            <v>14.91935483870968</v>
          </cell>
        </row>
        <row r="333">
          <cell r="A333">
            <v>60000122</v>
          </cell>
          <cell r="B333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333" t="str">
            <v>иссл.</v>
          </cell>
          <cell r="D333">
            <v>2480</v>
          </cell>
          <cell r="E333">
            <v>2976</v>
          </cell>
          <cell r="F333">
            <v>3420</v>
          </cell>
          <cell r="G333">
            <v>14.91935483870968</v>
          </cell>
        </row>
        <row r="334">
          <cell r="A334">
            <v>60000123</v>
          </cell>
          <cell r="B334" t="str">
            <v>Определение массовой доли молочного жира - спреды и смеси топлёные</v>
          </cell>
          <cell r="C334" t="str">
            <v>иссл.</v>
          </cell>
          <cell r="D334">
            <v>2480</v>
          </cell>
          <cell r="E334">
            <v>2976</v>
          </cell>
          <cell r="F334">
            <v>3420</v>
          </cell>
          <cell r="G334">
            <v>14.91935483870968</v>
          </cell>
        </row>
        <row r="335">
          <cell r="A335">
            <v>60000111</v>
          </cell>
          <cell r="B335" t="str">
            <v>Определение ферропримесей в сахаре.</v>
          </cell>
          <cell r="C335" t="str">
            <v>иссл.</v>
          </cell>
          <cell r="D335">
            <v>125</v>
          </cell>
          <cell r="E335">
            <v>150</v>
          </cell>
          <cell r="F335">
            <v>168</v>
          </cell>
          <cell r="G335">
            <v>12.000000000000014</v>
          </cell>
        </row>
        <row r="336">
          <cell r="A336">
            <v>60000112</v>
          </cell>
          <cell r="B336" t="str">
            <v>Определение массовой доли редуцирующих веществ в сахаре.</v>
          </cell>
          <cell r="C336" t="str">
            <v>иссл.</v>
          </cell>
          <cell r="D336">
            <v>365</v>
          </cell>
          <cell r="E336">
            <v>438</v>
          </cell>
          <cell r="F336">
            <v>498</v>
          </cell>
          <cell r="G336">
            <v>13.69863013698631</v>
          </cell>
        </row>
        <row r="337">
          <cell r="A337">
            <v>60000113</v>
          </cell>
          <cell r="B337" t="str">
            <v>Определение цветности сахара.</v>
          </cell>
          <cell r="C337" t="str">
            <v>иссл.</v>
          </cell>
          <cell r="D337">
            <v>195</v>
          </cell>
          <cell r="E337">
            <v>234</v>
          </cell>
          <cell r="F337">
            <v>264</v>
          </cell>
          <cell r="G337">
            <v>12.820512820512818</v>
          </cell>
        </row>
        <row r="338">
          <cell r="A338">
            <v>60000114</v>
          </cell>
          <cell r="B338" t="str">
            <v>Определение внешнего вида, запаха, вкуса и чистоты раствора сахара.</v>
          </cell>
          <cell r="C338" t="str">
            <v>иссл.</v>
          </cell>
          <cell r="D338">
            <v>80</v>
          </cell>
          <cell r="E338">
            <v>96</v>
          </cell>
          <cell r="F338">
            <v>108</v>
          </cell>
          <cell r="G338">
            <v>12.5</v>
          </cell>
        </row>
        <row r="339">
          <cell r="A339">
            <v>60000115</v>
          </cell>
          <cell r="B339" t="str">
            <v>Определение массовой доли мелочи в сахаре-рафинаде.</v>
          </cell>
          <cell r="C339" t="str">
            <v>иссл.</v>
          </cell>
          <cell r="D339">
            <v>80</v>
          </cell>
          <cell r="E339">
            <v>96</v>
          </cell>
          <cell r="F339">
            <v>108</v>
          </cell>
          <cell r="G339">
            <v>12.5</v>
          </cell>
        </row>
        <row r="340">
          <cell r="A340">
            <v>60000222</v>
          </cell>
          <cell r="B340" t="str">
            <v>Определение органолептических показателей продовольственного сырья, пищевых продуктов.</v>
          </cell>
          <cell r="C340" t="str">
            <v>иссл.</v>
          </cell>
          <cell r="D340">
            <v>95</v>
          </cell>
          <cell r="E340">
            <v>114</v>
          </cell>
          <cell r="F340">
            <v>126</v>
          </cell>
          <cell r="G340">
            <v>10.526315789473699</v>
          </cell>
        </row>
        <row r="341">
          <cell r="A341">
            <v>60000223</v>
          </cell>
          <cell r="B341" t="str">
            <v>Определение массовой доли экстрактивных веществ в кофе.</v>
          </cell>
          <cell r="C341" t="str">
            <v>иссл.</v>
          </cell>
          <cell r="D341">
            <v>245</v>
          </cell>
          <cell r="E341">
            <v>294</v>
          </cell>
          <cell r="F341">
            <v>336</v>
          </cell>
          <cell r="G341">
            <v>14.285714285714278</v>
          </cell>
        </row>
        <row r="342">
          <cell r="A342">
            <v>60000224</v>
          </cell>
          <cell r="B342" t="str">
            <v>Определение массовой доли экстрактивных водорастворимых веществ в чае.</v>
          </cell>
          <cell r="C342" t="str">
            <v>иссл.</v>
          </cell>
          <cell r="D342">
            <v>270</v>
          </cell>
          <cell r="E342">
            <v>324</v>
          </cell>
          <cell r="F342">
            <v>372</v>
          </cell>
          <cell r="G342">
            <v>14.81481481481481</v>
          </cell>
        </row>
        <row r="343">
          <cell r="A343">
            <v>60000225</v>
          </cell>
          <cell r="B343" t="str">
            <v>Определение массовой доли белка в продовольственном сырье, пищевых продуктов.</v>
          </cell>
          <cell r="C343" t="str">
            <v>иссл.</v>
          </cell>
          <cell r="D343">
            <v>585</v>
          </cell>
          <cell r="E343">
            <v>702</v>
          </cell>
          <cell r="F343">
            <v>804</v>
          </cell>
          <cell r="G343">
            <v>14.529914529914521</v>
          </cell>
        </row>
        <row r="344">
          <cell r="A344">
            <v>60000226</v>
          </cell>
          <cell r="B344" t="str">
            <v>Расчет одного блюда на калорийность по Экземплярскому.</v>
          </cell>
          <cell r="C344" t="str">
            <v>иссл.</v>
          </cell>
          <cell r="D344">
            <v>180</v>
          </cell>
          <cell r="E344">
            <v>216</v>
          </cell>
          <cell r="F344">
            <v>246</v>
          </cell>
          <cell r="G344">
            <v>13.888888888888886</v>
          </cell>
        </row>
        <row r="345">
          <cell r="A345">
            <v>60000229</v>
          </cell>
          <cell r="B345" t="str">
            <v>Определение массовой доли осадка в растительном масле.</v>
          </cell>
          <cell r="C345" t="str">
            <v>иссл.</v>
          </cell>
          <cell r="D345">
            <v>200</v>
          </cell>
          <cell r="E345">
            <v>240</v>
          </cell>
          <cell r="F345">
            <v>276</v>
          </cell>
          <cell r="G345">
            <v>14.999999999999986</v>
          </cell>
        </row>
        <row r="346">
          <cell r="A346">
            <v>60000231</v>
          </cell>
          <cell r="B346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6" t="str">
            <v>иссл.</v>
          </cell>
          <cell r="D346">
            <v>200</v>
          </cell>
          <cell r="E346">
            <v>240</v>
          </cell>
          <cell r="F346">
            <v>276</v>
          </cell>
          <cell r="G346">
            <v>14.999999999999986</v>
          </cell>
        </row>
        <row r="347">
          <cell r="A347">
            <v>60000232</v>
          </cell>
          <cell r="B347" t="str">
            <v xml:space="preserve">Определение содержания этилового спирта в продуктах переработки плодов и овощей </v>
          </cell>
          <cell r="C347" t="str">
            <v>иссл.</v>
          </cell>
          <cell r="D347">
            <v>545</v>
          </cell>
          <cell r="E347">
            <v>654</v>
          </cell>
          <cell r="F347">
            <v>750</v>
          </cell>
          <cell r="G347">
            <v>14.678899082568805</v>
          </cell>
        </row>
        <row r="348">
          <cell r="A348">
            <v>60000233</v>
          </cell>
          <cell r="B348" t="str">
            <v>Определение влаги и сухих веществ до постоянного веса в пищевых продуктах</v>
          </cell>
          <cell r="C348" t="str">
            <v>иссл.</v>
          </cell>
          <cell r="D348">
            <v>215</v>
          </cell>
          <cell r="E348">
            <v>258</v>
          </cell>
          <cell r="F348">
            <v>294</v>
          </cell>
          <cell r="G348">
            <v>13.95348837209302</v>
          </cell>
        </row>
        <row r="349">
          <cell r="A349">
            <v>60000234</v>
          </cell>
          <cell r="B349" t="str">
            <v>Определение зольности в продовольственном сырье, пищевых продуктах</v>
          </cell>
          <cell r="C349" t="str">
            <v>иссл.</v>
          </cell>
          <cell r="D349">
            <v>435</v>
          </cell>
          <cell r="E349">
            <v>522</v>
          </cell>
          <cell r="F349">
            <v>600</v>
          </cell>
          <cell r="G349">
            <v>14.94252873563218</v>
          </cell>
        </row>
        <row r="350">
          <cell r="A350">
            <v>60000235</v>
          </cell>
          <cell r="B350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0" t="str">
            <v>иссл.</v>
          </cell>
          <cell r="D350">
            <v>275</v>
          </cell>
          <cell r="E350">
            <v>330</v>
          </cell>
          <cell r="F350">
            <v>378</v>
          </cell>
          <cell r="G350">
            <v>14.545454545454547</v>
          </cell>
        </row>
        <row r="351">
          <cell r="A351">
            <v>60000237</v>
          </cell>
          <cell r="B351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1" t="str">
            <v>иссл.</v>
          </cell>
          <cell r="D351">
            <v>100</v>
          </cell>
          <cell r="E351">
            <v>120</v>
          </cell>
          <cell r="F351">
            <v>138</v>
          </cell>
          <cell r="G351">
            <v>14.999999999999986</v>
          </cell>
        </row>
        <row r="352">
          <cell r="A352">
            <v>60000239</v>
          </cell>
          <cell r="B352" t="str">
            <v>Определение массовой доли неомыляемых веществ в растительных маслах  и натуральных жирных кислотах</v>
          </cell>
          <cell r="C352" t="str">
            <v>иссл.</v>
          </cell>
          <cell r="D352">
            <v>180</v>
          </cell>
          <cell r="E352">
            <v>216</v>
          </cell>
          <cell r="F352">
            <v>246</v>
          </cell>
          <cell r="G352">
            <v>13.888888888888886</v>
          </cell>
        </row>
        <row r="353">
          <cell r="A353">
            <v>60000240</v>
          </cell>
          <cell r="B353" t="str">
            <v>Определение массовой доли не жировых примесей и  объемной доли отстоя в растительных маслах</v>
          </cell>
          <cell r="C353" t="str">
            <v>иссл.</v>
          </cell>
          <cell r="D353">
            <v>435</v>
          </cell>
          <cell r="E353">
            <v>522</v>
          </cell>
          <cell r="F353">
            <v>600</v>
          </cell>
          <cell r="G353">
            <v>14.94252873563218</v>
          </cell>
        </row>
        <row r="354">
          <cell r="A354">
            <v>60000241</v>
          </cell>
          <cell r="B354" t="str">
            <v>Определение  массовой доли фосфорсодержащих веществ в растительных маслах</v>
          </cell>
          <cell r="C354" t="str">
            <v>иссл.</v>
          </cell>
          <cell r="D354">
            <v>435</v>
          </cell>
          <cell r="E354">
            <v>522</v>
          </cell>
          <cell r="F354">
            <v>600</v>
          </cell>
          <cell r="G354">
            <v>14.94252873563218</v>
          </cell>
        </row>
        <row r="355">
          <cell r="A355">
            <v>60000242</v>
          </cell>
          <cell r="B355" t="str">
            <v>Определение РН в продовольственном сырье, пищевых продуктах</v>
          </cell>
          <cell r="C355" t="str">
            <v>иссл.</v>
          </cell>
          <cell r="D355">
            <v>135</v>
          </cell>
          <cell r="E355">
            <v>162</v>
          </cell>
          <cell r="F355">
            <v>186</v>
          </cell>
          <cell r="G355">
            <v>14.81481481481481</v>
          </cell>
        </row>
        <row r="356">
          <cell r="A356">
            <v>60000243</v>
          </cell>
          <cell r="B356" t="str">
            <v>Определение объемной доли этилового спирта  и массовой доли действительного экстракта в пиве</v>
          </cell>
          <cell r="C356" t="str">
            <v>иссл.</v>
          </cell>
          <cell r="D356">
            <v>495</v>
          </cell>
          <cell r="E356">
            <v>594</v>
          </cell>
          <cell r="F356">
            <v>678</v>
          </cell>
          <cell r="G356">
            <v>14.141414141414145</v>
          </cell>
        </row>
        <row r="357">
          <cell r="A357">
            <v>60000244</v>
          </cell>
          <cell r="B357" t="str">
            <v>Определение массовой доли меди, цинка, кадмия, свинца в продовольственном сырье  и пищевых продуктах</v>
          </cell>
          <cell r="C357" t="str">
            <v>проба</v>
          </cell>
          <cell r="D357">
            <v>685</v>
          </cell>
          <cell r="E357">
            <v>822</v>
          </cell>
          <cell r="F357">
            <v>942</v>
          </cell>
          <cell r="G357">
            <v>14.59854014598541</v>
          </cell>
        </row>
        <row r="358">
          <cell r="A358">
            <v>60000246</v>
          </cell>
          <cell r="B358" t="str">
            <v xml:space="preserve">Определение ртути в продовольственном сырье и пищевых продуктах </v>
          </cell>
          <cell r="C358" t="str">
            <v>иссл.</v>
          </cell>
          <cell r="D358">
            <v>620</v>
          </cell>
          <cell r="E358">
            <v>744</v>
          </cell>
          <cell r="F358">
            <v>852</v>
          </cell>
          <cell r="G358">
            <v>14.516129032258078</v>
          </cell>
        </row>
        <row r="359">
          <cell r="A359">
            <v>60000247</v>
          </cell>
          <cell r="B359" t="str">
            <v xml:space="preserve">Определение железа в продовольственном сырье и пищевых продуктах </v>
          </cell>
          <cell r="C359" t="str">
            <v>иссл.</v>
          </cell>
          <cell r="D359">
            <v>480</v>
          </cell>
          <cell r="E359">
            <v>576</v>
          </cell>
          <cell r="F359">
            <v>660</v>
          </cell>
          <cell r="G359">
            <v>14.583333333333329</v>
          </cell>
        </row>
        <row r="360">
          <cell r="A360">
            <v>60000248</v>
          </cell>
          <cell r="B360" t="str">
            <v xml:space="preserve">Определение хрома в продовольственном сырье и пищевых продуктах </v>
          </cell>
          <cell r="C360" t="str">
            <v>иссл.</v>
          </cell>
          <cell r="D360">
            <v>555</v>
          </cell>
          <cell r="E360">
            <v>666</v>
          </cell>
          <cell r="F360">
            <v>762</v>
          </cell>
          <cell r="G360">
            <v>14.414414414414424</v>
          </cell>
        </row>
        <row r="361">
          <cell r="A361">
            <v>60000249</v>
          </cell>
          <cell r="B361" t="str">
            <v xml:space="preserve">Определение никеля в продовольственном сырье и пищевых продуктах </v>
          </cell>
          <cell r="C361" t="str">
            <v>иссл.</v>
          </cell>
          <cell r="D361">
            <v>555</v>
          </cell>
          <cell r="E361">
            <v>666</v>
          </cell>
          <cell r="F361">
            <v>762</v>
          </cell>
          <cell r="G361">
            <v>14.414414414414424</v>
          </cell>
        </row>
        <row r="362">
          <cell r="A362">
            <v>60000250</v>
          </cell>
          <cell r="B362" t="str">
            <v>Качественное определение перекиси водорода в молочной продукции</v>
          </cell>
          <cell r="C362" t="str">
            <v>иссл.</v>
          </cell>
          <cell r="D362">
            <v>105</v>
          </cell>
          <cell r="E362">
            <v>126</v>
          </cell>
          <cell r="F362">
            <v>144</v>
          </cell>
          <cell r="G362">
            <v>14.285714285714278</v>
          </cell>
        </row>
        <row r="363">
          <cell r="A363">
            <v>60000251</v>
          </cell>
          <cell r="B363" t="str">
            <v>Определение готовности концентратов  в пищевых продуктов не требующих варки</v>
          </cell>
          <cell r="C363" t="str">
            <v>иссл.</v>
          </cell>
          <cell r="D363">
            <v>50</v>
          </cell>
          <cell r="E363">
            <v>60</v>
          </cell>
          <cell r="F363">
            <v>69</v>
          </cell>
          <cell r="G363">
            <v>14.999999999999986</v>
          </cell>
        </row>
        <row r="364">
          <cell r="A364">
            <v>60000252</v>
          </cell>
          <cell r="B364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4" t="str">
            <v>иссл.</v>
          </cell>
          <cell r="D364">
            <v>265</v>
          </cell>
          <cell r="E364">
            <v>318</v>
          </cell>
          <cell r="F364">
            <v>360</v>
          </cell>
          <cell r="G364">
            <v>13.20754716981132</v>
          </cell>
        </row>
        <row r="365">
          <cell r="A365">
            <v>60000253</v>
          </cell>
          <cell r="B365" t="str">
            <v>Определение массовой доли фосфора в пищевых продуктах</v>
          </cell>
          <cell r="C365" t="str">
            <v>иссл.</v>
          </cell>
          <cell r="D365">
            <v>850</v>
          </cell>
          <cell r="E365">
            <v>1020</v>
          </cell>
          <cell r="F365">
            <v>1170</v>
          </cell>
          <cell r="G365">
            <v>14.705882352941174</v>
          </cell>
        </row>
        <row r="366">
          <cell r="A366">
            <v>60000254</v>
          </cell>
          <cell r="B366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366" t="str">
            <v>иссл.</v>
          </cell>
          <cell r="D366">
            <v>720</v>
          </cell>
          <cell r="E366">
            <v>864</v>
          </cell>
          <cell r="F366">
            <v>990</v>
          </cell>
          <cell r="G366">
            <v>14.583333333333329</v>
          </cell>
        </row>
        <row r="367">
          <cell r="A367">
            <v>60000255</v>
          </cell>
          <cell r="B367" t="str">
            <v>Определение массовой доли олова в продовольственном сырье, пищевых продуктах</v>
          </cell>
          <cell r="C367" t="str">
            <v>иссл.</v>
          </cell>
          <cell r="D367">
            <v>610</v>
          </cell>
          <cell r="E367">
            <v>732</v>
          </cell>
          <cell r="F367">
            <v>840</v>
          </cell>
          <cell r="G367">
            <v>14.754098360655732</v>
          </cell>
        </row>
        <row r="368">
          <cell r="A368">
            <v>60000256</v>
          </cell>
          <cell r="B368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68" t="str">
            <v>иссл.</v>
          </cell>
          <cell r="D368">
            <v>450</v>
          </cell>
          <cell r="E368">
            <v>540</v>
          </cell>
          <cell r="F368">
            <v>618</v>
          </cell>
          <cell r="G368">
            <v>14.444444444444443</v>
          </cell>
        </row>
        <row r="369">
          <cell r="A369">
            <v>60000257</v>
          </cell>
          <cell r="B369" t="str">
            <v>Качественное определение аммиака в молочной продукции</v>
          </cell>
          <cell r="C369" t="str">
            <v>иссл.</v>
          </cell>
          <cell r="D369">
            <v>105</v>
          </cell>
          <cell r="E369">
            <v>126</v>
          </cell>
          <cell r="F369">
            <v>144</v>
          </cell>
          <cell r="G369">
            <v>14.285714285714278</v>
          </cell>
        </row>
        <row r="370">
          <cell r="A370">
            <v>60000258</v>
          </cell>
          <cell r="B370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0" t="str">
            <v>иссл.</v>
          </cell>
          <cell r="D370">
            <v>490</v>
          </cell>
          <cell r="E370">
            <v>588</v>
          </cell>
          <cell r="F370">
            <v>672</v>
          </cell>
          <cell r="G370">
            <v>14.285714285714278</v>
          </cell>
        </row>
        <row r="371">
          <cell r="A371">
            <v>60000259</v>
          </cell>
          <cell r="B371" t="str">
            <v>Определение цвета пива</v>
          </cell>
          <cell r="C371" t="str">
            <v>иссл.</v>
          </cell>
          <cell r="D371">
            <v>220</v>
          </cell>
          <cell r="E371">
            <v>264</v>
          </cell>
          <cell r="F371">
            <v>300</v>
          </cell>
          <cell r="G371">
            <v>13.63636363636364</v>
          </cell>
        </row>
        <row r="372">
          <cell r="A372">
            <v>60000260</v>
          </cell>
          <cell r="B372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372" t="str">
            <v>иссл.</v>
          </cell>
          <cell r="D372">
            <v>1065</v>
          </cell>
          <cell r="E372">
            <v>1278</v>
          </cell>
          <cell r="F372">
            <v>1464</v>
          </cell>
          <cell r="G372">
            <v>14.553990610328654</v>
          </cell>
        </row>
        <row r="373">
          <cell r="A373">
            <v>60000261</v>
          </cell>
          <cell r="B373" t="str">
            <v>Определение  содержания патулина  в  продовольственном сырье, пищевых продуктах</v>
          </cell>
          <cell r="C373" t="str">
            <v>иссл.</v>
          </cell>
          <cell r="D373">
            <v>1065</v>
          </cell>
          <cell r="E373">
            <v>1278</v>
          </cell>
          <cell r="F373">
            <v>1464</v>
          </cell>
          <cell r="G373">
            <v>14.553990610328654</v>
          </cell>
        </row>
        <row r="374">
          <cell r="A374">
            <v>60000262</v>
          </cell>
          <cell r="B374" t="str">
            <v>Определение  массовой доли гистамина в рыбе  и рыбных продуктах с построением град.графика для каждой пробы</v>
          </cell>
          <cell r="C374" t="str">
            <v>иссл.</v>
          </cell>
          <cell r="D374">
            <v>695</v>
          </cell>
          <cell r="E374">
            <v>834</v>
          </cell>
          <cell r="F374">
            <v>954</v>
          </cell>
          <cell r="G374">
            <v>14.388489208633089</v>
          </cell>
        </row>
        <row r="375">
          <cell r="A375">
            <v>60000263</v>
          </cell>
          <cell r="B375" t="str">
            <v>Определение содержания афлатоксина В1  в  продовольственном сырье, пищевых продуктах</v>
          </cell>
          <cell r="C375" t="str">
            <v>иссл.</v>
          </cell>
          <cell r="D375">
            <v>1100</v>
          </cell>
          <cell r="E375">
            <v>1320</v>
          </cell>
          <cell r="F375">
            <v>1518</v>
          </cell>
          <cell r="G375">
            <v>14.999999999999986</v>
          </cell>
        </row>
        <row r="376">
          <cell r="A376">
            <v>60000264</v>
          </cell>
          <cell r="B376" t="str">
            <v>Определение  содержания афлатоксина М1 в продовольственном сырье, пищевых продуктах</v>
          </cell>
          <cell r="C376" t="str">
            <v>иссл.</v>
          </cell>
          <cell r="D376">
            <v>1120</v>
          </cell>
          <cell r="E376">
            <v>1344</v>
          </cell>
          <cell r="F376">
            <v>1542</v>
          </cell>
          <cell r="G376">
            <v>14.732142857142861</v>
          </cell>
        </row>
        <row r="377">
          <cell r="A377">
            <v>60000265</v>
          </cell>
          <cell r="B377" t="str">
            <v>Определение содержания витамина С в готовых пищевых  продуктах титриметрическим методом</v>
          </cell>
          <cell r="C377" t="str">
            <v>иссл.</v>
          </cell>
          <cell r="D377">
            <v>200</v>
          </cell>
          <cell r="E377">
            <v>240</v>
          </cell>
          <cell r="F377">
            <v>276</v>
          </cell>
          <cell r="G377">
            <v>14.999999999999986</v>
          </cell>
        </row>
        <row r="378">
          <cell r="A378">
            <v>60000266</v>
          </cell>
          <cell r="B378" t="str">
            <v>Определение массовой доли нитритов в мясных продуктах</v>
          </cell>
          <cell r="C378" t="str">
            <v>иссл.</v>
          </cell>
          <cell r="D378">
            <v>480</v>
          </cell>
          <cell r="E378">
            <v>576</v>
          </cell>
          <cell r="F378">
            <v>660</v>
          </cell>
          <cell r="G378">
            <v>14.583333333333329</v>
          </cell>
        </row>
        <row r="379">
          <cell r="A379">
            <v>60000267</v>
          </cell>
          <cell r="B379" t="str">
            <v>Определение стойкости эмульсии  в майонезе</v>
          </cell>
          <cell r="C379" t="str">
            <v>иссл.</v>
          </cell>
          <cell r="D379">
            <v>145</v>
          </cell>
          <cell r="E379">
            <v>174</v>
          </cell>
          <cell r="F379">
            <v>198</v>
          </cell>
          <cell r="G379">
            <v>13.793103448275872</v>
          </cell>
        </row>
        <row r="380">
          <cell r="A380">
            <v>60000268</v>
          </cell>
          <cell r="B380" t="str">
            <v>Определение массовой доли жира методом Сокслета в пищевых продуктах и продовольственном сырье</v>
          </cell>
          <cell r="C380" t="str">
            <v>иссл.</v>
          </cell>
          <cell r="D380">
            <v>545</v>
          </cell>
          <cell r="E380">
            <v>654</v>
          </cell>
          <cell r="F380">
            <v>750</v>
          </cell>
          <cell r="G380">
            <v>14.678899082568805</v>
          </cell>
        </row>
        <row r="381">
          <cell r="A381">
            <v>60000269</v>
          </cell>
          <cell r="B381" t="str">
            <v>Определение массовой доли жира методом Гербера в  пищевых продуктах, продовольственном сырье</v>
          </cell>
          <cell r="C381" t="str">
            <v>иссл.</v>
          </cell>
          <cell r="D381">
            <v>320</v>
          </cell>
          <cell r="E381">
            <v>384</v>
          </cell>
          <cell r="F381">
            <v>438</v>
          </cell>
          <cell r="G381">
            <v>14.0625</v>
          </cell>
        </row>
        <row r="382">
          <cell r="A382">
            <v>60000270</v>
          </cell>
          <cell r="B382" t="str">
            <v>Определение  массовой доли жира экстракционно-весовым методом в  продовольственном сырье, пищевых продуктах</v>
          </cell>
          <cell r="C382" t="str">
            <v>иссл.</v>
          </cell>
          <cell r="D382">
            <v>400</v>
          </cell>
          <cell r="E382">
            <v>480</v>
          </cell>
          <cell r="F382">
            <v>552</v>
          </cell>
          <cell r="G382">
            <v>14.999999999999986</v>
          </cell>
        </row>
        <row r="383">
          <cell r="A383">
            <v>60000271</v>
          </cell>
          <cell r="B383" t="str">
            <v>Определение  массовой доли поваренной соли   в пищевых продуктах</v>
          </cell>
          <cell r="C383" t="str">
            <v>иссл.</v>
          </cell>
          <cell r="D383">
            <v>200</v>
          </cell>
          <cell r="E383">
            <v>240</v>
          </cell>
          <cell r="F383">
            <v>276</v>
          </cell>
          <cell r="G383">
            <v>14.999999999999986</v>
          </cell>
        </row>
        <row r="384">
          <cell r="A384">
            <v>60000272</v>
          </cell>
          <cell r="B384" t="str">
            <v>Определение  массовой доли сахара в кондитерских изделиях, пищевых продуктах</v>
          </cell>
          <cell r="C384" t="str">
            <v>иссл.</v>
          </cell>
          <cell r="D384">
            <v>690</v>
          </cell>
          <cell r="E384">
            <v>828</v>
          </cell>
          <cell r="F384">
            <v>948</v>
          </cell>
          <cell r="G384">
            <v>14.492753623188406</v>
          </cell>
        </row>
        <row r="385">
          <cell r="A385">
            <v>60000273</v>
          </cell>
          <cell r="B385" t="str">
            <v>Определение посторонних примесей в пищевых продуктах</v>
          </cell>
          <cell r="C385" t="str">
            <v>иссл.</v>
          </cell>
          <cell r="D385">
            <v>55</v>
          </cell>
          <cell r="E385">
            <v>66</v>
          </cell>
          <cell r="F385">
            <v>72</v>
          </cell>
          <cell r="G385">
            <v>9.0909090909090793</v>
          </cell>
        </row>
        <row r="386">
          <cell r="A386">
            <v>60000274</v>
          </cell>
          <cell r="B386" t="str">
            <v>Определение  металломагнитной примеси в пищевых продуктах</v>
          </cell>
          <cell r="C386" t="str">
            <v>иссл.</v>
          </cell>
          <cell r="D386">
            <v>155</v>
          </cell>
          <cell r="E386">
            <v>186</v>
          </cell>
          <cell r="F386">
            <v>210</v>
          </cell>
          <cell r="G386">
            <v>12.90322580645163</v>
          </cell>
        </row>
        <row r="387">
          <cell r="A387">
            <v>60000275</v>
          </cell>
          <cell r="B387" t="str">
            <v>Определение массовой доли минеральных примесей в пищевых продуктах</v>
          </cell>
          <cell r="C387" t="str">
            <v>иссл.</v>
          </cell>
          <cell r="D387">
            <v>230</v>
          </cell>
          <cell r="E387">
            <v>276</v>
          </cell>
          <cell r="F387">
            <v>312</v>
          </cell>
          <cell r="G387">
            <v>13.043478260869563</v>
          </cell>
        </row>
        <row r="388">
          <cell r="A388">
            <v>60000277</v>
          </cell>
          <cell r="B388" t="str">
            <v>Определение перекисного числа в растительных маслах</v>
          </cell>
          <cell r="C388" t="str">
            <v>иссл.</v>
          </cell>
          <cell r="D388">
            <v>385</v>
          </cell>
          <cell r="E388">
            <v>462</v>
          </cell>
          <cell r="F388">
            <v>528</v>
          </cell>
          <cell r="G388">
            <v>14.285714285714278</v>
          </cell>
        </row>
        <row r="389">
          <cell r="A389">
            <v>60000278</v>
          </cell>
          <cell r="B389" t="str">
            <v>Определение перекисного числа в животных  жирах</v>
          </cell>
          <cell r="C389" t="str">
            <v>иссл.</v>
          </cell>
          <cell r="D389">
            <v>330</v>
          </cell>
          <cell r="E389">
            <v>396</v>
          </cell>
          <cell r="F389">
            <v>450</v>
          </cell>
          <cell r="G389">
            <v>13.63636363636364</v>
          </cell>
        </row>
        <row r="390">
          <cell r="A390">
            <v>60000279</v>
          </cell>
          <cell r="B390" t="str">
            <v>Определение кислотного числа в жировой продукции</v>
          </cell>
          <cell r="C390" t="str">
            <v>иссл.</v>
          </cell>
          <cell r="D390">
            <v>265</v>
          </cell>
          <cell r="E390">
            <v>318</v>
          </cell>
          <cell r="F390">
            <v>360</v>
          </cell>
          <cell r="G390">
            <v>13.20754716981132</v>
          </cell>
        </row>
        <row r="391">
          <cell r="A391">
            <v>60000280</v>
          </cell>
          <cell r="B391" t="str">
            <v>Качественное  определение соды в молоке, молочной продукции</v>
          </cell>
          <cell r="C391" t="str">
            <v>иссл.</v>
          </cell>
          <cell r="D391">
            <v>115</v>
          </cell>
          <cell r="E391">
            <v>138</v>
          </cell>
          <cell r="F391">
            <v>156</v>
          </cell>
          <cell r="G391">
            <v>13.043478260869563</v>
          </cell>
        </row>
        <row r="392">
          <cell r="A392">
            <v>60000281</v>
          </cell>
          <cell r="B392" t="str">
            <v>Определения пастеризации  в молоке, молочной продукции</v>
          </cell>
          <cell r="C392" t="str">
            <v>иссл.</v>
          </cell>
          <cell r="D392">
            <v>165</v>
          </cell>
          <cell r="E392">
            <v>198</v>
          </cell>
          <cell r="F392">
            <v>222</v>
          </cell>
          <cell r="G392">
            <v>12.12121212121211</v>
          </cell>
        </row>
        <row r="393">
          <cell r="A393">
            <v>60000282</v>
          </cell>
          <cell r="B393" t="str">
            <v>Определение остаточной активности кислой фосфатазы в вареных колбасных изделиях</v>
          </cell>
          <cell r="C393" t="str">
            <v>иссл.</v>
          </cell>
          <cell r="D393">
            <v>530</v>
          </cell>
          <cell r="E393">
            <v>636</v>
          </cell>
          <cell r="F393">
            <v>726</v>
          </cell>
          <cell r="G393">
            <v>14.150943396226424</v>
          </cell>
        </row>
        <row r="394">
          <cell r="A394">
            <v>60000283</v>
          </cell>
          <cell r="B394" t="str">
            <v>Определение растворимости пищевых продуктов</v>
          </cell>
          <cell r="C394" t="str">
            <v>иссл.</v>
          </cell>
          <cell r="D394">
            <v>75</v>
          </cell>
          <cell r="E394">
            <v>90</v>
          </cell>
          <cell r="F394">
            <v>102</v>
          </cell>
          <cell r="G394">
            <v>13.333333333333329</v>
          </cell>
        </row>
        <row r="395">
          <cell r="A395">
            <v>60000284</v>
          </cell>
          <cell r="B395" t="str">
            <v>Определение  массовой доли мышьяка в продовольственном сырье, пищевых продуктах</v>
          </cell>
          <cell r="C395" t="str">
            <v>иссл.</v>
          </cell>
          <cell r="D395">
            <v>790</v>
          </cell>
          <cell r="E395">
            <v>948</v>
          </cell>
          <cell r="F395">
            <v>1086</v>
          </cell>
          <cell r="G395">
            <v>14.556962025316466</v>
          </cell>
        </row>
        <row r="396">
          <cell r="A396">
            <v>60000285</v>
          </cell>
          <cell r="B396" t="str">
            <v>Определение кислотности в пищевых продуктах</v>
          </cell>
          <cell r="C396" t="str">
            <v>иссл.</v>
          </cell>
          <cell r="D396">
            <v>185</v>
          </cell>
          <cell r="E396">
            <v>222</v>
          </cell>
          <cell r="F396">
            <v>252</v>
          </cell>
          <cell r="G396">
            <v>13.513513513513516</v>
          </cell>
        </row>
        <row r="397">
          <cell r="A397">
            <v>60000286</v>
          </cell>
          <cell r="B397" t="str">
            <v>Определение кислотности в консервах</v>
          </cell>
          <cell r="C397" t="str">
            <v>иссл.</v>
          </cell>
          <cell r="D397">
            <v>230</v>
          </cell>
          <cell r="E397">
            <v>276</v>
          </cell>
          <cell r="F397">
            <v>312</v>
          </cell>
          <cell r="G397">
            <v>13.043478260869563</v>
          </cell>
        </row>
        <row r="398">
          <cell r="A398">
            <v>60000287</v>
          </cell>
          <cell r="B398" t="str">
            <v>Определение массовой доли глазури в рыбе</v>
          </cell>
          <cell r="C398" t="str">
            <v>иссл.</v>
          </cell>
          <cell r="D398">
            <v>80</v>
          </cell>
          <cell r="E398">
            <v>96</v>
          </cell>
          <cell r="F398">
            <v>108</v>
          </cell>
          <cell r="G398">
            <v>12.5</v>
          </cell>
        </row>
        <row r="399">
          <cell r="A399">
            <v>60001020</v>
          </cell>
          <cell r="B399" t="str">
            <v>Определение кислотности  жировой фазы в коровьем масле и спрэдах продукции</v>
          </cell>
          <cell r="C399" t="str">
            <v>иссл.</v>
          </cell>
          <cell r="D399">
            <v>210</v>
          </cell>
          <cell r="E399">
            <v>252</v>
          </cell>
          <cell r="F399">
            <v>288</v>
          </cell>
          <cell r="G399">
            <v>14.285714285714278</v>
          </cell>
        </row>
        <row r="400">
          <cell r="A400">
            <v>60000288</v>
          </cell>
          <cell r="B400" t="str">
            <v>Определение объемной доли этилового спирта  (крепость) в алкогольной продукции</v>
          </cell>
          <cell r="C400" t="str">
            <v>иссл.</v>
          </cell>
          <cell r="D400">
            <v>450</v>
          </cell>
          <cell r="E400">
            <v>540</v>
          </cell>
          <cell r="F400">
            <v>618</v>
          </cell>
          <cell r="G400">
            <v>14.444444444444443</v>
          </cell>
        </row>
        <row r="401">
          <cell r="A401">
            <v>60000291</v>
          </cell>
          <cell r="B401" t="str">
            <v>Определение  продолжительности растворения сахара в воде</v>
          </cell>
          <cell r="C401" t="str">
            <v>иссл.</v>
          </cell>
          <cell r="D401">
            <v>75</v>
          </cell>
          <cell r="E401">
            <v>90</v>
          </cell>
          <cell r="F401">
            <v>102</v>
          </cell>
          <cell r="G401">
            <v>13.333333333333329</v>
          </cell>
        </row>
        <row r="402">
          <cell r="A402">
            <v>60000292</v>
          </cell>
          <cell r="B402" t="str">
            <v>Определение массовой доли нитрата в овощах потенциометрическим методом</v>
          </cell>
          <cell r="C402" t="str">
            <v>иссл.</v>
          </cell>
          <cell r="D402">
            <v>260</v>
          </cell>
          <cell r="E402">
            <v>312</v>
          </cell>
          <cell r="F402">
            <v>354</v>
          </cell>
          <cell r="G402">
            <v>13.461538461538453</v>
          </cell>
        </row>
        <row r="403">
          <cell r="A403">
            <v>60000293</v>
          </cell>
          <cell r="B403" t="str">
            <v>Определение показателя преломления в жирах и маслах животных и растительных</v>
          </cell>
          <cell r="C403" t="str">
            <v>иссл.</v>
          </cell>
          <cell r="D403">
            <v>375</v>
          </cell>
          <cell r="E403">
            <v>450</v>
          </cell>
          <cell r="F403">
            <v>516</v>
          </cell>
          <cell r="G403">
            <v>14.666666666666671</v>
          </cell>
        </row>
        <row r="404">
          <cell r="A404">
            <v>60000294</v>
          </cell>
          <cell r="B404" t="str">
            <v>Определение массовой доли осадка в соках и экстрактах</v>
          </cell>
          <cell r="C404" t="str">
            <v>иссл.</v>
          </cell>
          <cell r="D404">
            <v>200</v>
          </cell>
          <cell r="E404">
            <v>240</v>
          </cell>
          <cell r="F404">
            <v>276</v>
          </cell>
          <cell r="G404">
            <v>14.999999999999986</v>
          </cell>
        </row>
        <row r="405">
          <cell r="A405">
            <v>60000295</v>
          </cell>
          <cell r="B405" t="str">
            <v>Определение массовой доли мякоти в соковой продукции</v>
          </cell>
          <cell r="C405" t="str">
            <v>иссл.</v>
          </cell>
          <cell r="D405">
            <v>140</v>
          </cell>
          <cell r="E405">
            <v>168</v>
          </cell>
          <cell r="F405">
            <v>192</v>
          </cell>
          <cell r="G405">
            <v>14.285714285714278</v>
          </cell>
        </row>
        <row r="406">
          <cell r="A406">
            <v>60000296</v>
          </cell>
          <cell r="B406" t="str">
            <v>Определение  массовой доли диоксида серы в жидких и светлоокрашенных продуктах переработки фруктов и овощей</v>
          </cell>
          <cell r="C406" t="str">
            <v>иссл.</v>
          </cell>
          <cell r="D406">
            <v>395</v>
          </cell>
          <cell r="E406">
            <v>474</v>
          </cell>
          <cell r="F406">
            <v>540</v>
          </cell>
          <cell r="G406">
            <v>13.924050632911403</v>
          </cell>
        </row>
        <row r="407">
          <cell r="A407">
            <v>60000297</v>
          </cell>
          <cell r="B407" t="str">
            <v>Определение массовой доли сорбиновой кислоты в пищевых продуктах фотометрическим методом</v>
          </cell>
          <cell r="C407" t="str">
            <v>иссл.</v>
          </cell>
          <cell r="D407">
            <v>675</v>
          </cell>
          <cell r="E407">
            <v>810</v>
          </cell>
          <cell r="F407">
            <v>930</v>
          </cell>
          <cell r="G407">
            <v>14.81481481481481</v>
          </cell>
        </row>
        <row r="408">
          <cell r="A408">
            <v>60000298</v>
          </cell>
          <cell r="B408" t="str">
            <v>Определение массовой доли бензойной кислоты в пищевых продуктах фотометрическим методом</v>
          </cell>
          <cell r="C408" t="str">
            <v>иссл.</v>
          </cell>
          <cell r="D408">
            <v>760</v>
          </cell>
          <cell r="E408">
            <v>912</v>
          </cell>
          <cell r="F408">
            <v>1044</v>
          </cell>
          <cell r="G408">
            <v>14.473684210526301</v>
          </cell>
        </row>
        <row r="409">
          <cell r="A409">
            <v>60000300</v>
          </cell>
          <cell r="B409" t="str">
            <v>Определение массовой доли летучих кислот в винодельческой продукции</v>
          </cell>
          <cell r="C409" t="str">
            <v>иссл.</v>
          </cell>
          <cell r="D409">
            <v>320</v>
          </cell>
          <cell r="E409">
            <v>384</v>
          </cell>
          <cell r="F409">
            <v>438</v>
          </cell>
          <cell r="G409">
            <v>14.0625</v>
          </cell>
        </row>
        <row r="410">
          <cell r="A410">
            <v>60000301</v>
          </cell>
          <cell r="B410" t="str">
            <v>Определение относительной плотности винодельческой продукции, соковой продукции</v>
          </cell>
          <cell r="C410" t="str">
            <v>иссл.</v>
          </cell>
          <cell r="D410">
            <v>180</v>
          </cell>
          <cell r="E410">
            <v>216</v>
          </cell>
          <cell r="F410">
            <v>246</v>
          </cell>
          <cell r="G410">
            <v>13.888888888888886</v>
          </cell>
        </row>
        <row r="411">
          <cell r="A411">
            <v>60000302</v>
          </cell>
          <cell r="B411" t="str">
            <v>Определение приведённого, остаточного экстракта в алкогольной продукции</v>
          </cell>
          <cell r="C411" t="str">
            <v>иссл.</v>
          </cell>
          <cell r="D411">
            <v>545</v>
          </cell>
          <cell r="E411">
            <v>654</v>
          </cell>
          <cell r="F411">
            <v>750</v>
          </cell>
          <cell r="G411">
            <v>14.678899082568805</v>
          </cell>
        </row>
        <row r="412">
          <cell r="A412">
            <v>60000303</v>
          </cell>
          <cell r="B412" t="str">
            <v>Определение массовой концентрации общей и свободной сернистой кислоты в винодельческой продукции</v>
          </cell>
          <cell r="C412" t="str">
            <v>иссл.</v>
          </cell>
          <cell r="D412">
            <v>425</v>
          </cell>
          <cell r="E412">
            <v>510</v>
          </cell>
          <cell r="F412">
            <v>582</v>
          </cell>
          <cell r="G412">
            <v>14.117647058823522</v>
          </cell>
        </row>
        <row r="413">
          <cell r="A413">
            <v>60000304</v>
          </cell>
          <cell r="B413" t="str">
            <v>Определение массовой доли двуокиси углерода в пиве и безалкогольных напитках</v>
          </cell>
          <cell r="C413" t="str">
            <v>иссл.</v>
          </cell>
          <cell r="D413">
            <v>85</v>
          </cell>
          <cell r="E413">
            <v>102</v>
          </cell>
          <cell r="F413">
            <v>114</v>
          </cell>
          <cell r="G413">
            <v>11.764705882352942</v>
          </cell>
        </row>
        <row r="414">
          <cell r="A414">
            <v>60000305</v>
          </cell>
          <cell r="B414" t="str">
            <v>Определение объемной доли метилового спирта в коньяках</v>
          </cell>
          <cell r="C414" t="str">
            <v>иссл.</v>
          </cell>
          <cell r="D414">
            <v>445</v>
          </cell>
          <cell r="E414">
            <v>534</v>
          </cell>
          <cell r="F414">
            <v>612</v>
          </cell>
          <cell r="G414">
            <v>14.606741573033702</v>
          </cell>
        </row>
        <row r="415">
          <cell r="A415">
            <v>60000307</v>
          </cell>
          <cell r="B415" t="str">
            <v>Определение стойкости пива и безалкогольных напитков</v>
          </cell>
          <cell r="C415" t="str">
            <v>иссл.</v>
          </cell>
          <cell r="D415">
            <v>80</v>
          </cell>
          <cell r="E415">
            <v>96</v>
          </cell>
          <cell r="F415">
            <v>108</v>
          </cell>
          <cell r="G415">
            <v>12.5</v>
          </cell>
        </row>
        <row r="416">
          <cell r="A416">
            <v>60000309</v>
          </cell>
          <cell r="B416" t="str">
            <v>Определение качества термической обработки мясных кулинарных изделий из рубленого мяса</v>
          </cell>
          <cell r="C416" t="str">
            <v>иссл.</v>
          </cell>
          <cell r="D416">
            <v>115</v>
          </cell>
          <cell r="E416">
            <v>138</v>
          </cell>
          <cell r="F416">
            <v>156</v>
          </cell>
          <cell r="G416">
            <v>13.043478260869563</v>
          </cell>
        </row>
        <row r="417">
          <cell r="A417">
            <v>60000310</v>
          </cell>
          <cell r="B417" t="str">
            <v>Определение массовой доли окисленных веществ во фритюрном жире</v>
          </cell>
          <cell r="C417" t="str">
            <v>иссл.</v>
          </cell>
          <cell r="D417">
            <v>155</v>
          </cell>
          <cell r="E417">
            <v>186</v>
          </cell>
          <cell r="F417">
            <v>210</v>
          </cell>
          <cell r="G417">
            <v>12.90322580645163</v>
          </cell>
        </row>
        <row r="418">
          <cell r="A418">
            <v>60000311</v>
          </cell>
          <cell r="B418" t="str">
            <v>Определение массовой доли  золы нерастворимой в 10 % соляной кислоте</v>
          </cell>
          <cell r="C418" t="str">
            <v>иссл.</v>
          </cell>
          <cell r="D418">
            <v>585</v>
          </cell>
          <cell r="E418">
            <v>702</v>
          </cell>
          <cell r="F418">
            <v>804</v>
          </cell>
          <cell r="G418">
            <v>14.529914529914521</v>
          </cell>
        </row>
        <row r="419">
          <cell r="A419">
            <v>60000312</v>
          </cell>
          <cell r="B419" t="str">
            <v>Определение  массовой доли редуцирующих сахаров и сахарозы в мёде</v>
          </cell>
          <cell r="C419" t="str">
            <v>иссл.</v>
          </cell>
          <cell r="D419">
            <v>340</v>
          </cell>
          <cell r="E419">
            <v>408</v>
          </cell>
          <cell r="F419">
            <v>468</v>
          </cell>
          <cell r="G419">
            <v>14.705882352941174</v>
          </cell>
        </row>
        <row r="420">
          <cell r="A420">
            <v>60000313</v>
          </cell>
          <cell r="B420" t="str">
            <v>Качественное определение гидрокисметилфурфураля (оксиметилфурфурола) в мёде</v>
          </cell>
          <cell r="C420" t="str">
            <v>иссл.</v>
          </cell>
          <cell r="D420">
            <v>340</v>
          </cell>
          <cell r="E420">
            <v>408</v>
          </cell>
          <cell r="F420">
            <v>468</v>
          </cell>
          <cell r="G420">
            <v>14.705882352941174</v>
          </cell>
        </row>
        <row r="421">
          <cell r="A421">
            <v>60000314</v>
          </cell>
          <cell r="B421" t="str">
            <v>Определение диастазного числа в мёде</v>
          </cell>
          <cell r="C421" t="str">
            <v>иссл.</v>
          </cell>
          <cell r="D421">
            <v>180</v>
          </cell>
          <cell r="E421">
            <v>216</v>
          </cell>
          <cell r="F421">
            <v>246</v>
          </cell>
          <cell r="G421">
            <v>13.888888888888886</v>
          </cell>
        </row>
        <row r="422">
          <cell r="A422">
            <v>60000315</v>
          </cell>
          <cell r="B422" t="str">
            <v>Определение содержания механических примесей в меде</v>
          </cell>
          <cell r="C422" t="str">
            <v>иссл.</v>
          </cell>
          <cell r="D422">
            <v>120</v>
          </cell>
          <cell r="E422">
            <v>144</v>
          </cell>
          <cell r="F422">
            <v>162</v>
          </cell>
          <cell r="G422">
            <v>12.5</v>
          </cell>
        </row>
        <row r="423">
          <cell r="A423">
            <v>60000316</v>
          </cell>
          <cell r="B423" t="str">
            <v>Определение свободной кислотности и /или водородного показателя (рН) в мёде</v>
          </cell>
          <cell r="C423" t="str">
            <v>иссл.</v>
          </cell>
          <cell r="D423">
            <v>125</v>
          </cell>
          <cell r="E423">
            <v>150</v>
          </cell>
          <cell r="F423">
            <v>168</v>
          </cell>
          <cell r="G423">
            <v>12.000000000000014</v>
          </cell>
        </row>
        <row r="424">
          <cell r="A424">
            <v>60000317</v>
          </cell>
          <cell r="B424" t="str">
            <v>Определение никеля, хрома в табачных изделиях</v>
          </cell>
          <cell r="C424" t="str">
            <v>иссл.</v>
          </cell>
          <cell r="D424">
            <v>390</v>
          </cell>
          <cell r="E424">
            <v>468</v>
          </cell>
          <cell r="F424">
            <v>534</v>
          </cell>
          <cell r="G424">
            <v>14.102564102564102</v>
          </cell>
        </row>
        <row r="425">
          <cell r="A425">
            <v>60000318</v>
          </cell>
          <cell r="B425" t="str">
            <v xml:space="preserve">Определение массовой доли хлеба в кулинарных изделиях и полуфабрикатах из рубленого мяса </v>
          </cell>
          <cell r="C425" t="str">
            <v>иссл.</v>
          </cell>
          <cell r="D425">
            <v>315</v>
          </cell>
          <cell r="E425">
            <v>378</v>
          </cell>
          <cell r="F425">
            <v>432</v>
          </cell>
          <cell r="G425">
            <v>14.285714285714278</v>
          </cell>
        </row>
        <row r="426">
          <cell r="A426">
            <v>60000319</v>
          </cell>
          <cell r="B426" t="str">
            <v>Определение растворимости яичного порошка</v>
          </cell>
          <cell r="C426" t="str">
            <v>иссл.</v>
          </cell>
          <cell r="D426">
            <v>410</v>
          </cell>
          <cell r="E426">
            <v>492</v>
          </cell>
          <cell r="F426">
            <v>564</v>
          </cell>
          <cell r="G426">
            <v>14.634146341463406</v>
          </cell>
        </row>
        <row r="427">
          <cell r="A427">
            <v>60000320</v>
          </cell>
          <cell r="B427" t="str">
            <v>Определение наличия продуктов первичного распада белков в бульоне</v>
          </cell>
          <cell r="C427" t="str">
            <v>иссл.</v>
          </cell>
          <cell r="D427">
            <v>180</v>
          </cell>
          <cell r="E427">
            <v>216</v>
          </cell>
          <cell r="F427">
            <v>246</v>
          </cell>
          <cell r="G427">
            <v>13.888888888888886</v>
          </cell>
        </row>
        <row r="428">
          <cell r="A428">
            <v>60000321</v>
          </cell>
          <cell r="B428" t="str">
            <v>Определение перекисного числа в свежем мясе птицы</v>
          </cell>
          <cell r="C428" t="str">
            <v>иссл.</v>
          </cell>
          <cell r="D428">
            <v>350</v>
          </cell>
          <cell r="E428">
            <v>420</v>
          </cell>
          <cell r="F428">
            <v>480</v>
          </cell>
          <cell r="G428">
            <v>14.285714285714278</v>
          </cell>
        </row>
        <row r="429">
          <cell r="A429">
            <v>60000322</v>
          </cell>
          <cell r="B429" t="str">
            <v>Определение плотности молочной продукции</v>
          </cell>
          <cell r="C429" t="str">
            <v>иссл.</v>
          </cell>
          <cell r="D429">
            <v>65</v>
          </cell>
          <cell r="E429">
            <v>78</v>
          </cell>
          <cell r="F429">
            <v>87</v>
          </cell>
          <cell r="G429">
            <v>11.538461538461547</v>
          </cell>
        </row>
        <row r="430">
          <cell r="A430">
            <v>60000323</v>
          </cell>
          <cell r="B430" t="str">
            <v>Определение индекса растворимости в молочной продукции</v>
          </cell>
          <cell r="C430" t="str">
            <v>иссл.</v>
          </cell>
          <cell r="D430">
            <v>135</v>
          </cell>
          <cell r="E430">
            <v>162</v>
          </cell>
          <cell r="F430">
            <v>186</v>
          </cell>
          <cell r="G430">
            <v>14.81481481481481</v>
          </cell>
        </row>
        <row r="431">
          <cell r="A431">
            <v>60000324</v>
          </cell>
          <cell r="B431" t="str">
            <v>Определение щелочности в кондитерских изделиях</v>
          </cell>
          <cell r="C431" t="str">
            <v>иссл.</v>
          </cell>
          <cell r="D431">
            <v>195</v>
          </cell>
          <cell r="E431">
            <v>234</v>
          </cell>
          <cell r="F431">
            <v>264</v>
          </cell>
          <cell r="G431">
            <v>12.820512820512818</v>
          </cell>
        </row>
        <row r="432">
          <cell r="A432">
            <v>60000325</v>
          </cell>
          <cell r="B432" t="str">
            <v>Определение массовой доли бензапирена в пищевых продуктах   методом высокоэффективной хроматографии</v>
          </cell>
          <cell r="C432" t="str">
            <v>иссл.</v>
          </cell>
          <cell r="D432">
            <v>3020</v>
          </cell>
          <cell r="E432">
            <v>3624</v>
          </cell>
          <cell r="F432">
            <v>4164</v>
          </cell>
          <cell r="G432">
            <v>14.900662251655632</v>
          </cell>
        </row>
        <row r="433">
          <cell r="A433">
            <v>60000326</v>
          </cell>
          <cell r="B433" t="str">
            <v>Определение  массовой доли N-нитрозаминов в продовольственном сырье и пищевых продуктах методом.</v>
          </cell>
          <cell r="C433" t="str">
            <v>иссл.</v>
          </cell>
          <cell r="D433">
            <v>2385</v>
          </cell>
          <cell r="E433">
            <v>2862</v>
          </cell>
          <cell r="F433">
            <v>3288</v>
          </cell>
          <cell r="G433">
            <v>14.8846960167715</v>
          </cell>
        </row>
        <row r="434">
          <cell r="A434">
            <v>60000327</v>
          </cell>
          <cell r="B434" t="str">
            <v>Определение подлинности водки</v>
          </cell>
          <cell r="C434" t="str">
            <v>иссл.</v>
          </cell>
          <cell r="D434">
            <v>2770</v>
          </cell>
          <cell r="E434">
            <v>3324</v>
          </cell>
          <cell r="F434">
            <v>3822</v>
          </cell>
          <cell r="G434">
            <v>14.98194945848374</v>
          </cell>
        </row>
        <row r="435">
          <cell r="A435">
            <v>60000328</v>
          </cell>
          <cell r="B435" t="str">
            <v>Газохроматографический метод определения  содержания токсичных микропримесей</v>
          </cell>
          <cell r="C435" t="str">
            <v>иссл.</v>
          </cell>
          <cell r="D435">
            <v>2635</v>
          </cell>
          <cell r="E435">
            <v>3162</v>
          </cell>
          <cell r="F435">
            <v>3636</v>
          </cell>
          <cell r="G435">
            <v>14.990512333965839</v>
          </cell>
        </row>
        <row r="436">
          <cell r="A436">
            <v>60000330</v>
          </cell>
          <cell r="B436" t="str">
            <v>Определение йода в поваренной соли</v>
          </cell>
          <cell r="C436" t="str">
            <v>иссл.</v>
          </cell>
          <cell r="D436">
            <v>240</v>
          </cell>
          <cell r="E436">
            <v>288</v>
          </cell>
          <cell r="F436">
            <v>330</v>
          </cell>
          <cell r="G436">
            <v>14.583333333333329</v>
          </cell>
        </row>
        <row r="437">
          <cell r="A437">
            <v>60000331</v>
          </cell>
          <cell r="B437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37" t="str">
            <v>иссл.</v>
          </cell>
          <cell r="D437">
            <v>700</v>
          </cell>
          <cell r="E437">
            <v>840</v>
          </cell>
          <cell r="F437">
            <v>966</v>
          </cell>
          <cell r="G437">
            <v>14.999999999999986</v>
          </cell>
        </row>
        <row r="438">
          <cell r="A438">
            <v>60000605</v>
          </cell>
          <cell r="B438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38" t="str">
            <v>иссл.</v>
          </cell>
          <cell r="D438">
            <v>395</v>
          </cell>
          <cell r="E438">
            <v>474</v>
          </cell>
          <cell r="F438">
            <v>540</v>
          </cell>
          <cell r="G438">
            <v>13.924050632911403</v>
          </cell>
        </row>
        <row r="439">
          <cell r="A439">
            <v>60001005</v>
          </cell>
          <cell r="B439" t="str">
            <v>Определение содержания витамина В1 в продовольственном сырье, пищевых продуктах флуориметрическим методом</v>
          </cell>
          <cell r="C439" t="str">
            <v>иссл.</v>
          </cell>
          <cell r="D439">
            <v>805</v>
          </cell>
          <cell r="E439">
            <v>966</v>
          </cell>
          <cell r="F439">
            <v>1110</v>
          </cell>
          <cell r="G439">
            <v>14.906832298136649</v>
          </cell>
        </row>
        <row r="440">
          <cell r="A440">
            <v>60001006</v>
          </cell>
          <cell r="B440" t="str">
            <v>Определение содержания витамина В2  в продовольственном сырье, пищевых продуктах флуориметрическим методом</v>
          </cell>
          <cell r="C440" t="str">
            <v>иссл.</v>
          </cell>
          <cell r="D440">
            <v>920</v>
          </cell>
          <cell r="E440">
            <v>1104</v>
          </cell>
          <cell r="F440">
            <v>1266</v>
          </cell>
          <cell r="G440">
            <v>14.673913043478265</v>
          </cell>
        </row>
        <row r="441">
          <cell r="A441">
            <v>60001007</v>
          </cell>
          <cell r="B441" t="str">
            <v>Определение оксиметилфурфурола в продуктах переработки плодов и овощей.</v>
          </cell>
          <cell r="C441" t="str">
            <v>иссл.</v>
          </cell>
          <cell r="D441">
            <v>920</v>
          </cell>
          <cell r="E441">
            <v>1104</v>
          </cell>
          <cell r="F441">
            <v>1266</v>
          </cell>
          <cell r="G441">
            <v>14.673913043478265</v>
          </cell>
        </row>
        <row r="442">
          <cell r="A442">
            <v>60000750</v>
          </cell>
          <cell r="B442" t="str">
            <v>Определение влажности в муке</v>
          </cell>
          <cell r="C442" t="str">
            <v>иссл.</v>
          </cell>
          <cell r="D442">
            <v>195</v>
          </cell>
          <cell r="E442">
            <v>234</v>
          </cell>
          <cell r="F442">
            <v>264</v>
          </cell>
          <cell r="G442">
            <v>12.820512820512818</v>
          </cell>
        </row>
        <row r="443">
          <cell r="A443">
            <v>60000751</v>
          </cell>
          <cell r="B443" t="str">
            <v>Определение зольности в муке</v>
          </cell>
          <cell r="C443" t="str">
            <v>иссл.</v>
          </cell>
          <cell r="D443">
            <v>480</v>
          </cell>
          <cell r="E443">
            <v>576</v>
          </cell>
          <cell r="F443">
            <v>660</v>
          </cell>
          <cell r="G443">
            <v>14.583333333333329</v>
          </cell>
        </row>
        <row r="444">
          <cell r="A444">
            <v>60000752</v>
          </cell>
          <cell r="B444" t="str">
            <v>Определение минеральной примеси в муке</v>
          </cell>
          <cell r="C444" t="str">
            <v>иссл.</v>
          </cell>
          <cell r="D444">
            <v>90</v>
          </cell>
          <cell r="E444">
            <v>108</v>
          </cell>
          <cell r="F444">
            <v>120</v>
          </cell>
          <cell r="G444">
            <v>11.111111111111114</v>
          </cell>
        </row>
        <row r="445">
          <cell r="A445">
            <v>60000753</v>
          </cell>
          <cell r="B445" t="str">
            <v>Определение количества и качества клейковины в муке</v>
          </cell>
          <cell r="C445" t="str">
            <v>иссл.</v>
          </cell>
          <cell r="D445">
            <v>410</v>
          </cell>
          <cell r="E445">
            <v>492</v>
          </cell>
          <cell r="F445">
            <v>564</v>
          </cell>
          <cell r="G445">
            <v>14.634146341463406</v>
          </cell>
        </row>
        <row r="446">
          <cell r="A446">
            <v>60000754</v>
          </cell>
          <cell r="B446" t="str">
            <v>Определение крупности помола в муке</v>
          </cell>
          <cell r="C446" t="str">
            <v>иссл.</v>
          </cell>
          <cell r="D446">
            <v>230</v>
          </cell>
          <cell r="E446">
            <v>276</v>
          </cell>
          <cell r="F446">
            <v>312</v>
          </cell>
          <cell r="G446">
            <v>13.043478260869563</v>
          </cell>
        </row>
        <row r="447">
          <cell r="A447">
            <v>60000755</v>
          </cell>
          <cell r="B447" t="str">
            <v>Определение зараженности и загрязненности вредителями в муке, крупах</v>
          </cell>
          <cell r="C447" t="str">
            <v>иссл.</v>
          </cell>
          <cell r="D447">
            <v>115</v>
          </cell>
          <cell r="E447">
            <v>138</v>
          </cell>
          <cell r="F447">
            <v>156</v>
          </cell>
          <cell r="G447">
            <v>13.043478260869563</v>
          </cell>
        </row>
        <row r="448">
          <cell r="A448">
            <v>60000756</v>
          </cell>
          <cell r="B448" t="str">
            <v>Определение белизны в муке</v>
          </cell>
          <cell r="C448" t="str">
            <v>иссл.</v>
          </cell>
          <cell r="D448">
            <v>190</v>
          </cell>
          <cell r="E448">
            <v>228</v>
          </cell>
          <cell r="F448">
            <v>258</v>
          </cell>
          <cell r="G448">
            <v>13.157894736842096</v>
          </cell>
        </row>
        <row r="449">
          <cell r="A449">
            <v>60000757</v>
          </cell>
          <cell r="B449" t="str">
            <v>Определение числа падений муке</v>
          </cell>
          <cell r="C449" t="str">
            <v>иссл.</v>
          </cell>
          <cell r="D449">
            <v>380</v>
          </cell>
          <cell r="E449">
            <v>456</v>
          </cell>
          <cell r="F449">
            <v>522</v>
          </cell>
          <cell r="G449">
            <v>14.473684210526301</v>
          </cell>
        </row>
        <row r="450">
          <cell r="A450">
            <v>60000759</v>
          </cell>
          <cell r="B450" t="str">
            <v>Пробная выпечка с определением зараженности возбудителем "картофельной болезни" хлеба</v>
          </cell>
          <cell r="C450" t="str">
            <v>иссл.</v>
          </cell>
          <cell r="D450">
            <v>490</v>
          </cell>
          <cell r="E450">
            <v>588</v>
          </cell>
          <cell r="F450">
            <v>672</v>
          </cell>
          <cell r="G450">
            <v>14.285714285714278</v>
          </cell>
        </row>
        <row r="451">
          <cell r="A451">
            <v>60000763</v>
          </cell>
          <cell r="B451" t="str">
            <v>Определение влажности в хлебобулочных изделиях</v>
          </cell>
          <cell r="C451" t="str">
            <v>иссл.</v>
          </cell>
          <cell r="D451">
            <v>170</v>
          </cell>
          <cell r="E451">
            <v>204</v>
          </cell>
          <cell r="F451">
            <v>234</v>
          </cell>
          <cell r="G451">
            <v>14.705882352941174</v>
          </cell>
        </row>
        <row r="452">
          <cell r="A452">
            <v>60000764</v>
          </cell>
          <cell r="B452" t="str">
            <v>Определение кислотности в хлебобулочных изделиях</v>
          </cell>
          <cell r="C452" t="str">
            <v>иссл.</v>
          </cell>
          <cell r="D452">
            <v>190</v>
          </cell>
          <cell r="E452">
            <v>228</v>
          </cell>
          <cell r="F452">
            <v>258</v>
          </cell>
          <cell r="G452">
            <v>13.157894736842096</v>
          </cell>
        </row>
        <row r="453">
          <cell r="A453">
            <v>60000766</v>
          </cell>
          <cell r="B453" t="str">
            <v>Определение пористости в хлебобулочных изделиях</v>
          </cell>
          <cell r="C453" t="str">
            <v>иссл.</v>
          </cell>
          <cell r="D453">
            <v>145</v>
          </cell>
          <cell r="E453">
            <v>174</v>
          </cell>
          <cell r="F453">
            <v>198</v>
          </cell>
          <cell r="G453">
            <v>13.793103448275872</v>
          </cell>
        </row>
        <row r="454">
          <cell r="A454">
            <v>60001304</v>
          </cell>
          <cell r="B454" t="str">
            <v>Определение кислотного числа жира в муке и зерне</v>
          </cell>
          <cell r="C454" t="str">
            <v>иссл.</v>
          </cell>
          <cell r="D454">
            <v>765</v>
          </cell>
          <cell r="E454">
            <v>918</v>
          </cell>
          <cell r="F454">
            <v>1050</v>
          </cell>
          <cell r="G454">
            <v>14.379084967320253</v>
          </cell>
        </row>
        <row r="455">
          <cell r="A455">
            <v>60001307</v>
          </cell>
          <cell r="B45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55" t="str">
            <v>иссл.</v>
          </cell>
          <cell r="D455">
            <v>80</v>
          </cell>
          <cell r="E455">
            <v>96</v>
          </cell>
          <cell r="F455">
            <v>108</v>
          </cell>
          <cell r="G455">
            <v>12.5</v>
          </cell>
        </row>
        <row r="456">
          <cell r="A456">
            <v>60001308</v>
          </cell>
          <cell r="B456" t="str">
            <v>Определение нешелушенных ядер в крупе, зерне, ядрах (недодир)</v>
          </cell>
          <cell r="C456" t="str">
            <v>иссл.</v>
          </cell>
          <cell r="D456">
            <v>105</v>
          </cell>
          <cell r="E456">
            <v>126</v>
          </cell>
          <cell r="F456">
            <v>144</v>
          </cell>
          <cell r="G456">
            <v>14.285714285714278</v>
          </cell>
        </row>
        <row r="457">
          <cell r="A457">
            <v>60001309</v>
          </cell>
          <cell r="B457" t="str">
            <v>Определение массовой доли влаги и мясного сока, выделившегося при размораживании мяса птицы</v>
          </cell>
          <cell r="C457" t="str">
            <v>иссл.</v>
          </cell>
          <cell r="D457">
            <v>240</v>
          </cell>
          <cell r="E457">
            <v>288</v>
          </cell>
          <cell r="F457">
            <v>330</v>
          </cell>
          <cell r="G457">
            <v>14.583333333333329</v>
          </cell>
        </row>
        <row r="458">
          <cell r="A458">
            <v>60001310</v>
          </cell>
          <cell r="B458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58" t="str">
            <v>иссл.</v>
          </cell>
          <cell r="D458">
            <v>1020</v>
          </cell>
          <cell r="E458">
            <v>1224</v>
          </cell>
          <cell r="F458">
            <v>1404</v>
          </cell>
          <cell r="G458">
            <v>14.705882352941174</v>
          </cell>
        </row>
        <row r="459">
          <cell r="A459">
            <v>60000769</v>
          </cell>
          <cell r="B459" t="str">
            <v>Определение влажности в макаронных изделиях</v>
          </cell>
          <cell r="C459" t="str">
            <v>иссл.</v>
          </cell>
          <cell r="D459">
            <v>160</v>
          </cell>
          <cell r="E459">
            <v>192</v>
          </cell>
          <cell r="F459">
            <v>216</v>
          </cell>
          <cell r="G459">
            <v>12.5</v>
          </cell>
        </row>
        <row r="460">
          <cell r="A460">
            <v>60000770</v>
          </cell>
          <cell r="B460" t="str">
            <v>Определение кислотности в макаронных изделиях</v>
          </cell>
          <cell r="C460" t="str">
            <v>иссл.</v>
          </cell>
          <cell r="D460">
            <v>165</v>
          </cell>
          <cell r="E460">
            <v>198</v>
          </cell>
          <cell r="F460">
            <v>222</v>
          </cell>
          <cell r="G460">
            <v>12.12121212121211</v>
          </cell>
        </row>
        <row r="461">
          <cell r="A461">
            <v>60000771</v>
          </cell>
          <cell r="B461" t="str">
            <v>Определение метало магнитных примесей в макаронных изделиях</v>
          </cell>
          <cell r="C461" t="str">
            <v>иссл.</v>
          </cell>
          <cell r="D461">
            <v>165</v>
          </cell>
          <cell r="E461">
            <v>198</v>
          </cell>
          <cell r="F461">
            <v>222</v>
          </cell>
          <cell r="G461">
            <v>12.12121212121211</v>
          </cell>
        </row>
        <row r="462">
          <cell r="A462">
            <v>60000772</v>
          </cell>
          <cell r="B462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62" t="str">
            <v>иссл.</v>
          </cell>
          <cell r="D462">
            <v>1075</v>
          </cell>
          <cell r="E462">
            <v>1290</v>
          </cell>
          <cell r="F462">
            <v>1482</v>
          </cell>
          <cell r="G462">
            <v>14.883720930232556</v>
          </cell>
        </row>
        <row r="463">
          <cell r="A463">
            <v>60000773</v>
          </cell>
          <cell r="B463" t="str">
            <v>Определение сохранности формы сваренных макаронных изделий</v>
          </cell>
          <cell r="C463" t="str">
            <v>иссл.</v>
          </cell>
          <cell r="D463">
            <v>120</v>
          </cell>
          <cell r="E463">
            <v>144</v>
          </cell>
          <cell r="F463">
            <v>162</v>
          </cell>
          <cell r="G463">
            <v>12.5</v>
          </cell>
        </row>
        <row r="464">
          <cell r="A464">
            <v>60000774</v>
          </cell>
          <cell r="B464" t="str">
            <v>Определение сухого вещества, перешедшего в варочную воду( макаронные изделия)</v>
          </cell>
          <cell r="C464" t="str">
            <v>иссл.</v>
          </cell>
          <cell r="D464">
            <v>185</v>
          </cell>
          <cell r="E464">
            <v>222</v>
          </cell>
          <cell r="F464">
            <v>252</v>
          </cell>
          <cell r="G464">
            <v>13.513513513513516</v>
          </cell>
        </row>
        <row r="465">
          <cell r="A465">
            <v>60000775</v>
          </cell>
          <cell r="B465" t="str">
            <v>Определение наличия лома и крошки в макаронных и хлебобулочных изделиях</v>
          </cell>
          <cell r="C465" t="str">
            <v>иссл.</v>
          </cell>
          <cell r="D465">
            <v>90</v>
          </cell>
          <cell r="E465">
            <v>108</v>
          </cell>
          <cell r="F465">
            <v>120</v>
          </cell>
          <cell r="G465">
            <v>11.111111111111114</v>
          </cell>
        </row>
        <row r="466">
          <cell r="A466">
            <v>60000777</v>
          </cell>
          <cell r="B466" t="str">
            <v>Определение автолитичной активности муки</v>
          </cell>
          <cell r="C466" t="str">
            <v>иссл.</v>
          </cell>
          <cell r="D466">
            <v>165</v>
          </cell>
          <cell r="E466">
            <v>198</v>
          </cell>
          <cell r="F466">
            <v>222</v>
          </cell>
          <cell r="G466">
            <v>12.12121212121211</v>
          </cell>
        </row>
        <row r="467">
          <cell r="A467">
            <v>60001313</v>
          </cell>
          <cell r="B467" t="str">
            <v>Определение цветного числа в маслах растительных</v>
          </cell>
          <cell r="C467" t="str">
            <v>иссл.</v>
          </cell>
          <cell r="D467">
            <v>90</v>
          </cell>
          <cell r="E467">
            <v>108</v>
          </cell>
          <cell r="F467">
            <v>120</v>
          </cell>
          <cell r="G467">
            <v>11.111111111111114</v>
          </cell>
        </row>
        <row r="468">
          <cell r="A468">
            <v>60001314</v>
          </cell>
          <cell r="B468" t="str">
            <v>Определение мыла  в маслах растительных (качественная реакция)</v>
          </cell>
          <cell r="C468" t="str">
            <v>иссл.</v>
          </cell>
          <cell r="D468">
            <v>85</v>
          </cell>
          <cell r="E468">
            <v>102</v>
          </cell>
          <cell r="F468">
            <v>114</v>
          </cell>
          <cell r="G468">
            <v>11.764705882352942</v>
          </cell>
        </row>
        <row r="469">
          <cell r="A469">
            <v>60001315</v>
          </cell>
          <cell r="B469" t="str">
            <v>Определение содержания магния в пищевых продуктах методом атомно абсорбционной спектрометрии</v>
          </cell>
          <cell r="C469" t="str">
            <v>иссл.</v>
          </cell>
          <cell r="D469">
            <v>955</v>
          </cell>
          <cell r="E469">
            <v>1146</v>
          </cell>
          <cell r="F469">
            <v>1314</v>
          </cell>
          <cell r="G469">
            <v>14.659685863874344</v>
          </cell>
        </row>
        <row r="470">
          <cell r="A470">
            <v>60001316</v>
          </cell>
          <cell r="B470" t="str">
            <v>Определение содержания кальция в пищевых продуктах методом атомно абсорбционной спектрометрии</v>
          </cell>
          <cell r="C470" t="str">
            <v>иссл.</v>
          </cell>
          <cell r="D470">
            <v>955</v>
          </cell>
          <cell r="E470">
            <v>1146</v>
          </cell>
          <cell r="F470">
            <v>1314</v>
          </cell>
          <cell r="G470">
            <v>14.659685863874344</v>
          </cell>
        </row>
        <row r="471">
          <cell r="A471">
            <v>60001317</v>
          </cell>
          <cell r="B471" t="str">
            <v>Определение содержания калия в пищевых продуктах методом атомно абсорбционной спектрометрии</v>
          </cell>
          <cell r="C471" t="str">
            <v>иссл.</v>
          </cell>
          <cell r="D471">
            <v>1000</v>
          </cell>
          <cell r="E471">
            <v>1200</v>
          </cell>
          <cell r="F471">
            <v>1380</v>
          </cell>
          <cell r="G471">
            <v>14.999999999999986</v>
          </cell>
        </row>
        <row r="472">
          <cell r="A472">
            <v>60001318</v>
          </cell>
          <cell r="B472" t="str">
            <v>Определение содержания натрия в пищевых продуктах методом атомно абсорбционной спектрометрии</v>
          </cell>
          <cell r="C472" t="str">
            <v>иссл.</v>
          </cell>
          <cell r="D472">
            <v>1000</v>
          </cell>
          <cell r="E472">
            <v>1200</v>
          </cell>
          <cell r="F472">
            <v>1380</v>
          </cell>
          <cell r="G472">
            <v>14.999999999999986</v>
          </cell>
        </row>
        <row r="473">
          <cell r="A473">
            <v>60000405</v>
          </cell>
          <cell r="B473" t="str">
            <v xml:space="preserve">Определение содержания гидроксиметилфурфураля (оксиметилфурфурола) в мёде </v>
          </cell>
          <cell r="C473" t="str">
            <v>иссл.</v>
          </cell>
          <cell r="D473">
            <v>405</v>
          </cell>
          <cell r="E473">
            <v>486</v>
          </cell>
          <cell r="F473">
            <v>558</v>
          </cell>
          <cell r="G473">
            <v>14.81481481481481</v>
          </cell>
        </row>
        <row r="474">
          <cell r="A474">
            <v>60000404</v>
          </cell>
          <cell r="B474" t="str">
            <v>Определение высших спиртов  в коньяках и коньячных спиртах</v>
          </cell>
          <cell r="C474" t="str">
            <v>иссл.</v>
          </cell>
          <cell r="D474">
            <v>565</v>
          </cell>
          <cell r="E474">
            <v>678</v>
          </cell>
          <cell r="F474">
            <v>774</v>
          </cell>
          <cell r="G474">
            <v>14.159292035398224</v>
          </cell>
        </row>
        <row r="475">
          <cell r="A475">
            <v>60000403</v>
          </cell>
          <cell r="B475" t="str">
            <v xml:space="preserve">Определение средних эфиров в коньяках и коньячных спиртах </v>
          </cell>
          <cell r="C475" t="str">
            <v>иссл.</v>
          </cell>
          <cell r="D475">
            <v>265</v>
          </cell>
          <cell r="E475">
            <v>318</v>
          </cell>
          <cell r="F475">
            <v>360</v>
          </cell>
          <cell r="G475">
            <v>13.20754716981132</v>
          </cell>
        </row>
        <row r="476">
          <cell r="A476">
            <v>60000402</v>
          </cell>
          <cell r="B476" t="str">
            <v xml:space="preserve">Определение альдегидов в винах, коньяках и коньячных спиртах </v>
          </cell>
          <cell r="C476" t="str">
            <v>иссл.</v>
          </cell>
          <cell r="D476">
            <v>375</v>
          </cell>
          <cell r="E476">
            <v>450</v>
          </cell>
          <cell r="F476">
            <v>516</v>
          </cell>
          <cell r="G476">
            <v>14.666666666666671</v>
          </cell>
        </row>
        <row r="477">
          <cell r="A477">
            <v>60000683</v>
          </cell>
          <cell r="B477" t="str">
            <v>Изделия кондитерские. Методика определения массовой доли общей сернистой кислоты</v>
          </cell>
          <cell r="C477" t="str">
            <v>иссл.</v>
          </cell>
          <cell r="D477">
            <v>850</v>
          </cell>
          <cell r="E477">
            <v>1020</v>
          </cell>
          <cell r="F477">
            <v>1170</v>
          </cell>
          <cell r="G477">
            <v>14.705882352941174</v>
          </cell>
        </row>
        <row r="478">
          <cell r="A478">
            <v>60000684</v>
          </cell>
          <cell r="B478" t="str">
            <v>Определение содержания кофеина в кофе</v>
          </cell>
          <cell r="C478" t="str">
            <v>иссл.</v>
          </cell>
          <cell r="D478">
            <v>635</v>
          </cell>
          <cell r="E478">
            <v>762</v>
          </cell>
          <cell r="F478">
            <v>876</v>
          </cell>
          <cell r="G478">
            <v>14.960629921259837</v>
          </cell>
        </row>
        <row r="479">
          <cell r="A479">
            <v>60001326</v>
          </cell>
          <cell r="B479" t="str">
            <v>Определение массовой доли воды в мёде рефрактометрическим методом</v>
          </cell>
          <cell r="C479" t="str">
            <v>иссл.</v>
          </cell>
          <cell r="D479">
            <v>320</v>
          </cell>
          <cell r="E479">
            <v>384</v>
          </cell>
          <cell r="F479">
            <v>438</v>
          </cell>
          <cell r="G479">
            <v>14.0625</v>
          </cell>
        </row>
        <row r="480">
          <cell r="A480">
            <v>60000018</v>
          </cell>
          <cell r="B480" t="str">
            <v>Определение массовой доли костных включений в продуктах переработки мяса птицы</v>
          </cell>
          <cell r="C480" t="str">
            <v>иссл.</v>
          </cell>
          <cell r="D480">
            <v>385</v>
          </cell>
          <cell r="E480">
            <v>462</v>
          </cell>
          <cell r="F480">
            <v>528</v>
          </cell>
          <cell r="G480">
            <v>14.285714285714278</v>
          </cell>
        </row>
        <row r="481">
          <cell r="A481">
            <v>60000023</v>
          </cell>
          <cell r="B481" t="str">
            <v>Определение содержания сухого обезжиренного остатка какао, общего сухого остатка какао в шоколадных изделиях</v>
          </cell>
          <cell r="C481" t="str">
            <v>иссл.</v>
          </cell>
          <cell r="D481">
            <v>410</v>
          </cell>
          <cell r="E481">
            <v>492</v>
          </cell>
          <cell r="F481">
            <v>564</v>
          </cell>
          <cell r="G481">
            <v>14.634146341463406</v>
          </cell>
        </row>
        <row r="482">
          <cell r="A482">
            <v>60000024</v>
          </cell>
          <cell r="B48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2" t="str">
            <v>иссл.</v>
          </cell>
          <cell r="D482">
            <v>420</v>
          </cell>
          <cell r="E482">
            <v>504</v>
          </cell>
          <cell r="F482">
            <v>576</v>
          </cell>
          <cell r="G482">
            <v>14.285714285714278</v>
          </cell>
        </row>
        <row r="483">
          <cell r="A483">
            <v>60000029</v>
          </cell>
          <cell r="B483" t="str">
            <v>Определение содержания сухого обезжиренного остатка молока в шоколадных изделиях с молоком</v>
          </cell>
          <cell r="C483" t="str">
            <v>иссл.</v>
          </cell>
          <cell r="D483">
            <v>425</v>
          </cell>
          <cell r="E483">
            <v>510</v>
          </cell>
          <cell r="F483">
            <v>582</v>
          </cell>
          <cell r="G483">
            <v>14.117647058823522</v>
          </cell>
        </row>
        <row r="484">
          <cell r="A484">
            <v>60000030</v>
          </cell>
          <cell r="B48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84" t="str">
            <v>иссл.</v>
          </cell>
          <cell r="D484">
            <v>935</v>
          </cell>
          <cell r="E484">
            <v>1122</v>
          </cell>
          <cell r="F484">
            <v>1290</v>
          </cell>
          <cell r="G484">
            <v>14.973262032085557</v>
          </cell>
        </row>
        <row r="485">
          <cell r="A485">
            <v>60000040</v>
          </cell>
          <cell r="B485" t="str">
            <v>Определение массовой доли витамина Е (альфа-токоферола) в молочных продуктах для детского питания, обогащенных витамином Е фотометрическим методом</v>
          </cell>
          <cell r="C485" t="str">
            <v>иссл.</v>
          </cell>
          <cell r="D485">
            <v>685</v>
          </cell>
          <cell r="E485">
            <v>822</v>
          </cell>
          <cell r="F485">
            <v>942</v>
          </cell>
          <cell r="G485">
            <v>14.59854014598541</v>
          </cell>
        </row>
        <row r="486">
          <cell r="A486">
            <v>60000041</v>
          </cell>
          <cell r="B486" t="str">
            <v>Определение массовой доли витамина Е (альфа-токоферола) в маслах растительных фотометрическим методом</v>
          </cell>
          <cell r="C486" t="str">
            <v>иссл.</v>
          </cell>
          <cell r="D486">
            <v>675</v>
          </cell>
          <cell r="E486">
            <v>810</v>
          </cell>
          <cell r="F486">
            <v>930</v>
          </cell>
          <cell r="G486">
            <v>14.81481481481481</v>
          </cell>
        </row>
        <row r="487">
          <cell r="A487">
            <v>60000042</v>
          </cell>
          <cell r="B487" t="str">
            <v>Определение содержания кальция в молоке и молочных продуктах титриметрическим методом</v>
          </cell>
          <cell r="C487" t="str">
            <v>иссл.</v>
          </cell>
          <cell r="D487">
            <v>550</v>
          </cell>
          <cell r="E487">
            <v>660</v>
          </cell>
          <cell r="F487">
            <v>756</v>
          </cell>
          <cell r="G487">
            <v>14.545454545454547</v>
          </cell>
        </row>
        <row r="488">
          <cell r="A488">
            <v>60000043</v>
          </cell>
          <cell r="B48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88" t="str">
            <v>иссл.</v>
          </cell>
          <cell r="D488">
            <v>425</v>
          </cell>
          <cell r="E488">
            <v>510</v>
          </cell>
          <cell r="F488">
            <v>582</v>
          </cell>
          <cell r="G488">
            <v>14.117647058823522</v>
          </cell>
        </row>
        <row r="489">
          <cell r="A489">
            <v>60000044</v>
          </cell>
          <cell r="B489" t="str">
            <v>Определение массовой доли спирта в квасах и безалкогольных напитках</v>
          </cell>
          <cell r="C489" t="str">
            <v>иссл.</v>
          </cell>
          <cell r="D489">
            <v>485</v>
          </cell>
          <cell r="E489">
            <v>582</v>
          </cell>
          <cell r="F489">
            <v>666</v>
          </cell>
          <cell r="G489">
            <v>14.432989690721641</v>
          </cell>
        </row>
        <row r="490">
          <cell r="A490">
            <v>60000045</v>
          </cell>
          <cell r="B490" t="str">
            <v>Определение массовой доли сорбата калия (натрия), бензоата натрия в пищевых продуктах титриметрическим методом</v>
          </cell>
          <cell r="C490" t="str">
            <v>иссл.</v>
          </cell>
          <cell r="D490">
            <v>480</v>
          </cell>
          <cell r="E490">
            <v>576</v>
          </cell>
          <cell r="F490">
            <v>660</v>
          </cell>
          <cell r="G490">
            <v>14.583333333333329</v>
          </cell>
        </row>
        <row r="491">
          <cell r="A491">
            <v>60000046</v>
          </cell>
          <cell r="B491" t="str">
            <v>Определение массовой доли бензойнокислого натрия в икре и пресервах из рыбы и морепродуктов</v>
          </cell>
          <cell r="C491" t="str">
            <v>иссл.</v>
          </cell>
          <cell r="D491">
            <v>510</v>
          </cell>
          <cell r="E491">
            <v>612</v>
          </cell>
          <cell r="F491">
            <v>702</v>
          </cell>
          <cell r="G491">
            <v>14.705882352941174</v>
          </cell>
        </row>
        <row r="492">
          <cell r="A492">
            <v>60000047</v>
          </cell>
          <cell r="B492" t="str">
            <v>Определение массовой доли сорбиновой кислоты, бензойной кислоты в пищевых продуктах титриметрическим методом</v>
          </cell>
          <cell r="C492" t="str">
            <v>иссл.</v>
          </cell>
          <cell r="D492">
            <v>705</v>
          </cell>
          <cell r="E492">
            <v>846</v>
          </cell>
          <cell r="F492">
            <v>972</v>
          </cell>
          <cell r="G492">
            <v>14.893617021276611</v>
          </cell>
        </row>
        <row r="493">
          <cell r="A493">
            <v>60000048</v>
          </cell>
          <cell r="B493" t="str">
            <v>Определение составных частей в консервированных пищевых продуктах (кроме молочных)</v>
          </cell>
          <cell r="C493" t="str">
            <v>иссл.</v>
          </cell>
          <cell r="D493">
            <v>245</v>
          </cell>
          <cell r="E493">
            <v>294</v>
          </cell>
          <cell r="F493">
            <v>336</v>
          </cell>
          <cell r="G493">
            <v>14.285714285714278</v>
          </cell>
        </row>
        <row r="494">
          <cell r="A494">
            <v>60000049</v>
          </cell>
          <cell r="B49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94" t="str">
            <v>иссл.</v>
          </cell>
          <cell r="D494">
            <v>500</v>
          </cell>
          <cell r="E494">
            <v>600</v>
          </cell>
          <cell r="F494">
            <v>690</v>
          </cell>
          <cell r="G494">
            <v>14.999999999999986</v>
          </cell>
        </row>
        <row r="495">
          <cell r="A495">
            <v>60000050</v>
          </cell>
          <cell r="B495" t="str">
            <v>Определение пенообразования (высота пены, пеностойкости) в пиве</v>
          </cell>
          <cell r="C495" t="str">
            <v>иссл.</v>
          </cell>
          <cell r="D495">
            <v>110</v>
          </cell>
          <cell r="E495">
            <v>132</v>
          </cell>
          <cell r="F495">
            <v>150</v>
          </cell>
          <cell r="G495">
            <v>13.63636363636364</v>
          </cell>
        </row>
        <row r="496">
          <cell r="A496">
            <v>60000054</v>
          </cell>
          <cell r="B496" t="str">
            <v>Молоко и молочные продукты. Метод обнаружения стеринов растительных жиров в жировой фазе газожидкостной хроматографией стеринов по ГОСТ 31979-2012</v>
          </cell>
          <cell r="C496" t="str">
            <v>иссл.</v>
          </cell>
          <cell r="D496">
            <v>16720</v>
          </cell>
          <cell r="E496">
            <v>20064</v>
          </cell>
          <cell r="F496">
            <v>23070</v>
          </cell>
          <cell r="G496">
            <v>14.982057416267949</v>
          </cell>
        </row>
        <row r="497">
          <cell r="A497">
            <v>60000064</v>
          </cell>
          <cell r="B497" t="str">
            <v>Определение термоустойчивости масла сливочного</v>
          </cell>
          <cell r="C497" t="str">
            <v>иссл.</v>
          </cell>
          <cell r="D497">
            <v>160</v>
          </cell>
          <cell r="E497">
            <v>192</v>
          </cell>
          <cell r="F497">
            <v>216</v>
          </cell>
          <cell r="G497">
            <v>12.5</v>
          </cell>
        </row>
        <row r="498">
          <cell r="A498">
            <v>60000066</v>
          </cell>
          <cell r="B498" t="str">
            <v>Определение калорийности готовых блюд и рационов (одно блюдо)</v>
          </cell>
          <cell r="C498" t="str">
            <v>иссл.</v>
          </cell>
          <cell r="D498">
            <v>695</v>
          </cell>
          <cell r="E498">
            <v>834</v>
          </cell>
          <cell r="F498">
            <v>954</v>
          </cell>
          <cell r="G498">
            <v>14.388489208633089</v>
          </cell>
        </row>
        <row r="499">
          <cell r="A499">
            <v>60000068</v>
          </cell>
          <cell r="B499" t="str">
            <v>Определение массовой доли яичных продуктов в перерасчете на сухой желток в майонезе и майонезных соусах</v>
          </cell>
          <cell r="C499" t="str">
            <v>иссл.</v>
          </cell>
          <cell r="D499">
            <v>705</v>
          </cell>
          <cell r="E499">
            <v>846</v>
          </cell>
          <cell r="F499">
            <v>972</v>
          </cell>
          <cell r="G499">
            <v>14.893617021276611</v>
          </cell>
        </row>
        <row r="500">
          <cell r="A500">
            <v>60000071</v>
          </cell>
          <cell r="B500" t="str">
            <v>Определение содержания флавоноидов в биологически активных добавках к пище</v>
          </cell>
          <cell r="C500" t="str">
            <v>иссл.</v>
          </cell>
          <cell r="D500">
            <v>600</v>
          </cell>
          <cell r="E500">
            <v>720</v>
          </cell>
          <cell r="F500">
            <v>828</v>
          </cell>
          <cell r="G500">
            <v>14.999999999999986</v>
          </cell>
        </row>
        <row r="501">
          <cell r="A501">
            <v>60000072</v>
          </cell>
          <cell r="B501" t="str">
            <v>Определение массовой доли нерастворимых веществ в мёде</v>
          </cell>
          <cell r="C501" t="str">
            <v>иссл.</v>
          </cell>
          <cell r="D501">
            <v>130</v>
          </cell>
          <cell r="E501">
            <v>156</v>
          </cell>
          <cell r="F501">
            <v>174</v>
          </cell>
          <cell r="G501">
            <v>11.538461538461547</v>
          </cell>
        </row>
        <row r="502">
          <cell r="A502">
            <v>60000073</v>
          </cell>
          <cell r="B502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502" t="str">
            <v>иссл.</v>
          </cell>
          <cell r="D502">
            <v>535</v>
          </cell>
          <cell r="E502">
            <v>642</v>
          </cell>
          <cell r="F502">
            <v>738</v>
          </cell>
          <cell r="G502">
            <v>14.953271028037392</v>
          </cell>
        </row>
        <row r="503">
          <cell r="A503">
            <v>60000074</v>
          </cell>
          <cell r="B503" t="str">
            <v>Определение нитратов в овощах и продуктах их переработки методом высокоэффективной жидкостной хроматографии</v>
          </cell>
          <cell r="C503" t="str">
            <v>иссл.</v>
          </cell>
          <cell r="D503">
            <v>805</v>
          </cell>
          <cell r="E503">
            <v>966</v>
          </cell>
          <cell r="F503">
            <v>1110</v>
          </cell>
          <cell r="G503">
            <v>14.906832298136649</v>
          </cell>
        </row>
        <row r="504">
          <cell r="A504">
            <v>60000149</v>
          </cell>
          <cell r="B50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04" t="str">
            <v>иссл.</v>
          </cell>
          <cell r="D504">
            <v>1585</v>
          </cell>
          <cell r="E504">
            <v>1902</v>
          </cell>
          <cell r="F504">
            <v>2184</v>
          </cell>
          <cell r="G504">
            <v>14.82649842271293</v>
          </cell>
        </row>
        <row r="505">
          <cell r="A505">
            <v>60000150</v>
          </cell>
          <cell r="B505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505" t="str">
            <v>иссл.</v>
          </cell>
          <cell r="D505">
            <v>1120</v>
          </cell>
          <cell r="E505">
            <v>1344</v>
          </cell>
          <cell r="F505">
            <v>1542</v>
          </cell>
          <cell r="G505">
            <v>14.732142857142861</v>
          </cell>
        </row>
        <row r="506">
          <cell r="A506">
            <v>60000183</v>
          </cell>
          <cell r="B506" t="str">
            <v>Определение содержания углеводов в готовых блюдах и рационах (расчётный метод)</v>
          </cell>
          <cell r="C506" t="str">
            <v>Иссл.</v>
          </cell>
          <cell r="D506">
            <v>1445</v>
          </cell>
          <cell r="E506">
            <v>1734</v>
          </cell>
          <cell r="F506">
            <v>1992</v>
          </cell>
          <cell r="G506">
            <v>14.878892733564015</v>
          </cell>
        </row>
        <row r="507">
          <cell r="A507">
            <v>60000184</v>
          </cell>
          <cell r="B507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07" t="str">
            <v>Иссл.</v>
          </cell>
          <cell r="D507">
            <v>370</v>
          </cell>
          <cell r="E507">
            <v>444</v>
          </cell>
          <cell r="F507">
            <v>510</v>
          </cell>
          <cell r="G507">
            <v>14.86486486486487</v>
          </cell>
        </row>
        <row r="508">
          <cell r="A508">
            <v>60000185</v>
          </cell>
          <cell r="B508" t="str">
            <v>Определение содержания витамина С в пищевых продуктах и сырье продовольственном флуориметрическим методом.</v>
          </cell>
          <cell r="C508" t="str">
            <v>Иссл.</v>
          </cell>
          <cell r="D508">
            <v>600</v>
          </cell>
          <cell r="E508">
            <v>720</v>
          </cell>
          <cell r="F508">
            <v>828</v>
          </cell>
          <cell r="G508">
            <v>14.999999999999986</v>
          </cell>
        </row>
        <row r="509">
          <cell r="A509">
            <v>60000186</v>
          </cell>
          <cell r="B509" t="str">
            <v>Определение содержания селена в пищевых продуктах и продовольственном сырье флуориметрическим методом.</v>
          </cell>
          <cell r="C509" t="str">
            <v>Иссл.</v>
          </cell>
          <cell r="D509">
            <v>855</v>
          </cell>
          <cell r="E509">
            <v>1026</v>
          </cell>
          <cell r="F509">
            <v>1176</v>
          </cell>
          <cell r="G509">
            <v>14.619883040935662</v>
          </cell>
        </row>
        <row r="510">
          <cell r="A510">
            <v>60000187</v>
          </cell>
          <cell r="B510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10" t="str">
            <v>Иссл.</v>
          </cell>
          <cell r="D510">
            <v>520</v>
          </cell>
          <cell r="E510">
            <v>624</v>
          </cell>
          <cell r="F510">
            <v>714</v>
          </cell>
          <cell r="G510">
            <v>14.42307692307692</v>
          </cell>
        </row>
        <row r="511">
          <cell r="A511">
            <v>60000188</v>
          </cell>
          <cell r="B511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11" t="str">
            <v>Иссл.</v>
          </cell>
          <cell r="D511">
            <v>1010</v>
          </cell>
          <cell r="E511">
            <v>1212</v>
          </cell>
          <cell r="F511">
            <v>1392</v>
          </cell>
          <cell r="G511">
            <v>14.85148514851484</v>
          </cell>
        </row>
        <row r="512">
          <cell r="A512">
            <v>60000189</v>
          </cell>
          <cell r="B512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512" t="str">
            <v>Иссл.</v>
          </cell>
          <cell r="D512">
            <v>1065</v>
          </cell>
          <cell r="E512">
            <v>1278</v>
          </cell>
          <cell r="F512">
            <v>1464</v>
          </cell>
          <cell r="G512">
            <v>14.553990610328654</v>
          </cell>
        </row>
        <row r="513">
          <cell r="A513">
            <v>60000159</v>
          </cell>
          <cell r="B513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13" t="str">
            <v>Иссл.</v>
          </cell>
          <cell r="D513">
            <v>510</v>
          </cell>
          <cell r="E513">
            <v>612</v>
          </cell>
          <cell r="F513">
            <v>702</v>
          </cell>
          <cell r="G513">
            <v>14.705882352941174</v>
          </cell>
        </row>
        <row r="514">
          <cell r="A514">
            <v>60000160</v>
          </cell>
          <cell r="B514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14" t="str">
            <v>Иссл.</v>
          </cell>
          <cell r="D514">
            <v>795</v>
          </cell>
          <cell r="E514">
            <v>954</v>
          </cell>
          <cell r="F514">
            <v>1092</v>
          </cell>
          <cell r="G514">
            <v>14.465408805031444</v>
          </cell>
        </row>
        <row r="515">
          <cell r="A515">
            <v>60000161</v>
          </cell>
          <cell r="B515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15" t="str">
            <v>Иссл.</v>
          </cell>
          <cell r="D515">
            <v>1070</v>
          </cell>
          <cell r="E515">
            <v>1284</v>
          </cell>
          <cell r="F515">
            <v>1746</v>
          </cell>
          <cell r="G515">
            <v>35.981308411214968</v>
          </cell>
        </row>
        <row r="516">
          <cell r="A516">
            <v>60000162</v>
          </cell>
          <cell r="B516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16" t="str">
            <v>Иссл.</v>
          </cell>
          <cell r="D516">
            <v>1080</v>
          </cell>
          <cell r="E516">
            <v>1296</v>
          </cell>
          <cell r="F516">
            <v>1488</v>
          </cell>
          <cell r="G516">
            <v>14.81481481481481</v>
          </cell>
        </row>
        <row r="517">
          <cell r="A517">
            <v>60000163</v>
          </cell>
          <cell r="B517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17" t="str">
            <v>Иссл.</v>
          </cell>
          <cell r="D517">
            <v>665</v>
          </cell>
          <cell r="E517">
            <v>798</v>
          </cell>
          <cell r="F517">
            <v>912</v>
          </cell>
          <cell r="G517">
            <v>14.285714285714278</v>
          </cell>
        </row>
        <row r="518">
          <cell r="A518">
            <v>60000164</v>
          </cell>
          <cell r="B518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18" t="str">
            <v>Иссл.</v>
          </cell>
          <cell r="D518">
            <v>785</v>
          </cell>
          <cell r="E518">
            <v>942</v>
          </cell>
          <cell r="F518">
            <v>1080</v>
          </cell>
          <cell r="G518">
            <v>14.649681528662413</v>
          </cell>
        </row>
        <row r="519">
          <cell r="A519">
            <v>60000165</v>
          </cell>
          <cell r="B519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19" t="str">
            <v>Иссл.</v>
          </cell>
          <cell r="D519">
            <v>895</v>
          </cell>
          <cell r="E519">
            <v>1074</v>
          </cell>
          <cell r="F519">
            <v>1230</v>
          </cell>
          <cell r="G519">
            <v>14.52513966480447</v>
          </cell>
        </row>
        <row r="520">
          <cell r="A520">
            <v>60000166</v>
          </cell>
          <cell r="B520" t="str">
            <v>Определение витамина С в пищевых продуктах методом высокоэффективной жидкостной хроматографии</v>
          </cell>
          <cell r="C520" t="str">
            <v>Иссл.</v>
          </cell>
          <cell r="D520">
            <v>2150</v>
          </cell>
          <cell r="E520">
            <v>2580</v>
          </cell>
          <cell r="F520">
            <v>2964</v>
          </cell>
          <cell r="G520">
            <v>14.883720930232556</v>
          </cell>
        </row>
        <row r="521">
          <cell r="A521">
            <v>60000167</v>
          </cell>
          <cell r="B521" t="str">
            <v>Определение витамина В1в пищевых продуктах методом высокоэффективной жидкостной хроматографии</v>
          </cell>
          <cell r="C521" t="str">
            <v>Иссл.</v>
          </cell>
          <cell r="D521">
            <v>1160</v>
          </cell>
          <cell r="E521">
            <v>1392</v>
          </cell>
          <cell r="F521">
            <v>1596</v>
          </cell>
          <cell r="G521">
            <v>14.65517241379311</v>
          </cell>
        </row>
        <row r="522">
          <cell r="A522">
            <v>60000168</v>
          </cell>
          <cell r="B522" t="str">
            <v>Определение витамина В2 в пищевых продуктах методом высокоэффективной жидкостной хроматографии</v>
          </cell>
          <cell r="C522" t="str">
            <v>Иссл.</v>
          </cell>
          <cell r="D522">
            <v>525</v>
          </cell>
          <cell r="E522">
            <v>630</v>
          </cell>
          <cell r="F522">
            <v>720</v>
          </cell>
          <cell r="G522">
            <v>14.285714285714278</v>
          </cell>
        </row>
        <row r="523">
          <cell r="A523">
            <v>60000169</v>
          </cell>
          <cell r="B523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23" t="str">
            <v>Иссл.</v>
          </cell>
          <cell r="D523">
            <v>810</v>
          </cell>
          <cell r="E523">
            <v>972</v>
          </cell>
          <cell r="F523">
            <v>1116</v>
          </cell>
          <cell r="G523">
            <v>14.81481481481481</v>
          </cell>
        </row>
        <row r="524">
          <cell r="A524">
            <v>60000170</v>
          </cell>
          <cell r="B524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24" t="str">
            <v>Иссл.</v>
          </cell>
          <cell r="D524">
            <v>800</v>
          </cell>
          <cell r="E524">
            <v>960</v>
          </cell>
          <cell r="F524">
            <v>1104</v>
          </cell>
          <cell r="G524">
            <v>14.999999999999986</v>
          </cell>
        </row>
        <row r="525">
          <cell r="A525">
            <v>60000171</v>
          </cell>
          <cell r="B525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25" t="str">
            <v>Иссл.</v>
          </cell>
          <cell r="D525">
            <v>1020</v>
          </cell>
          <cell r="E525">
            <v>1224</v>
          </cell>
          <cell r="F525">
            <v>1404</v>
          </cell>
          <cell r="G525">
            <v>14.705882352941174</v>
          </cell>
        </row>
        <row r="526">
          <cell r="A526">
            <v>60000172</v>
          </cell>
          <cell r="B526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26" t="str">
            <v>Иссл.</v>
          </cell>
          <cell r="D526">
            <v>800</v>
          </cell>
          <cell r="E526">
            <v>960</v>
          </cell>
          <cell r="F526">
            <v>1104</v>
          </cell>
          <cell r="G526">
            <v>14.999999999999986</v>
          </cell>
        </row>
        <row r="527">
          <cell r="A527">
            <v>60000173</v>
          </cell>
          <cell r="B527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27" t="str">
            <v>Иссл.</v>
          </cell>
          <cell r="D527">
            <v>925</v>
          </cell>
          <cell r="E527">
            <v>1110</v>
          </cell>
          <cell r="F527">
            <v>1272</v>
          </cell>
          <cell r="G527">
            <v>14.594594594594597</v>
          </cell>
        </row>
        <row r="528">
          <cell r="A528">
            <v>60000174</v>
          </cell>
          <cell r="B528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28" t="str">
            <v>Иссл.</v>
          </cell>
          <cell r="D528">
            <v>5170</v>
          </cell>
          <cell r="E528">
            <v>6204</v>
          </cell>
          <cell r="F528">
            <v>7134</v>
          </cell>
          <cell r="G528">
            <v>14.990328820116062</v>
          </cell>
        </row>
        <row r="529">
          <cell r="A529">
            <v>60000195</v>
          </cell>
          <cell r="B529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29" t="str">
            <v>Иссл.</v>
          </cell>
          <cell r="D529">
            <v>520</v>
          </cell>
          <cell r="E529">
            <v>624</v>
          </cell>
          <cell r="F529">
            <v>714</v>
          </cell>
          <cell r="G529">
            <v>14.42307692307692</v>
          </cell>
        </row>
        <row r="530">
          <cell r="A530">
            <v>60000196</v>
          </cell>
          <cell r="B530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30" t="str">
            <v>Иссл.</v>
          </cell>
          <cell r="D530">
            <v>745</v>
          </cell>
          <cell r="E530">
            <v>894</v>
          </cell>
          <cell r="F530">
            <v>1026</v>
          </cell>
          <cell r="G530">
            <v>14.765100671140942</v>
          </cell>
        </row>
        <row r="531">
          <cell r="A531">
            <v>60000197</v>
          </cell>
          <cell r="B531" t="str">
            <v>Определение степени свежести мяса методом гистологического исследования.</v>
          </cell>
          <cell r="C531" t="str">
            <v>Иссл.</v>
          </cell>
          <cell r="D531">
            <v>1120</v>
          </cell>
          <cell r="E531">
            <v>1344</v>
          </cell>
          <cell r="F531">
            <v>1545</v>
          </cell>
          <cell r="G531">
            <v>14.955357142857139</v>
          </cell>
        </row>
        <row r="532">
          <cell r="A532">
            <v>60000198</v>
          </cell>
          <cell r="B532" t="str">
            <v>Определение степени (этапов) созревания мяса методом гистологического исследования.</v>
          </cell>
          <cell r="C532" t="str">
            <v>Иссл.</v>
          </cell>
          <cell r="D532">
            <v>700</v>
          </cell>
          <cell r="E532">
            <v>840</v>
          </cell>
          <cell r="F532">
            <v>966</v>
          </cell>
          <cell r="G532">
            <v>14.999999999999986</v>
          </cell>
        </row>
        <row r="533">
          <cell r="A533">
            <v>60000199</v>
          </cell>
          <cell r="B533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33" t="str">
            <v>Иссл.</v>
          </cell>
          <cell r="D533">
            <v>770</v>
          </cell>
          <cell r="E533">
            <v>924</v>
          </cell>
          <cell r="F533">
            <v>1062</v>
          </cell>
          <cell r="G533">
            <v>14.935064935064929</v>
          </cell>
        </row>
        <row r="534">
          <cell r="A534">
            <v>60000200</v>
          </cell>
          <cell r="B534" t="str">
            <v>Определение концентрации гидразина экспресс методом в воздухе рабочей зоны</v>
          </cell>
          <cell r="C534" t="str">
            <v>Иссл.</v>
          </cell>
          <cell r="D534">
            <v>680</v>
          </cell>
          <cell r="E534">
            <v>816</v>
          </cell>
          <cell r="F534">
            <v>936</v>
          </cell>
          <cell r="G534">
            <v>14.705882352941174</v>
          </cell>
        </row>
        <row r="535">
          <cell r="A535">
            <v>60000201</v>
          </cell>
          <cell r="B535" t="str">
            <v>Определение массовой концентрации гидразина в воздухе рабочей зоны фотометрическим методом</v>
          </cell>
          <cell r="C535" t="str">
            <v>Иссл.</v>
          </cell>
          <cell r="D535">
            <v>220</v>
          </cell>
          <cell r="E535">
            <v>264</v>
          </cell>
          <cell r="F535">
            <v>300</v>
          </cell>
          <cell r="G535">
            <v>13.63636363636364</v>
          </cell>
        </row>
        <row r="536">
          <cell r="A536" t="str">
            <v>Исследование пищевой продукции методом иммуноферментного анализа</v>
          </cell>
        </row>
        <row r="537">
          <cell r="A537">
            <v>60000053</v>
          </cell>
          <cell r="B537" t="str">
            <v>Определение остаточного содержания нитрофуранов (метаболита фуразолидона -3-амино-2-оксазолидинона)</v>
          </cell>
          <cell r="C537" t="str">
            <v>иссл.</v>
          </cell>
          <cell r="D537">
            <v>6530</v>
          </cell>
          <cell r="E537">
            <v>7836</v>
          </cell>
          <cell r="F537">
            <v>9006</v>
          </cell>
          <cell r="G537">
            <v>14.931087289433378</v>
          </cell>
        </row>
        <row r="538">
          <cell r="A538">
            <v>60000069</v>
          </cell>
          <cell r="B538" t="str">
            <v>Определение содержания бацитрацина в пищевой продукции животного происхождения</v>
          </cell>
          <cell r="C538" t="str">
            <v>иссл.</v>
          </cell>
          <cell r="D538">
            <v>2120</v>
          </cell>
          <cell r="E538">
            <v>2544</v>
          </cell>
          <cell r="F538">
            <v>2922</v>
          </cell>
          <cell r="G538">
            <v>14.858490566037744</v>
          </cell>
        </row>
        <row r="539">
          <cell r="A539">
            <v>60000070</v>
          </cell>
          <cell r="B539" t="str">
            <v>Определение наличия/содержания сухого молока в пищевых продуктах (молоке и молочных продуктах)</v>
          </cell>
          <cell r="C539" t="str">
            <v>иссл.</v>
          </cell>
          <cell r="D539">
            <v>1210</v>
          </cell>
          <cell r="E539">
            <v>1452</v>
          </cell>
          <cell r="F539">
            <v>1668</v>
          </cell>
          <cell r="G539">
            <v>14.876033057851231</v>
          </cell>
        </row>
        <row r="540">
          <cell r="A540">
            <v>60000604</v>
          </cell>
          <cell r="B540" t="str">
            <v>Определение остаточных количеств левомицетина в продуктах животного происхождения методом имунноферментного анализа (на 1 пробу)</v>
          </cell>
          <cell r="C540" t="str">
            <v>иссл.</v>
          </cell>
          <cell r="D540">
            <v>1770</v>
          </cell>
          <cell r="E540">
            <v>2124</v>
          </cell>
          <cell r="F540">
            <v>2442</v>
          </cell>
          <cell r="G540">
            <v>14.97175141242937</v>
          </cell>
        </row>
        <row r="541">
          <cell r="A541">
            <v>60000156</v>
          </cell>
          <cell r="B541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41" t="str">
            <v>Иссл.</v>
          </cell>
          <cell r="D541">
            <v>10300</v>
          </cell>
          <cell r="E541">
            <v>12360</v>
          </cell>
          <cell r="F541">
            <v>14214</v>
          </cell>
          <cell r="G541">
            <v>14.999999999999986</v>
          </cell>
        </row>
        <row r="542">
          <cell r="A542">
            <v>60000697</v>
          </cell>
          <cell r="B542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42" t="str">
            <v>Иссл.</v>
          </cell>
          <cell r="D542">
            <v>7846</v>
          </cell>
          <cell r="E542">
            <v>9415.1999999999989</v>
          </cell>
          <cell r="F542">
            <v>10824</v>
          </cell>
          <cell r="G542">
            <v>14.963038490950822</v>
          </cell>
        </row>
        <row r="543">
          <cell r="A543">
            <v>60000698</v>
          </cell>
          <cell r="B543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43" t="str">
            <v>Иссл.</v>
          </cell>
          <cell r="D543">
            <v>6375</v>
          </cell>
          <cell r="E543">
            <v>7650</v>
          </cell>
          <cell r="F543">
            <v>8796</v>
          </cell>
          <cell r="G543">
            <v>14.980392156862749</v>
          </cell>
        </row>
        <row r="544">
          <cell r="A544">
            <v>60000699</v>
          </cell>
          <cell r="B544" t="str">
            <v>Определение цианокобаламина (витамина В12) в слабоалкогольных напитках (от 3 до 6 проб включительно)</v>
          </cell>
          <cell r="C544" t="str">
            <v>Иссл.</v>
          </cell>
          <cell r="D544">
            <v>7846</v>
          </cell>
          <cell r="E544">
            <v>9415.1999999999989</v>
          </cell>
          <cell r="F544">
            <v>10824</v>
          </cell>
          <cell r="G544">
            <v>14.963038490950822</v>
          </cell>
        </row>
        <row r="545">
          <cell r="A545">
            <v>60000700</v>
          </cell>
          <cell r="B545" t="str">
            <v>Определение цианокобаламина (витамина В12) в слабоалкогольных напитках (от 7 до 10 проб и более)</v>
          </cell>
          <cell r="C545" t="str">
            <v>Иссл.</v>
          </cell>
          <cell r="D545">
            <v>6375</v>
          </cell>
          <cell r="E545">
            <v>7650</v>
          </cell>
          <cell r="F545">
            <v>8796</v>
          </cell>
          <cell r="G545">
            <v>14.980392156862749</v>
          </cell>
        </row>
        <row r="546">
          <cell r="A546">
            <v>60000701</v>
          </cell>
          <cell r="B546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v>
          </cell>
          <cell r="C546" t="str">
            <v>Иссл.</v>
          </cell>
          <cell r="D546">
            <v>2800</v>
          </cell>
          <cell r="E546">
            <v>3360</v>
          </cell>
          <cell r="F546">
            <v>3864</v>
          </cell>
          <cell r="G546">
            <v>14.999999999999986</v>
          </cell>
        </row>
        <row r="547">
          <cell r="A547">
            <v>60000702</v>
          </cell>
          <cell r="B547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v>
          </cell>
          <cell r="C547" t="str">
            <v>Иссл.</v>
          </cell>
          <cell r="D547">
            <v>2125</v>
          </cell>
          <cell r="E547">
            <v>2550</v>
          </cell>
          <cell r="F547">
            <v>2928</v>
          </cell>
          <cell r="G547">
            <v>14.823529411764696</v>
          </cell>
        </row>
        <row r="548">
          <cell r="A548">
            <v>60000703</v>
          </cell>
          <cell r="B54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548" t="str">
            <v>Иссл.</v>
          </cell>
          <cell r="D548">
            <v>2985</v>
          </cell>
          <cell r="E548">
            <v>3582</v>
          </cell>
          <cell r="F548">
            <v>4116</v>
          </cell>
          <cell r="G548">
            <v>14.907872696817421</v>
          </cell>
        </row>
        <row r="549">
          <cell r="A549">
            <v>60000704</v>
          </cell>
          <cell r="B549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549" t="str">
            <v>Иссл.</v>
          </cell>
          <cell r="D549">
            <v>2265</v>
          </cell>
          <cell r="E549">
            <v>2718</v>
          </cell>
          <cell r="F549">
            <v>3120</v>
          </cell>
          <cell r="G549">
            <v>14.79028697571745</v>
          </cell>
        </row>
        <row r="550">
          <cell r="A550">
            <v>60000705</v>
          </cell>
          <cell r="B550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550" t="str">
            <v>Иссл.</v>
          </cell>
          <cell r="D550">
            <v>3000</v>
          </cell>
          <cell r="E550">
            <v>3600</v>
          </cell>
          <cell r="F550">
            <v>4140</v>
          </cell>
          <cell r="G550">
            <v>14.999999999999986</v>
          </cell>
        </row>
        <row r="551">
          <cell r="A551">
            <v>60000706</v>
          </cell>
          <cell r="B551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551" t="str">
            <v>Иссл.</v>
          </cell>
          <cell r="D551">
            <v>2385</v>
          </cell>
          <cell r="E551">
            <v>2862</v>
          </cell>
          <cell r="F551">
            <v>3288</v>
          </cell>
          <cell r="G551">
            <v>14.8846960167715</v>
          </cell>
        </row>
        <row r="552">
          <cell r="A552">
            <v>60000707</v>
          </cell>
          <cell r="B552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v>
          </cell>
          <cell r="C552" t="str">
            <v>Иссл.</v>
          </cell>
          <cell r="D552">
            <v>3420</v>
          </cell>
          <cell r="E552">
            <v>4104</v>
          </cell>
          <cell r="F552">
            <v>4716</v>
          </cell>
          <cell r="G552">
            <v>14.912280701754383</v>
          </cell>
        </row>
        <row r="553">
          <cell r="A553">
            <v>60000708</v>
          </cell>
          <cell r="B553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v>
          </cell>
          <cell r="C553" t="str">
            <v>Иссл.</v>
          </cell>
          <cell r="D553">
            <v>2630</v>
          </cell>
          <cell r="E553">
            <v>3156</v>
          </cell>
          <cell r="F553">
            <v>3624</v>
          </cell>
          <cell r="G553">
            <v>14.828897338403053</v>
          </cell>
        </row>
        <row r="554">
          <cell r="A554">
            <v>60000709</v>
          </cell>
          <cell r="B554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v>
          </cell>
          <cell r="C554" t="str">
            <v>Иссл.</v>
          </cell>
          <cell r="D554">
            <v>3015</v>
          </cell>
          <cell r="E554">
            <v>3618</v>
          </cell>
          <cell r="F554">
            <v>4158</v>
          </cell>
          <cell r="G554">
            <v>14.925373134328353</v>
          </cell>
        </row>
        <row r="555">
          <cell r="A555">
            <v>60000710</v>
          </cell>
          <cell r="B555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v>
          </cell>
          <cell r="C555" t="str">
            <v>Иссл.</v>
          </cell>
          <cell r="D555">
            <v>2375</v>
          </cell>
          <cell r="E555">
            <v>2850</v>
          </cell>
          <cell r="F555">
            <v>3276</v>
          </cell>
          <cell r="G555">
            <v>14.947368421052644</v>
          </cell>
        </row>
        <row r="556">
          <cell r="A556">
            <v>60000711</v>
          </cell>
          <cell r="B556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v>
          </cell>
          <cell r="C556" t="str">
            <v>Иссл.</v>
          </cell>
          <cell r="D556">
            <v>3405</v>
          </cell>
          <cell r="E556">
            <v>4086</v>
          </cell>
          <cell r="F556">
            <v>4698</v>
          </cell>
          <cell r="G556">
            <v>14.977973568281939</v>
          </cell>
        </row>
        <row r="557">
          <cell r="A557">
            <v>60000712</v>
          </cell>
          <cell r="B557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v>
          </cell>
          <cell r="C557" t="str">
            <v>Иссл.</v>
          </cell>
          <cell r="D557">
            <v>2620</v>
          </cell>
          <cell r="E557">
            <v>3144</v>
          </cell>
          <cell r="F557">
            <v>3612</v>
          </cell>
          <cell r="G557">
            <v>14.885496183206115</v>
          </cell>
        </row>
        <row r="558">
          <cell r="A558">
            <v>60000713</v>
          </cell>
          <cell r="B558" t="str">
            <v>Определение аминогликозидов (стрептоми-цина) в пищевых продуктах (молоко, молочные, продукты, мясо, печень) методом имму-ноферментного анализа (от 3 до 6 проб вклю-чительно)</v>
          </cell>
          <cell r="C558" t="str">
            <v>Иссл.</v>
          </cell>
          <cell r="D558">
            <v>3250</v>
          </cell>
          <cell r="E558">
            <v>3900</v>
          </cell>
          <cell r="F558">
            <v>4482</v>
          </cell>
          <cell r="G558">
            <v>14.923076923076934</v>
          </cell>
        </row>
        <row r="559">
          <cell r="A559">
            <v>60000714</v>
          </cell>
          <cell r="B559" t="str">
            <v>Определение аминогликозидов (стрептоми-цина) в пищевых продуктах (молоко, молочные, продукты, мясо, печень) методом имму-ноферментного анализа (от 7 до 10 проб и бо-лее)</v>
          </cell>
          <cell r="C559" t="str">
            <v>Иссл.</v>
          </cell>
          <cell r="D559">
            <v>2575</v>
          </cell>
          <cell r="E559">
            <v>3090</v>
          </cell>
          <cell r="F559">
            <v>3552</v>
          </cell>
          <cell r="G559">
            <v>14.951456310679603</v>
          </cell>
        </row>
        <row r="560">
          <cell r="A560">
            <v>60000715</v>
          </cell>
          <cell r="B560" t="str">
            <v>Определение антибиотиков группы пени-циллинов в пищевых продуктах (молоко, молочные, продукты, мясо) методом иммуно-ферментного анализа (от 3 до 6 проб включи-тельно)</v>
          </cell>
          <cell r="C560" t="str">
            <v>Иссл.</v>
          </cell>
          <cell r="D560">
            <v>3335</v>
          </cell>
          <cell r="E560">
            <v>4002</v>
          </cell>
          <cell r="F560">
            <v>4602</v>
          </cell>
          <cell r="G560">
            <v>14.992503748125927</v>
          </cell>
        </row>
        <row r="561">
          <cell r="A561">
            <v>60000716</v>
          </cell>
          <cell r="B56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561" t="str">
            <v>Иссл.</v>
          </cell>
          <cell r="D561">
            <v>2565</v>
          </cell>
          <cell r="E561">
            <v>3078</v>
          </cell>
          <cell r="F561">
            <v>3534</v>
          </cell>
          <cell r="G561">
            <v>14.81481481481481</v>
          </cell>
        </row>
        <row r="562">
          <cell r="A562">
            <v>60000717</v>
          </cell>
          <cell r="B56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562" t="str">
            <v>Иссл.</v>
          </cell>
          <cell r="D562">
            <v>3160</v>
          </cell>
          <cell r="E562">
            <v>3792</v>
          </cell>
          <cell r="F562">
            <v>4356</v>
          </cell>
          <cell r="G562">
            <v>14.873417721518976</v>
          </cell>
        </row>
        <row r="563">
          <cell r="A563">
            <v>60000718</v>
          </cell>
          <cell r="B563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563" t="str">
            <v>Иссл.</v>
          </cell>
          <cell r="D563">
            <v>2475</v>
          </cell>
          <cell r="E563">
            <v>2970</v>
          </cell>
          <cell r="F563">
            <v>3414</v>
          </cell>
          <cell r="G563">
            <v>14.949494949494962</v>
          </cell>
        </row>
        <row r="564">
          <cell r="A564">
            <v>60000157</v>
          </cell>
          <cell r="B564" t="str">
            <v>Определение цианокобаламина (витамина В12) в слабоалкогольных напитках.</v>
          </cell>
          <cell r="C564" t="str">
            <v>Иссл.</v>
          </cell>
          <cell r="D564">
            <v>10300</v>
          </cell>
          <cell r="E564">
            <v>12360</v>
          </cell>
          <cell r="F564">
            <v>14214</v>
          </cell>
          <cell r="G564">
            <v>14.999999999999986</v>
          </cell>
        </row>
        <row r="565">
          <cell r="A565">
            <v>60000158</v>
          </cell>
          <cell r="B565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анализа.</v>
          </cell>
          <cell r="C565" t="str">
            <v>Иссл.</v>
          </cell>
          <cell r="D565">
            <v>4175</v>
          </cell>
          <cell r="E565">
            <v>5010</v>
          </cell>
          <cell r="F565">
            <v>5760</v>
          </cell>
          <cell r="G565">
            <v>14.970059880239518</v>
          </cell>
        </row>
        <row r="566">
          <cell r="A566">
            <v>60000175</v>
          </cell>
          <cell r="B566" t="str">
            <v>Определение Т-2 токсина в пищевых продуктах (зерновые, зернобобовые культуры) методом иммуноферментного анализа</v>
          </cell>
          <cell r="C566" t="str">
            <v>Иссл.</v>
          </cell>
          <cell r="D566">
            <v>4455</v>
          </cell>
          <cell r="E566">
            <v>5346</v>
          </cell>
          <cell r="F566">
            <v>6144</v>
          </cell>
          <cell r="G566">
            <v>14.927048260381611</v>
          </cell>
        </row>
        <row r="567">
          <cell r="A567">
            <v>60000176</v>
          </cell>
          <cell r="B567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</v>
          </cell>
          <cell r="C567" t="str">
            <v>Иссл.</v>
          </cell>
          <cell r="D567">
            <v>4750</v>
          </cell>
          <cell r="E567">
            <v>5700</v>
          </cell>
          <cell r="F567">
            <v>6555</v>
          </cell>
          <cell r="G567">
            <v>14.999999999999986</v>
          </cell>
        </row>
        <row r="568">
          <cell r="A568">
            <v>60000177</v>
          </cell>
          <cell r="B568" t="str">
            <v xml:space="preserve">Определение антибиотиков фторхинолонового ряда в пищевых продуктах (молоко, мясо, птица, яйца, яичные продукты) методом иммуноферментного анализа </v>
          </cell>
          <cell r="C568" t="str">
            <v>Иссл.</v>
          </cell>
          <cell r="D568">
            <v>5315</v>
          </cell>
          <cell r="E568">
            <v>6378</v>
          </cell>
          <cell r="F568">
            <v>7332</v>
          </cell>
          <cell r="G568">
            <v>14.957666980244582</v>
          </cell>
        </row>
        <row r="569">
          <cell r="A569">
            <v>60000178</v>
          </cell>
          <cell r="B569" t="str">
            <v>Определение нитроимидазолов (диметридазола) в пищевых продуктах (мясо, птица, молоко, яйца, креветки) методом иммуноферментного анализа.</v>
          </cell>
          <cell r="C569" t="str">
            <v>Иссл.</v>
          </cell>
          <cell r="D569">
            <v>4530</v>
          </cell>
          <cell r="E569">
            <v>5436</v>
          </cell>
          <cell r="F569">
            <v>6144</v>
          </cell>
          <cell r="G569">
            <v>13.024282560706396</v>
          </cell>
        </row>
        <row r="570">
          <cell r="A570">
            <v>60000179</v>
          </cell>
          <cell r="B570" t="str">
            <v>Определение сульфаниламидов (сульфаметазина) в пищевых продуктах (молоко, сухое молоко, мясо, почки) методом иммуноферментного анализа</v>
          </cell>
          <cell r="C570" t="str">
            <v>Иссл.</v>
          </cell>
          <cell r="D570">
            <v>5250</v>
          </cell>
          <cell r="E570">
            <v>6300</v>
          </cell>
          <cell r="F570">
            <v>7245</v>
          </cell>
          <cell r="G570">
            <v>14.999999999999986</v>
          </cell>
        </row>
        <row r="571">
          <cell r="A571">
            <v>60000180</v>
          </cell>
          <cell r="B571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</v>
          </cell>
          <cell r="C571" t="str">
            <v>Иссл.</v>
          </cell>
          <cell r="D571">
            <v>4830</v>
          </cell>
          <cell r="E571">
            <v>5796</v>
          </cell>
          <cell r="F571">
            <v>6660</v>
          </cell>
          <cell r="G571">
            <v>14.906832298136649</v>
          </cell>
        </row>
        <row r="572">
          <cell r="A572">
            <v>60000181</v>
          </cell>
          <cell r="B572" t="str">
            <v>Определение антибиотиков группы пенициллинов в пищевых продуктах (молоко, молочные, продукты, мясо) методом иммуноферментного анализа</v>
          </cell>
          <cell r="C572" t="str">
            <v>Иссл.</v>
          </cell>
          <cell r="D572">
            <v>5170</v>
          </cell>
          <cell r="E572">
            <v>6204</v>
          </cell>
          <cell r="F572">
            <v>7134</v>
          </cell>
          <cell r="G572">
            <v>14.990328820116062</v>
          </cell>
        </row>
        <row r="573">
          <cell r="A573">
            <v>60000182</v>
          </cell>
          <cell r="B573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</v>
          </cell>
          <cell r="C573" t="str">
            <v>Иссл.</v>
          </cell>
          <cell r="D573">
            <v>4785</v>
          </cell>
          <cell r="E573">
            <v>5742</v>
          </cell>
          <cell r="F573">
            <v>6600</v>
          </cell>
          <cell r="G573">
            <v>14.94252873563218</v>
          </cell>
        </row>
        <row r="574">
          <cell r="A574" t="str">
            <v>Определение органолептических и химических показателей в питьевой воде</v>
          </cell>
        </row>
        <row r="575">
          <cell r="A575">
            <v>60000332</v>
          </cell>
          <cell r="B575" t="str">
            <v xml:space="preserve">Органолептические показатели питьевой воды: </v>
          </cell>
          <cell r="C575" t="str">
            <v>иссл.</v>
          </cell>
          <cell r="D575">
            <v>440</v>
          </cell>
          <cell r="E575">
            <v>528</v>
          </cell>
          <cell r="F575">
            <v>594</v>
          </cell>
          <cell r="G575">
            <v>12.5</v>
          </cell>
        </row>
        <row r="576">
          <cell r="A576">
            <v>60000335</v>
          </cell>
          <cell r="B576" t="str">
            <v>Определение цветности питьевой воды и воды бассейна</v>
          </cell>
          <cell r="C576" t="str">
            <v>иссл.</v>
          </cell>
          <cell r="D576">
            <v>125</v>
          </cell>
          <cell r="E576">
            <v>150</v>
          </cell>
          <cell r="F576">
            <v>168</v>
          </cell>
          <cell r="G576">
            <v>12.000000000000014</v>
          </cell>
        </row>
        <row r="577">
          <cell r="A577">
            <v>60000333</v>
          </cell>
          <cell r="B577" t="str">
            <v>Определение запаха  питьевой воды и воды бассейна при 20 град.</v>
          </cell>
          <cell r="C577" t="str">
            <v>иссл.</v>
          </cell>
          <cell r="D577">
            <v>35</v>
          </cell>
          <cell r="E577">
            <v>42</v>
          </cell>
          <cell r="F577">
            <v>48</v>
          </cell>
          <cell r="G577">
            <v>14.285714285714278</v>
          </cell>
        </row>
        <row r="578">
          <cell r="A578">
            <v>60000334</v>
          </cell>
          <cell r="B578" t="str">
            <v>Определение запаха питьевой воды при 60 град.</v>
          </cell>
          <cell r="C578" t="str">
            <v>иссл.</v>
          </cell>
          <cell r="D578">
            <v>60</v>
          </cell>
          <cell r="E578">
            <v>72</v>
          </cell>
          <cell r="F578">
            <v>81</v>
          </cell>
          <cell r="G578">
            <v>12.5</v>
          </cell>
        </row>
        <row r="579">
          <cell r="A579">
            <v>60000336</v>
          </cell>
          <cell r="B579" t="str">
            <v>Определение вкуса, привкуса питьевой воды</v>
          </cell>
          <cell r="C579" t="str">
            <v>иссл.</v>
          </cell>
          <cell r="D579">
            <v>30</v>
          </cell>
          <cell r="E579">
            <v>36</v>
          </cell>
          <cell r="F579">
            <v>39</v>
          </cell>
          <cell r="G579">
            <v>8.3333333333333286</v>
          </cell>
        </row>
        <row r="580">
          <cell r="A580">
            <v>60000337</v>
          </cell>
          <cell r="B580" t="str">
            <v>Определение мутности питьевой воды, воды бассейнов и поверхностных водоемов</v>
          </cell>
          <cell r="C580" t="str">
            <v>иссл.</v>
          </cell>
          <cell r="D580">
            <v>190</v>
          </cell>
          <cell r="E580">
            <v>228</v>
          </cell>
          <cell r="F580">
            <v>258</v>
          </cell>
          <cell r="G580">
            <v>13.157894736842096</v>
          </cell>
        </row>
        <row r="581">
          <cell r="A581">
            <v>60000211</v>
          </cell>
          <cell r="B581" t="str">
            <v>Определение запаха питьевой воды, воды бассейна, природной воды (запах при 20 0С, запах при 60 0С)</v>
          </cell>
          <cell r="C581" t="str">
            <v>Иссл.</v>
          </cell>
          <cell r="F581">
            <v>126</v>
          </cell>
        </row>
        <row r="582">
          <cell r="A582">
            <v>60001010</v>
          </cell>
          <cell r="B582" t="str">
            <v>Обобщенные показатели в питьевой воде:</v>
          </cell>
          <cell r="C582" t="str">
            <v>иссл.</v>
          </cell>
          <cell r="D582">
            <v>2105</v>
          </cell>
          <cell r="E582">
            <v>2526</v>
          </cell>
          <cell r="F582">
            <v>2892</v>
          </cell>
          <cell r="G582">
            <v>14.489311163895493</v>
          </cell>
        </row>
        <row r="583">
          <cell r="A583">
            <v>60000375</v>
          </cell>
          <cell r="B583" t="str">
            <v>Определение водородного показателя питьевой воды и воды бассейнов</v>
          </cell>
          <cell r="C583" t="str">
            <v>иссл.</v>
          </cell>
          <cell r="D583">
            <v>145</v>
          </cell>
          <cell r="E583">
            <v>174</v>
          </cell>
          <cell r="F583">
            <v>198</v>
          </cell>
          <cell r="G583">
            <v>13.793103448275872</v>
          </cell>
        </row>
        <row r="584">
          <cell r="A584">
            <v>60000376</v>
          </cell>
          <cell r="B584" t="str">
            <v>Определение перманганатной окисляемости  питьевой воды</v>
          </cell>
          <cell r="C584" t="str">
            <v>иссл.</v>
          </cell>
          <cell r="D584">
            <v>135</v>
          </cell>
          <cell r="E584">
            <v>162</v>
          </cell>
          <cell r="F584">
            <v>186</v>
          </cell>
          <cell r="G584">
            <v>14.81481481481481</v>
          </cell>
        </row>
        <row r="585">
          <cell r="A585">
            <v>60000377</v>
          </cell>
          <cell r="B585" t="str">
            <v>Определение жесткости питьевой воды</v>
          </cell>
          <cell r="C585" t="str">
            <v>иссл.</v>
          </cell>
          <cell r="D585">
            <v>75</v>
          </cell>
          <cell r="E585">
            <v>90</v>
          </cell>
          <cell r="F585">
            <v>102</v>
          </cell>
          <cell r="G585">
            <v>13.333333333333329</v>
          </cell>
        </row>
        <row r="586">
          <cell r="A586">
            <v>60001011</v>
          </cell>
          <cell r="B586" t="str">
            <v>Определение сухого остатка в питьевой воде (общая минерализация)</v>
          </cell>
          <cell r="C586" t="str">
            <v>иссл.</v>
          </cell>
          <cell r="D586">
            <v>275</v>
          </cell>
          <cell r="E586">
            <v>330</v>
          </cell>
          <cell r="F586">
            <v>378</v>
          </cell>
          <cell r="G586">
            <v>14.545454545454547</v>
          </cell>
        </row>
        <row r="587">
          <cell r="A587">
            <v>60000379</v>
          </cell>
          <cell r="B587" t="str">
            <v>Определение нефтепродуктов в питьевой воде</v>
          </cell>
          <cell r="C587" t="str">
            <v>иссл.</v>
          </cell>
          <cell r="D587">
            <v>510</v>
          </cell>
          <cell r="E587">
            <v>612</v>
          </cell>
          <cell r="F587">
            <v>702</v>
          </cell>
          <cell r="G587">
            <v>14.705882352941174</v>
          </cell>
        </row>
        <row r="588">
          <cell r="A588">
            <v>60000380</v>
          </cell>
          <cell r="B588" t="str">
            <v>Определение массовой концентрации фенола (гидроксибензола) в питьевой воде</v>
          </cell>
          <cell r="C588" t="str">
            <v>иссл.</v>
          </cell>
          <cell r="D588">
            <v>600</v>
          </cell>
          <cell r="E588">
            <v>720</v>
          </cell>
          <cell r="F588">
            <v>828</v>
          </cell>
          <cell r="G588">
            <v>14.999999999999986</v>
          </cell>
        </row>
        <row r="589">
          <cell r="A589">
            <v>60000381</v>
          </cell>
          <cell r="B589" t="str">
            <v>Определение поверхностно-активных веществ в питьевой воде</v>
          </cell>
          <cell r="C589" t="str">
            <v>иссл.</v>
          </cell>
          <cell r="D589">
            <v>365</v>
          </cell>
          <cell r="E589">
            <v>438</v>
          </cell>
          <cell r="F589">
            <v>498</v>
          </cell>
          <cell r="G589">
            <v>13.69863013698631</v>
          </cell>
        </row>
        <row r="590">
          <cell r="A590">
            <v>60000416</v>
          </cell>
          <cell r="B590" t="str">
            <v>Определение алюминия в питьевой воде, в воде для гемодиализа</v>
          </cell>
          <cell r="C590" t="str">
            <v>иссл.</v>
          </cell>
          <cell r="D590">
            <v>435</v>
          </cell>
          <cell r="E590">
            <v>522</v>
          </cell>
          <cell r="F590">
            <v>600</v>
          </cell>
          <cell r="G590">
            <v>14.94252873563218</v>
          </cell>
        </row>
        <row r="591">
          <cell r="A591">
            <v>60000396</v>
          </cell>
          <cell r="B591" t="str">
            <v>Определение бора в питьевой воде</v>
          </cell>
          <cell r="C591" t="str">
            <v>иссл.</v>
          </cell>
          <cell r="D591">
            <v>475</v>
          </cell>
          <cell r="E591">
            <v>570</v>
          </cell>
          <cell r="F591">
            <v>654</v>
          </cell>
          <cell r="G591">
            <v>14.736842105263165</v>
          </cell>
        </row>
        <row r="592">
          <cell r="A592">
            <v>60000397</v>
          </cell>
          <cell r="B592" t="str">
            <v>Определение бериллия в питьевой воде</v>
          </cell>
          <cell r="C592" t="str">
            <v>иссл.</v>
          </cell>
          <cell r="D592">
            <v>1395</v>
          </cell>
          <cell r="E592">
            <v>1674</v>
          </cell>
          <cell r="F592">
            <v>1920</v>
          </cell>
          <cell r="G592">
            <v>14.695340501792103</v>
          </cell>
        </row>
        <row r="593">
          <cell r="A593">
            <v>60000385</v>
          </cell>
          <cell r="B593" t="str">
            <v>Определение железа в питьевой воде и воде бассейнов</v>
          </cell>
          <cell r="C593" t="str">
            <v>иссл.</v>
          </cell>
          <cell r="D593">
            <v>245</v>
          </cell>
          <cell r="E593">
            <v>294</v>
          </cell>
          <cell r="F593">
            <v>336</v>
          </cell>
          <cell r="G593">
            <v>14.285714285714278</v>
          </cell>
        </row>
        <row r="594">
          <cell r="A594">
            <v>60000400</v>
          </cell>
          <cell r="B594" t="str">
            <v>Определение марганца в питьевой воде</v>
          </cell>
          <cell r="C594" t="str">
            <v>иссл.</v>
          </cell>
          <cell r="D594">
            <v>415</v>
          </cell>
          <cell r="E594">
            <v>498</v>
          </cell>
          <cell r="F594">
            <v>570</v>
          </cell>
          <cell r="G594">
            <v>14.457831325301214</v>
          </cell>
        </row>
        <row r="595">
          <cell r="A595">
            <v>60000392</v>
          </cell>
          <cell r="B595" t="str">
            <v>Определение молибдена в питьевой воде</v>
          </cell>
          <cell r="C595" t="str">
            <v>иссл.</v>
          </cell>
          <cell r="D595">
            <v>405</v>
          </cell>
          <cell r="E595">
            <v>486</v>
          </cell>
          <cell r="F595">
            <v>558</v>
          </cell>
          <cell r="G595">
            <v>14.81481481481481</v>
          </cell>
        </row>
        <row r="596">
          <cell r="A596">
            <v>60000394</v>
          </cell>
          <cell r="B596" t="str">
            <v>Определение мышьяка в питьевой воде</v>
          </cell>
          <cell r="C596" t="str">
            <v>иссл.</v>
          </cell>
          <cell r="D596">
            <v>460</v>
          </cell>
          <cell r="E596">
            <v>552</v>
          </cell>
          <cell r="F596">
            <v>630</v>
          </cell>
          <cell r="G596">
            <v>14.130434782608688</v>
          </cell>
        </row>
        <row r="597">
          <cell r="A597">
            <v>60000388</v>
          </cell>
          <cell r="B597" t="str">
            <v>Определение нитратов в питьевой воде</v>
          </cell>
          <cell r="C597" t="str">
            <v>иссл.</v>
          </cell>
          <cell r="D597">
            <v>460</v>
          </cell>
          <cell r="E597">
            <v>552</v>
          </cell>
          <cell r="F597">
            <v>630</v>
          </cell>
          <cell r="G597">
            <v>14.130434782608688</v>
          </cell>
        </row>
        <row r="598">
          <cell r="A598">
            <v>60000356</v>
          </cell>
          <cell r="B598" t="str">
            <v>Определение ртути в питьевой воде</v>
          </cell>
          <cell r="C598" t="str">
            <v>иссл.</v>
          </cell>
          <cell r="D598">
            <v>465</v>
          </cell>
          <cell r="E598">
            <v>558</v>
          </cell>
          <cell r="F598">
            <v>636</v>
          </cell>
          <cell r="G598">
            <v>13.978494623655919</v>
          </cell>
        </row>
        <row r="599">
          <cell r="A599">
            <v>60000398</v>
          </cell>
          <cell r="B599" t="str">
            <v>Определение селена в минеральной и питьевой воде</v>
          </cell>
          <cell r="C599" t="str">
            <v>иссл.</v>
          </cell>
          <cell r="D599">
            <v>860</v>
          </cell>
          <cell r="E599">
            <v>1032</v>
          </cell>
          <cell r="F599">
            <v>1182</v>
          </cell>
          <cell r="G599">
            <v>14.534883720930239</v>
          </cell>
        </row>
        <row r="600">
          <cell r="A600">
            <v>60000366</v>
          </cell>
          <cell r="B600" t="str">
            <v>Определение стронция в минеральной и питьевой воде</v>
          </cell>
          <cell r="C600" t="str">
            <v>иссл.</v>
          </cell>
          <cell r="D600">
            <v>415</v>
          </cell>
          <cell r="E600">
            <v>498</v>
          </cell>
          <cell r="F600">
            <v>570</v>
          </cell>
          <cell r="G600">
            <v>14.457831325301214</v>
          </cell>
        </row>
        <row r="601">
          <cell r="A601">
            <v>60000389</v>
          </cell>
          <cell r="B601" t="str">
            <v>Определение хлоридов в питьевой воде и воде бассейна</v>
          </cell>
          <cell r="C601" t="str">
            <v>иссл.</v>
          </cell>
          <cell r="D601">
            <v>250</v>
          </cell>
          <cell r="E601">
            <v>300</v>
          </cell>
          <cell r="F601">
            <v>342</v>
          </cell>
          <cell r="G601">
            <v>13.999999999999986</v>
          </cell>
        </row>
        <row r="602">
          <cell r="A602">
            <v>60000390</v>
          </cell>
          <cell r="B602" t="str">
            <v>Определение сульфатов в питьевой воде</v>
          </cell>
          <cell r="C602" t="str">
            <v>иссл.</v>
          </cell>
          <cell r="D602">
            <v>260</v>
          </cell>
          <cell r="E602">
            <v>312</v>
          </cell>
          <cell r="F602">
            <v>354</v>
          </cell>
          <cell r="G602">
            <v>13.461538461538453</v>
          </cell>
        </row>
        <row r="603">
          <cell r="A603">
            <v>60000384</v>
          </cell>
          <cell r="B603" t="str">
            <v>Определение фтора в водах</v>
          </cell>
          <cell r="C603" t="str">
            <v>иссл.</v>
          </cell>
          <cell r="D603">
            <v>450</v>
          </cell>
          <cell r="E603">
            <v>540</v>
          </cell>
          <cell r="F603">
            <v>618</v>
          </cell>
          <cell r="G603">
            <v>14.444444444444443</v>
          </cell>
        </row>
        <row r="604">
          <cell r="A604">
            <v>60000395</v>
          </cell>
          <cell r="B604" t="str">
            <v>Определение хрома (+6) в питьевой воде</v>
          </cell>
          <cell r="C604" t="str">
            <v>иссл.</v>
          </cell>
          <cell r="D604">
            <v>350</v>
          </cell>
          <cell r="E604">
            <v>420</v>
          </cell>
          <cell r="F604">
            <v>480</v>
          </cell>
          <cell r="G604">
            <v>14.285714285714278</v>
          </cell>
        </row>
        <row r="605">
          <cell r="A605">
            <v>60000411</v>
          </cell>
          <cell r="B605" t="str">
            <v>Определение хрома III, хрома общего в питьевой воде</v>
          </cell>
          <cell r="C605" t="str">
            <v>иссл.</v>
          </cell>
          <cell r="D605">
            <v>265</v>
          </cell>
          <cell r="E605">
            <v>318</v>
          </cell>
          <cell r="F605">
            <v>360</v>
          </cell>
          <cell r="G605">
            <v>13.20754716981132</v>
          </cell>
        </row>
        <row r="606">
          <cell r="A606">
            <v>60000368</v>
          </cell>
          <cell r="B606" t="str">
            <v>Определение меди, цинка, свинца, кадмия в питьевой воде, в воде для гемодиализа</v>
          </cell>
          <cell r="C606" t="str">
            <v>иссл.</v>
          </cell>
          <cell r="D606">
            <v>800</v>
          </cell>
          <cell r="E606">
            <v>960</v>
          </cell>
          <cell r="F606">
            <v>1104</v>
          </cell>
          <cell r="G606">
            <v>14.999999999999986</v>
          </cell>
        </row>
        <row r="607">
          <cell r="A607">
            <v>60000369</v>
          </cell>
          <cell r="B607" t="str">
            <v>Определение никеля в питьевой воде атомно-абсорбционным методом</v>
          </cell>
          <cell r="C607" t="str">
            <v>иссл.</v>
          </cell>
          <cell r="D607">
            <v>400</v>
          </cell>
          <cell r="E607">
            <v>480</v>
          </cell>
          <cell r="F607">
            <v>552</v>
          </cell>
          <cell r="G607">
            <v>14.999999999999986</v>
          </cell>
        </row>
        <row r="608">
          <cell r="A608">
            <v>60000370</v>
          </cell>
          <cell r="B608" t="str">
            <v>Определение кобальта в питьевой воде атомно-абсорбционным методом</v>
          </cell>
          <cell r="C608" t="str">
            <v>иссл.</v>
          </cell>
          <cell r="D608">
            <v>395</v>
          </cell>
          <cell r="E608">
            <v>474</v>
          </cell>
          <cell r="F608">
            <v>540</v>
          </cell>
          <cell r="G608">
            <v>13.924050632911403</v>
          </cell>
        </row>
        <row r="609">
          <cell r="A609">
            <v>60000386</v>
          </cell>
          <cell r="B609" t="str">
            <v>Определение аммиака в питьевой воде</v>
          </cell>
          <cell r="C609" t="str">
            <v>иссл.</v>
          </cell>
          <cell r="D609">
            <v>150</v>
          </cell>
          <cell r="E609">
            <v>180</v>
          </cell>
          <cell r="F609">
            <v>204</v>
          </cell>
          <cell r="G609">
            <v>13.333333333333329</v>
          </cell>
        </row>
        <row r="610">
          <cell r="A610">
            <v>60000387</v>
          </cell>
          <cell r="B610" t="str">
            <v>Определение нитритов в питьевой воде</v>
          </cell>
          <cell r="C610" t="str">
            <v>иссл.</v>
          </cell>
          <cell r="D610">
            <v>205</v>
          </cell>
          <cell r="E610">
            <v>246</v>
          </cell>
          <cell r="F610">
            <v>282</v>
          </cell>
          <cell r="G610">
            <v>14.634146341463406</v>
          </cell>
        </row>
        <row r="611">
          <cell r="A611">
            <v>60000662</v>
          </cell>
          <cell r="B611" t="str">
            <v>Определение кремния (силикатов) в водах</v>
          </cell>
          <cell r="C611" t="str">
            <v>иссл.</v>
          </cell>
          <cell r="D611">
            <v>380</v>
          </cell>
          <cell r="E611">
            <v>456</v>
          </cell>
          <cell r="F611">
            <v>522</v>
          </cell>
          <cell r="G611">
            <v>14.473684210526301</v>
          </cell>
        </row>
        <row r="612">
          <cell r="A612">
            <v>60000669</v>
          </cell>
          <cell r="B612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12" t="str">
            <v>иссл.</v>
          </cell>
          <cell r="D612">
            <v>1380</v>
          </cell>
          <cell r="E612">
            <v>1656</v>
          </cell>
          <cell r="F612">
            <v>1902</v>
          </cell>
          <cell r="G612">
            <v>14.85507246376811</v>
          </cell>
        </row>
        <row r="613">
          <cell r="A613">
            <v>60000421</v>
          </cell>
          <cell r="B613" t="str">
            <v>Определение бария в минеральной и питьевой воде, в воде для гемодиализа</v>
          </cell>
          <cell r="C613" t="str">
            <v>иссл.</v>
          </cell>
          <cell r="D613">
            <v>1380</v>
          </cell>
          <cell r="E613">
            <v>1656</v>
          </cell>
          <cell r="F613">
            <v>1902</v>
          </cell>
          <cell r="G613">
            <v>14.85507246376811</v>
          </cell>
        </row>
        <row r="614">
          <cell r="A614">
            <v>60000383</v>
          </cell>
          <cell r="B614" t="str">
            <v>Определение щелочности питьевой воды</v>
          </cell>
          <cell r="C614" t="str">
            <v>иссл.</v>
          </cell>
          <cell r="D614">
            <v>125</v>
          </cell>
          <cell r="E614">
            <v>150</v>
          </cell>
          <cell r="F614">
            <v>168</v>
          </cell>
          <cell r="G614">
            <v>12.000000000000014</v>
          </cell>
        </row>
        <row r="615">
          <cell r="A615">
            <v>60000393</v>
          </cell>
          <cell r="B615" t="str">
            <v>Определение цианидов в питьевой, минеральной и природной воде</v>
          </cell>
          <cell r="C615" t="str">
            <v>иссл.</v>
          </cell>
          <cell r="D615">
            <v>415</v>
          </cell>
          <cell r="E615">
            <v>498</v>
          </cell>
          <cell r="F615">
            <v>570</v>
          </cell>
          <cell r="G615">
            <v>14.457831325301214</v>
          </cell>
        </row>
        <row r="616">
          <cell r="A616">
            <v>60000406</v>
          </cell>
          <cell r="B616" t="str">
            <v>Определение БПК-5 в питьевой воде</v>
          </cell>
          <cell r="C616" t="str">
            <v>иссл.</v>
          </cell>
          <cell r="D616">
            <v>315</v>
          </cell>
          <cell r="E616">
            <v>378</v>
          </cell>
          <cell r="F616">
            <v>432</v>
          </cell>
          <cell r="G616">
            <v>14.285714285714278</v>
          </cell>
        </row>
        <row r="617">
          <cell r="A617">
            <v>60000407</v>
          </cell>
          <cell r="B617" t="str">
            <v>Определение растворённого кислорода в питьевой воде</v>
          </cell>
          <cell r="C617" t="str">
            <v>иссл.</v>
          </cell>
          <cell r="D617">
            <v>230</v>
          </cell>
          <cell r="E617">
            <v>276</v>
          </cell>
          <cell r="F617">
            <v>312</v>
          </cell>
          <cell r="G617">
            <v>13.043478260869563</v>
          </cell>
        </row>
        <row r="618">
          <cell r="A618">
            <v>60000409</v>
          </cell>
          <cell r="B618" t="str">
            <v>Определение полифосфатов, фосфатов, фосфора общего в воде</v>
          </cell>
          <cell r="C618" t="str">
            <v>иссл.</v>
          </cell>
          <cell r="D618">
            <v>480</v>
          </cell>
          <cell r="E618">
            <v>576</v>
          </cell>
          <cell r="F618">
            <v>660</v>
          </cell>
          <cell r="G618">
            <v>14.583333333333329</v>
          </cell>
        </row>
        <row r="619">
          <cell r="A619">
            <v>60000410</v>
          </cell>
          <cell r="B619" t="str">
            <v>Определение остаточного свободного  хлора в питьевой воде, воде для гемодиализа и воде бассейна</v>
          </cell>
          <cell r="C619" t="str">
            <v>иссл.</v>
          </cell>
          <cell r="D619">
            <v>180</v>
          </cell>
          <cell r="E619">
            <v>216</v>
          </cell>
          <cell r="F619">
            <v>246</v>
          </cell>
          <cell r="G619">
            <v>13.888888888888886</v>
          </cell>
        </row>
        <row r="620">
          <cell r="A620">
            <v>60000412</v>
          </cell>
          <cell r="B620" t="str">
            <v>Определение  кальция в питьевой воде</v>
          </cell>
          <cell r="C620" t="str">
            <v>иссл.</v>
          </cell>
          <cell r="D620">
            <v>135</v>
          </cell>
          <cell r="E620">
            <v>162</v>
          </cell>
          <cell r="F620">
            <v>186</v>
          </cell>
          <cell r="G620">
            <v>14.81481481481481</v>
          </cell>
        </row>
        <row r="621">
          <cell r="A621">
            <v>60000413</v>
          </cell>
          <cell r="B621" t="str">
            <v>Определение магния в питьевой воде</v>
          </cell>
          <cell r="C621" t="str">
            <v>иссл.</v>
          </cell>
          <cell r="D621">
            <v>75</v>
          </cell>
          <cell r="E621">
            <v>90</v>
          </cell>
          <cell r="F621">
            <v>102</v>
          </cell>
          <cell r="G621">
            <v>13.333333333333329</v>
          </cell>
        </row>
        <row r="622">
          <cell r="A622">
            <v>60000414</v>
          </cell>
          <cell r="B622" t="str">
            <v>Определение суммы калия и натрия в питьевой воде</v>
          </cell>
          <cell r="C622" t="str">
            <v>иссл.</v>
          </cell>
          <cell r="D622">
            <v>45</v>
          </cell>
          <cell r="E622">
            <v>54</v>
          </cell>
          <cell r="F622">
            <v>60</v>
          </cell>
          <cell r="G622">
            <v>11.111111111111114</v>
          </cell>
        </row>
        <row r="623">
          <cell r="A623">
            <v>60000415</v>
          </cell>
          <cell r="B623" t="str">
            <v>Определение суммы солевого остатка в питьевой воде</v>
          </cell>
          <cell r="C623" t="str">
            <v>иссл.</v>
          </cell>
          <cell r="D623">
            <v>65</v>
          </cell>
          <cell r="E623">
            <v>78</v>
          </cell>
          <cell r="F623">
            <v>90</v>
          </cell>
          <cell r="G623">
            <v>15.384615384615373</v>
          </cell>
        </row>
        <row r="624">
          <cell r="A624">
            <v>60000417</v>
          </cell>
          <cell r="B624" t="str">
            <v>Определение электропроводности в дистиллированной воде</v>
          </cell>
          <cell r="C624" t="str">
            <v>иссл.</v>
          </cell>
          <cell r="D624">
            <v>195</v>
          </cell>
          <cell r="E624">
            <v>234</v>
          </cell>
          <cell r="F624">
            <v>264</v>
          </cell>
          <cell r="G624">
            <v>12.820512820512818</v>
          </cell>
        </row>
        <row r="625">
          <cell r="A625">
            <v>60000418</v>
          </cell>
          <cell r="B625" t="str">
            <v>Определение йода в минеральной и питьевой воде</v>
          </cell>
          <cell r="C625" t="str">
            <v>иссл.</v>
          </cell>
          <cell r="D625">
            <v>1100</v>
          </cell>
          <cell r="E625">
            <v>1320</v>
          </cell>
          <cell r="F625">
            <v>1518</v>
          </cell>
          <cell r="G625">
            <v>14.999999999999986</v>
          </cell>
        </row>
        <row r="626">
          <cell r="A626">
            <v>60001017</v>
          </cell>
          <cell r="B626" t="str">
            <v>Определение флокулянта питьевой воде</v>
          </cell>
          <cell r="C626" t="str">
            <v>иссл.</v>
          </cell>
          <cell r="D626">
            <v>250</v>
          </cell>
          <cell r="E626">
            <v>300</v>
          </cell>
          <cell r="F626">
            <v>342</v>
          </cell>
          <cell r="G626">
            <v>13.999999999999986</v>
          </cell>
        </row>
        <row r="627">
          <cell r="A627">
            <v>60000778</v>
          </cell>
          <cell r="B627" t="str">
            <v>Определение сурьмы в водах (ААС методом)</v>
          </cell>
          <cell r="C627" t="str">
            <v>иссл.</v>
          </cell>
          <cell r="D627">
            <v>630</v>
          </cell>
          <cell r="E627">
            <v>756</v>
          </cell>
          <cell r="F627">
            <v>864</v>
          </cell>
          <cell r="G627">
            <v>14.285714285714278</v>
          </cell>
        </row>
        <row r="628">
          <cell r="A628">
            <v>60000779</v>
          </cell>
          <cell r="B628" t="str">
            <v>Определение висмута в водах (ААС методом)</v>
          </cell>
          <cell r="C628" t="str">
            <v>иссл.</v>
          </cell>
          <cell r="D628">
            <v>630</v>
          </cell>
          <cell r="E628">
            <v>756</v>
          </cell>
          <cell r="F628">
            <v>864</v>
          </cell>
          <cell r="G628">
            <v>14.285714285714278</v>
          </cell>
        </row>
        <row r="629">
          <cell r="A629">
            <v>60000780</v>
          </cell>
          <cell r="B629" t="str">
            <v>Определение ванадия в водах (ААС методом)</v>
          </cell>
          <cell r="C629" t="str">
            <v>иссл.</v>
          </cell>
          <cell r="D629">
            <v>630</v>
          </cell>
          <cell r="E629">
            <v>756</v>
          </cell>
          <cell r="F629">
            <v>864</v>
          </cell>
          <cell r="G629">
            <v>14.285714285714278</v>
          </cell>
        </row>
        <row r="630">
          <cell r="A630">
            <v>60000781</v>
          </cell>
          <cell r="B630" t="str">
            <v>Определение калия в  воде (ААС методом)</v>
          </cell>
          <cell r="C630" t="str">
            <v>иссл.</v>
          </cell>
          <cell r="D630">
            <v>555</v>
          </cell>
          <cell r="E630">
            <v>666</v>
          </cell>
          <cell r="F630">
            <v>864</v>
          </cell>
          <cell r="G630">
            <v>29.72972972972974</v>
          </cell>
        </row>
        <row r="631">
          <cell r="A631">
            <v>60000782</v>
          </cell>
          <cell r="B631" t="str">
            <v>Определение натрия в водах (ААС методом)</v>
          </cell>
          <cell r="C631" t="str">
            <v>иссл.</v>
          </cell>
          <cell r="D631">
            <v>555</v>
          </cell>
          <cell r="E631">
            <v>666</v>
          </cell>
          <cell r="F631">
            <v>762</v>
          </cell>
          <cell r="G631">
            <v>14.414414414414424</v>
          </cell>
        </row>
        <row r="632">
          <cell r="A632">
            <v>60000783</v>
          </cell>
          <cell r="B632" t="str">
            <v>Определение магния в водах (ААС методом)</v>
          </cell>
          <cell r="C632" t="str">
            <v>иссл.</v>
          </cell>
          <cell r="D632">
            <v>525</v>
          </cell>
          <cell r="E632">
            <v>630</v>
          </cell>
          <cell r="F632">
            <v>720</v>
          </cell>
          <cell r="G632">
            <v>14.285714285714278</v>
          </cell>
        </row>
        <row r="633">
          <cell r="A633">
            <v>60000784</v>
          </cell>
          <cell r="B633" t="str">
            <v>Определение кальция в водах (ААС методом)</v>
          </cell>
          <cell r="C633" t="str">
            <v>иссл.</v>
          </cell>
          <cell r="D633">
            <v>525</v>
          </cell>
          <cell r="E633">
            <v>630</v>
          </cell>
          <cell r="F633">
            <v>720</v>
          </cell>
          <cell r="G633">
            <v>14.285714285714278</v>
          </cell>
        </row>
        <row r="634">
          <cell r="A634">
            <v>60000785</v>
          </cell>
          <cell r="B634" t="str">
            <v>Определение хрома в водах (ААС методом)</v>
          </cell>
          <cell r="C634" t="str">
            <v>иссл.</v>
          </cell>
          <cell r="D634">
            <v>630</v>
          </cell>
          <cell r="E634">
            <v>756</v>
          </cell>
          <cell r="F634">
            <v>864</v>
          </cell>
          <cell r="G634">
            <v>14.285714285714278</v>
          </cell>
        </row>
        <row r="635">
          <cell r="A635">
            <v>60000100</v>
          </cell>
          <cell r="B635" t="str">
            <v>Хлор остаточный общий в питьевой воде, воде расфасованной в емкости</v>
          </cell>
          <cell r="C635" t="str">
            <v>иссл.</v>
          </cell>
          <cell r="D635">
            <v>385</v>
          </cell>
          <cell r="E635">
            <v>462</v>
          </cell>
          <cell r="F635">
            <v>528</v>
          </cell>
          <cell r="G635">
            <v>14.285714285714278</v>
          </cell>
        </row>
        <row r="636">
          <cell r="A636">
            <v>60000101</v>
          </cell>
          <cell r="B636" t="str">
            <v>Хлор остаточный связанный в питьевой воде, воде расфасованной в емкости, воды бассейнов</v>
          </cell>
          <cell r="C636" t="str">
            <v>иссл.</v>
          </cell>
          <cell r="D636">
            <v>590</v>
          </cell>
          <cell r="E636">
            <v>708</v>
          </cell>
          <cell r="F636">
            <v>810</v>
          </cell>
          <cell r="G636">
            <v>14.406779661016955</v>
          </cell>
        </row>
        <row r="637">
          <cell r="A637">
            <v>60000006</v>
          </cell>
          <cell r="B637" t="str">
            <v>Определение несимметричного диметилгидразина (гептила) в воде</v>
          </cell>
          <cell r="C637" t="str">
            <v>иссл.</v>
          </cell>
          <cell r="D637">
            <v>2145</v>
          </cell>
          <cell r="E637">
            <v>2574</v>
          </cell>
          <cell r="F637">
            <v>2958</v>
          </cell>
          <cell r="G637">
            <v>14.918414918414925</v>
          </cell>
        </row>
        <row r="638">
          <cell r="A638">
            <v>60000013</v>
          </cell>
          <cell r="B638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38" t="str">
            <v>иссл.</v>
          </cell>
          <cell r="D638">
            <v>955</v>
          </cell>
          <cell r="E638">
            <v>1146</v>
          </cell>
          <cell r="F638">
            <v>1314</v>
          </cell>
          <cell r="G638">
            <v>14.659685863874344</v>
          </cell>
        </row>
        <row r="639">
          <cell r="A639">
            <v>60001323</v>
          </cell>
          <cell r="B639" t="str">
            <v>Определение бис (2-этилгексил) фталата в воде питьевой, в том числе расфасованной в емкости</v>
          </cell>
          <cell r="C639" t="str">
            <v>иссл.</v>
          </cell>
          <cell r="D639">
            <v>1000</v>
          </cell>
          <cell r="E639">
            <v>1200</v>
          </cell>
          <cell r="F639">
            <v>1380</v>
          </cell>
          <cell r="G639">
            <v>14.999999999999986</v>
          </cell>
        </row>
        <row r="640">
          <cell r="A640">
            <v>60000037</v>
          </cell>
          <cell r="B640" t="str">
            <v>Определение никеля в питьевой, сточной и минеральной воде методом ИВА</v>
          </cell>
          <cell r="C640" t="str">
            <v>иссл.</v>
          </cell>
          <cell r="D640">
            <v>220</v>
          </cell>
          <cell r="E640">
            <v>264</v>
          </cell>
          <cell r="F640">
            <v>300</v>
          </cell>
          <cell r="G640">
            <v>13.63636363636364</v>
          </cell>
        </row>
        <row r="641">
          <cell r="A641">
            <v>60000038</v>
          </cell>
          <cell r="B641" t="str">
            <v>Определение кобальта в питьевой, сточной и минеральной воде методом ИВА</v>
          </cell>
          <cell r="C641" t="str">
            <v>иссл.</v>
          </cell>
          <cell r="D641">
            <v>220</v>
          </cell>
          <cell r="E641">
            <v>264</v>
          </cell>
          <cell r="F641">
            <v>300</v>
          </cell>
          <cell r="G641">
            <v>13.63636363636364</v>
          </cell>
        </row>
        <row r="642">
          <cell r="A642">
            <v>60000696</v>
          </cell>
          <cell r="B642" t="str">
            <v>Определение общего органического углерода в воде</v>
          </cell>
          <cell r="C642" t="str">
            <v>иссл.</v>
          </cell>
          <cell r="D642">
            <v>1660</v>
          </cell>
          <cell r="E642">
            <v>1992</v>
          </cell>
          <cell r="F642">
            <v>2286</v>
          </cell>
          <cell r="G642">
            <v>14.759036144578317</v>
          </cell>
        </row>
        <row r="643">
          <cell r="A643">
            <v>60000153</v>
          </cell>
          <cell r="B64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43" t="str">
            <v>иссл.</v>
          </cell>
          <cell r="D643">
            <v>595</v>
          </cell>
          <cell r="E643">
            <v>714</v>
          </cell>
          <cell r="F643">
            <v>816</v>
          </cell>
          <cell r="G643">
            <v>14.285714285714278</v>
          </cell>
        </row>
        <row r="644">
          <cell r="A644">
            <v>60000154</v>
          </cell>
          <cell r="B64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44" t="str">
            <v>иссл.</v>
          </cell>
          <cell r="D644">
            <v>605</v>
          </cell>
          <cell r="E644">
            <v>726</v>
          </cell>
          <cell r="F644">
            <v>834</v>
          </cell>
          <cell r="G644">
            <v>14.876033057851231</v>
          </cell>
        </row>
        <row r="645">
          <cell r="A645" t="str">
            <v>Определение органолептических и химических показателей в минеральной воде</v>
          </cell>
        </row>
        <row r="646">
          <cell r="A646">
            <v>60001018</v>
          </cell>
          <cell r="B646" t="str">
            <v>Определение прозрачности, цвета, запаха, вкуса в минеральной воде</v>
          </cell>
          <cell r="C646" t="str">
            <v>иссл.</v>
          </cell>
          <cell r="D646">
            <v>180</v>
          </cell>
          <cell r="E646">
            <v>216</v>
          </cell>
          <cell r="F646">
            <v>246</v>
          </cell>
          <cell r="G646">
            <v>13.888888888888886</v>
          </cell>
        </row>
        <row r="647">
          <cell r="A647">
            <v>60001019</v>
          </cell>
          <cell r="B647" t="str">
            <v>Определение гидрокарбонат-ион (щелочность) в минеральной воде</v>
          </cell>
          <cell r="C647" t="str">
            <v>иссл.</v>
          </cell>
          <cell r="D647">
            <v>155</v>
          </cell>
          <cell r="E647">
            <v>186</v>
          </cell>
          <cell r="F647">
            <v>210</v>
          </cell>
          <cell r="G647">
            <v>12.90322580645163</v>
          </cell>
        </row>
        <row r="648">
          <cell r="A648">
            <v>60000433</v>
          </cell>
          <cell r="B648" t="str">
            <v>Определение рН  в минеральной воде</v>
          </cell>
          <cell r="C648" t="str">
            <v>иссл.</v>
          </cell>
          <cell r="D648">
            <v>135</v>
          </cell>
          <cell r="E648">
            <v>162</v>
          </cell>
          <cell r="F648">
            <v>186</v>
          </cell>
          <cell r="G648">
            <v>14.81481481481481</v>
          </cell>
        </row>
        <row r="649">
          <cell r="A649">
            <v>60000434</v>
          </cell>
          <cell r="B649" t="str">
            <v>Определение окисляемости в минеральной воде</v>
          </cell>
          <cell r="C649" t="str">
            <v>иссл.</v>
          </cell>
          <cell r="D649">
            <v>205</v>
          </cell>
          <cell r="E649">
            <v>246</v>
          </cell>
          <cell r="F649">
            <v>282</v>
          </cell>
          <cell r="G649">
            <v>14.634146341463406</v>
          </cell>
        </row>
        <row r="650">
          <cell r="A650">
            <v>60000449</v>
          </cell>
          <cell r="B650" t="str">
            <v>Определение кальция в минеральной воде</v>
          </cell>
          <cell r="C650" t="str">
            <v>иссл.</v>
          </cell>
          <cell r="D650">
            <v>120</v>
          </cell>
          <cell r="E650">
            <v>144</v>
          </cell>
          <cell r="F650">
            <v>162</v>
          </cell>
          <cell r="G650">
            <v>12.5</v>
          </cell>
        </row>
        <row r="651">
          <cell r="A651">
            <v>60000450</v>
          </cell>
          <cell r="B651" t="str">
            <v>Определение магния в минеральной воде</v>
          </cell>
          <cell r="C651" t="str">
            <v>иссл.</v>
          </cell>
          <cell r="D651">
            <v>80</v>
          </cell>
          <cell r="E651">
            <v>96</v>
          </cell>
          <cell r="F651">
            <v>108</v>
          </cell>
          <cell r="G651">
            <v>12.5</v>
          </cell>
        </row>
        <row r="652">
          <cell r="A652">
            <v>60000437</v>
          </cell>
          <cell r="B652" t="str">
            <v>Определение фтора в минеральной воде</v>
          </cell>
          <cell r="C652" t="str">
            <v>иссл.</v>
          </cell>
          <cell r="D652">
            <v>450</v>
          </cell>
          <cell r="E652">
            <v>540</v>
          </cell>
          <cell r="F652">
            <v>618</v>
          </cell>
          <cell r="G652">
            <v>14.444444444444443</v>
          </cell>
        </row>
        <row r="653">
          <cell r="A653">
            <v>60000438</v>
          </cell>
          <cell r="B653" t="str">
            <v>Определение железа в минеральной воде</v>
          </cell>
          <cell r="C653" t="str">
            <v>иссл.</v>
          </cell>
          <cell r="D653">
            <v>275</v>
          </cell>
          <cell r="E653">
            <v>330</v>
          </cell>
          <cell r="F653">
            <v>378</v>
          </cell>
          <cell r="G653">
            <v>14.545454545454547</v>
          </cell>
        </row>
        <row r="654">
          <cell r="A654">
            <v>60000439</v>
          </cell>
          <cell r="B654" t="str">
            <v>Определение аммиака в минеральной воде</v>
          </cell>
          <cell r="C654" t="str">
            <v>иссл.</v>
          </cell>
          <cell r="D654">
            <v>130</v>
          </cell>
          <cell r="E654">
            <v>156</v>
          </cell>
          <cell r="F654">
            <v>174</v>
          </cell>
          <cell r="G654">
            <v>11.538461538461547</v>
          </cell>
        </row>
        <row r="655">
          <cell r="A655">
            <v>60000440</v>
          </cell>
          <cell r="B655" t="str">
            <v>Определение нитритов в минеральной воде</v>
          </cell>
          <cell r="C655" t="str">
            <v>иссл.</v>
          </cell>
          <cell r="D655">
            <v>130</v>
          </cell>
          <cell r="E655">
            <v>156</v>
          </cell>
          <cell r="F655">
            <v>174</v>
          </cell>
          <cell r="G655">
            <v>11.538461538461547</v>
          </cell>
        </row>
        <row r="656">
          <cell r="A656">
            <v>60000441</v>
          </cell>
          <cell r="B656" t="str">
            <v>Массовая концентрация нитратов в минеральной воде</v>
          </cell>
          <cell r="C656" t="str">
            <v>иссл.</v>
          </cell>
          <cell r="D656">
            <v>230</v>
          </cell>
          <cell r="E656">
            <v>276</v>
          </cell>
          <cell r="F656">
            <v>312</v>
          </cell>
          <cell r="G656">
            <v>13.043478260869563</v>
          </cell>
        </row>
        <row r="657">
          <cell r="A657">
            <v>60000442</v>
          </cell>
          <cell r="B657" t="str">
            <v>Определение хлоридов в минеральной воде</v>
          </cell>
          <cell r="C657" t="str">
            <v>иссл.</v>
          </cell>
          <cell r="D657">
            <v>250</v>
          </cell>
          <cell r="E657">
            <v>300</v>
          </cell>
          <cell r="F657">
            <v>342</v>
          </cell>
          <cell r="G657">
            <v>13.999999999999986</v>
          </cell>
        </row>
        <row r="658">
          <cell r="A658">
            <v>60000451</v>
          </cell>
          <cell r="B658" t="str">
            <v>Определение суммы калия и натрия в минеральной  воде</v>
          </cell>
          <cell r="C658" t="str">
            <v>иссл.</v>
          </cell>
          <cell r="D658">
            <v>470</v>
          </cell>
          <cell r="E658">
            <v>564</v>
          </cell>
          <cell r="F658">
            <v>648</v>
          </cell>
          <cell r="G658">
            <v>14.893617021276611</v>
          </cell>
        </row>
        <row r="659">
          <cell r="A659">
            <v>60000453</v>
          </cell>
          <cell r="B659" t="str">
            <v>Исследование минеральной  и питьевой воды, расфасованной в емкости, на углекислый газ</v>
          </cell>
          <cell r="C659" t="str">
            <v>иссл.</v>
          </cell>
          <cell r="D659">
            <v>250</v>
          </cell>
          <cell r="E659">
            <v>300</v>
          </cell>
          <cell r="F659">
            <v>342</v>
          </cell>
          <cell r="G659">
            <v>13.999999999999986</v>
          </cell>
        </row>
        <row r="660">
          <cell r="A660">
            <v>60000454</v>
          </cell>
          <cell r="B660" t="str">
            <v>Исследование минеральной и питьевой воды на серебро</v>
          </cell>
          <cell r="C660" t="str">
            <v>иссл.</v>
          </cell>
          <cell r="D660">
            <v>1360</v>
          </cell>
          <cell r="E660">
            <v>1632</v>
          </cell>
          <cell r="F660">
            <v>1872</v>
          </cell>
          <cell r="G660">
            <v>14.705882352941174</v>
          </cell>
        </row>
        <row r="661">
          <cell r="A661">
            <v>60000455</v>
          </cell>
          <cell r="B661" t="str">
            <v>Исследование минеральной и питьевой воды на бромиды</v>
          </cell>
          <cell r="C661" t="str">
            <v>иссл.</v>
          </cell>
          <cell r="D661">
            <v>330</v>
          </cell>
          <cell r="E661">
            <v>396</v>
          </cell>
          <cell r="F661">
            <v>450</v>
          </cell>
          <cell r="G661">
            <v>13.63636363636364</v>
          </cell>
        </row>
        <row r="662">
          <cell r="A662">
            <v>60000457</v>
          </cell>
          <cell r="B662" t="str">
            <v xml:space="preserve">Определение общей минерализации </v>
          </cell>
          <cell r="C662" t="str">
            <v>иссл.</v>
          </cell>
          <cell r="D662">
            <v>1105</v>
          </cell>
          <cell r="E662">
            <v>1326</v>
          </cell>
          <cell r="F662">
            <v>1524</v>
          </cell>
          <cell r="G662">
            <v>14.932126696832569</v>
          </cell>
        </row>
        <row r="663">
          <cell r="A663">
            <v>60000443</v>
          </cell>
          <cell r="B663" t="str">
            <v>Определение сульфатов в минеральной воде</v>
          </cell>
          <cell r="C663" t="str">
            <v>иссл.</v>
          </cell>
          <cell r="D663">
            <v>320</v>
          </cell>
          <cell r="E663">
            <v>384</v>
          </cell>
          <cell r="F663">
            <v>438</v>
          </cell>
          <cell r="G663">
            <v>14.0625</v>
          </cell>
        </row>
        <row r="664">
          <cell r="A664">
            <v>60000445</v>
          </cell>
          <cell r="B664" t="str">
            <v>Определение мышьяка в минеральной воде</v>
          </cell>
          <cell r="C664" t="str">
            <v>иссл.</v>
          </cell>
          <cell r="D664">
            <v>380</v>
          </cell>
          <cell r="E664">
            <v>456</v>
          </cell>
          <cell r="F664">
            <v>522</v>
          </cell>
          <cell r="G664">
            <v>14.473684210526301</v>
          </cell>
        </row>
        <row r="665">
          <cell r="A665">
            <v>60000446</v>
          </cell>
          <cell r="B665" t="str">
            <v xml:space="preserve">Определение  меди, цинка, свинца, кадмия  в минеральной воде </v>
          </cell>
          <cell r="C665" t="str">
            <v>иссл.</v>
          </cell>
          <cell r="D665">
            <v>570</v>
          </cell>
          <cell r="E665">
            <v>684</v>
          </cell>
          <cell r="F665">
            <v>786</v>
          </cell>
          <cell r="G665">
            <v>14.912280701754383</v>
          </cell>
        </row>
        <row r="666">
          <cell r="A666">
            <v>60000447</v>
          </cell>
          <cell r="B666" t="str">
            <v>Определение никеля в минеральной воде атомно-абсорбционным методом</v>
          </cell>
          <cell r="C666" t="str">
            <v>иссл.</v>
          </cell>
          <cell r="D666">
            <v>410</v>
          </cell>
          <cell r="E666">
            <v>492</v>
          </cell>
          <cell r="F666">
            <v>564</v>
          </cell>
          <cell r="G666">
            <v>14.634146341463406</v>
          </cell>
        </row>
        <row r="667">
          <cell r="A667">
            <v>60000448</v>
          </cell>
          <cell r="B667" t="str">
            <v>Определение кобальта в минеральной воде атомно-абсорбционным методом</v>
          </cell>
          <cell r="C667" t="str">
            <v>иссл.</v>
          </cell>
          <cell r="D667">
            <v>410</v>
          </cell>
          <cell r="E667">
            <v>492</v>
          </cell>
          <cell r="F667">
            <v>564</v>
          </cell>
          <cell r="G667">
            <v>14.634146341463406</v>
          </cell>
        </row>
        <row r="668">
          <cell r="A668">
            <v>60000444</v>
          </cell>
          <cell r="B668" t="str">
            <v>Определение ртути в минеральной воде</v>
          </cell>
          <cell r="C668" t="str">
            <v>иссл.</v>
          </cell>
          <cell r="D668">
            <v>435</v>
          </cell>
          <cell r="E668">
            <v>522</v>
          </cell>
          <cell r="F668">
            <v>600</v>
          </cell>
          <cell r="G668">
            <v>14.94252873563218</v>
          </cell>
        </row>
        <row r="669">
          <cell r="A669">
            <v>60000663</v>
          </cell>
          <cell r="B669" t="str">
            <v>Определение температуры воды</v>
          </cell>
          <cell r="C669" t="str">
            <v>иссл.</v>
          </cell>
          <cell r="D669">
            <v>130</v>
          </cell>
          <cell r="E669">
            <v>156</v>
          </cell>
          <cell r="F669">
            <v>174</v>
          </cell>
          <cell r="G669">
            <v>11.538461538461547</v>
          </cell>
        </row>
        <row r="670">
          <cell r="A670">
            <v>60001008</v>
          </cell>
          <cell r="B670" t="str">
            <v>Измерение массовой концентрации формальдегида в воде</v>
          </cell>
          <cell r="C670" t="str">
            <v>иссл.</v>
          </cell>
          <cell r="D670">
            <v>795</v>
          </cell>
          <cell r="E670">
            <v>954</v>
          </cell>
          <cell r="F670">
            <v>1092</v>
          </cell>
          <cell r="G670">
            <v>14.465408805031444</v>
          </cell>
        </row>
        <row r="671">
          <cell r="A671" t="str">
            <v>Определение химических показателей сточных вод (без очистки)</v>
          </cell>
        </row>
        <row r="672">
          <cell r="A672">
            <v>60000338</v>
          </cell>
          <cell r="B672" t="str">
            <v>Определение рН сточной воды.</v>
          </cell>
          <cell r="C672" t="str">
            <v>иссл.</v>
          </cell>
          <cell r="D672">
            <v>140</v>
          </cell>
          <cell r="E672">
            <v>168</v>
          </cell>
          <cell r="F672">
            <v>192</v>
          </cell>
          <cell r="G672">
            <v>14.285714285714278</v>
          </cell>
        </row>
        <row r="673">
          <cell r="A673">
            <v>60000339</v>
          </cell>
          <cell r="B673" t="str">
            <v>Определение сухого остатка сточной воды.</v>
          </cell>
          <cell r="C673" t="str">
            <v>иссл.</v>
          </cell>
          <cell r="D673">
            <v>395</v>
          </cell>
          <cell r="E673">
            <v>474</v>
          </cell>
          <cell r="F673">
            <v>540</v>
          </cell>
          <cell r="G673">
            <v>13.924050632911403</v>
          </cell>
        </row>
        <row r="674">
          <cell r="A674">
            <v>60000340</v>
          </cell>
          <cell r="B674" t="str">
            <v>Определение железа общего в сточной воде.</v>
          </cell>
          <cell r="C674" t="str">
            <v>иссл.</v>
          </cell>
          <cell r="D674">
            <v>475</v>
          </cell>
          <cell r="E674">
            <v>570</v>
          </cell>
          <cell r="F674">
            <v>654</v>
          </cell>
          <cell r="G674">
            <v>14.736842105263165</v>
          </cell>
        </row>
        <row r="675">
          <cell r="A675">
            <v>60000341</v>
          </cell>
          <cell r="B675" t="str">
            <v>Определение аммиака в сточной воде.</v>
          </cell>
          <cell r="C675" t="str">
            <v>иссл.</v>
          </cell>
          <cell r="D675">
            <v>920</v>
          </cell>
          <cell r="E675">
            <v>1104</v>
          </cell>
          <cell r="F675">
            <v>1266</v>
          </cell>
          <cell r="G675">
            <v>14.673913043478265</v>
          </cell>
        </row>
        <row r="676">
          <cell r="A676">
            <v>60000342</v>
          </cell>
          <cell r="B676" t="str">
            <v>Определение нитритов в сточной воде.</v>
          </cell>
          <cell r="C676" t="str">
            <v>иссл.</v>
          </cell>
          <cell r="D676">
            <v>470</v>
          </cell>
          <cell r="E676">
            <v>564</v>
          </cell>
          <cell r="F676">
            <v>648</v>
          </cell>
          <cell r="G676">
            <v>14.893617021276611</v>
          </cell>
        </row>
        <row r="677">
          <cell r="A677">
            <v>60000343</v>
          </cell>
          <cell r="B677" t="str">
            <v>Определение нитратов в сточной воде.</v>
          </cell>
          <cell r="C677" t="str">
            <v>иссл.</v>
          </cell>
          <cell r="D677">
            <v>530</v>
          </cell>
          <cell r="E677">
            <v>636</v>
          </cell>
          <cell r="F677">
            <v>726</v>
          </cell>
          <cell r="G677">
            <v>14.150943396226424</v>
          </cell>
        </row>
        <row r="678">
          <cell r="A678">
            <v>60000344</v>
          </cell>
          <cell r="B678" t="str">
            <v>Определение хлоридов в сточной воде.</v>
          </cell>
          <cell r="C678" t="str">
            <v>иссл.</v>
          </cell>
          <cell r="D678">
            <v>395</v>
          </cell>
          <cell r="E678">
            <v>474</v>
          </cell>
          <cell r="F678">
            <v>540</v>
          </cell>
          <cell r="G678">
            <v>13.924050632911403</v>
          </cell>
        </row>
        <row r="679">
          <cell r="A679">
            <v>60000345</v>
          </cell>
          <cell r="B679" t="str">
            <v>Определение сульфатов в сточной воде.</v>
          </cell>
          <cell r="C679" t="str">
            <v>иссл.</v>
          </cell>
          <cell r="D679">
            <v>525</v>
          </cell>
          <cell r="E679">
            <v>630</v>
          </cell>
          <cell r="F679">
            <v>720</v>
          </cell>
          <cell r="G679">
            <v>14.285714285714278</v>
          </cell>
        </row>
        <row r="680">
          <cell r="A680">
            <v>60000346</v>
          </cell>
          <cell r="B680" t="str">
            <v>Определение нефтепродуктов в сточной воде</v>
          </cell>
          <cell r="C680" t="str">
            <v>иссл.</v>
          </cell>
          <cell r="D680">
            <v>595</v>
          </cell>
          <cell r="E680">
            <v>714</v>
          </cell>
          <cell r="F680">
            <v>816</v>
          </cell>
          <cell r="G680">
            <v>14.285714285714278</v>
          </cell>
        </row>
        <row r="681">
          <cell r="A681">
            <v>60000347</v>
          </cell>
          <cell r="B681" t="str">
            <v xml:space="preserve">Определение массовой концентрации фенола (гидроксибензола) в сточной воде </v>
          </cell>
          <cell r="C681" t="str">
            <v>иссл.</v>
          </cell>
          <cell r="D681">
            <v>875</v>
          </cell>
          <cell r="E681">
            <v>1050</v>
          </cell>
          <cell r="F681">
            <v>1206</v>
          </cell>
          <cell r="G681">
            <v>14.857142857142861</v>
          </cell>
        </row>
        <row r="682">
          <cell r="A682">
            <v>60000348</v>
          </cell>
          <cell r="B682" t="str">
            <v>Определение цианидов в сточной воде</v>
          </cell>
          <cell r="C682" t="str">
            <v>иссл.</v>
          </cell>
          <cell r="D682">
            <v>940</v>
          </cell>
          <cell r="E682">
            <v>1128</v>
          </cell>
          <cell r="F682">
            <v>1296</v>
          </cell>
          <cell r="G682">
            <v>14.893617021276611</v>
          </cell>
        </row>
        <row r="683">
          <cell r="A683">
            <v>60000349</v>
          </cell>
          <cell r="B683" t="str">
            <v>Определение хрома III, хрома общего в сточной воде</v>
          </cell>
          <cell r="C683" t="str">
            <v>иссл.</v>
          </cell>
          <cell r="D683">
            <v>265</v>
          </cell>
          <cell r="E683">
            <v>318</v>
          </cell>
          <cell r="F683">
            <v>360</v>
          </cell>
          <cell r="G683">
            <v>13.20754716981132</v>
          </cell>
        </row>
        <row r="684">
          <cell r="A684">
            <v>60000350</v>
          </cell>
          <cell r="B684" t="str">
            <v xml:space="preserve">Определение хрома (+6) в сточной воде </v>
          </cell>
          <cell r="C684" t="str">
            <v>иссл.</v>
          </cell>
          <cell r="D684">
            <v>245</v>
          </cell>
          <cell r="E684">
            <v>294</v>
          </cell>
          <cell r="F684">
            <v>336</v>
          </cell>
          <cell r="G684">
            <v>14.285714285714278</v>
          </cell>
        </row>
        <row r="685">
          <cell r="A685">
            <v>60000351</v>
          </cell>
          <cell r="B685" t="str">
            <v>Определение меди цинка, свинца, кадмия  в сточной воде</v>
          </cell>
          <cell r="C685" t="str">
            <v>иссл.</v>
          </cell>
          <cell r="D685">
            <v>800</v>
          </cell>
          <cell r="E685">
            <v>960</v>
          </cell>
          <cell r="F685">
            <v>1104</v>
          </cell>
          <cell r="G685">
            <v>14.999999999999986</v>
          </cell>
        </row>
        <row r="686">
          <cell r="A686">
            <v>60000352</v>
          </cell>
          <cell r="B686" t="str">
            <v xml:space="preserve">Определение никеля в сточной воде </v>
          </cell>
          <cell r="C686" t="str">
            <v>иссл.</v>
          </cell>
          <cell r="D686">
            <v>515</v>
          </cell>
          <cell r="E686">
            <v>618</v>
          </cell>
          <cell r="F686">
            <v>708</v>
          </cell>
          <cell r="G686">
            <v>14.5631067961165</v>
          </cell>
        </row>
        <row r="687">
          <cell r="A687">
            <v>60000353</v>
          </cell>
          <cell r="B687" t="str">
            <v>Определение кобальта в сточной воде</v>
          </cell>
          <cell r="C687" t="str">
            <v>иссл.</v>
          </cell>
          <cell r="D687">
            <v>515</v>
          </cell>
          <cell r="E687">
            <v>618</v>
          </cell>
          <cell r="F687">
            <v>708</v>
          </cell>
          <cell r="G687">
            <v>14.5631067961165</v>
          </cell>
        </row>
        <row r="688">
          <cell r="A688">
            <v>60000354</v>
          </cell>
          <cell r="B688" t="str">
            <v>Определение АПАВ в сточной воде</v>
          </cell>
          <cell r="C688" t="str">
            <v>иссл.</v>
          </cell>
          <cell r="D688">
            <v>510</v>
          </cell>
          <cell r="E688">
            <v>612</v>
          </cell>
          <cell r="F688">
            <v>702</v>
          </cell>
          <cell r="G688">
            <v>14.705882352941174</v>
          </cell>
        </row>
        <row r="689">
          <cell r="A689">
            <v>60000355</v>
          </cell>
          <cell r="B689" t="str">
            <v xml:space="preserve">Определение ХПК в сточной воде </v>
          </cell>
          <cell r="C689" t="str">
            <v>иссл.</v>
          </cell>
          <cell r="D689">
            <v>940</v>
          </cell>
          <cell r="E689">
            <v>1128</v>
          </cell>
          <cell r="F689">
            <v>1296</v>
          </cell>
          <cell r="G689">
            <v>14.893617021276611</v>
          </cell>
        </row>
        <row r="690">
          <cell r="A690">
            <v>60000357</v>
          </cell>
          <cell r="B690" t="str">
            <v xml:space="preserve">Определение БПК - 5 в сточной воде </v>
          </cell>
          <cell r="C690" t="str">
            <v>иссл.</v>
          </cell>
          <cell r="D690">
            <v>480</v>
          </cell>
          <cell r="E690">
            <v>576</v>
          </cell>
          <cell r="F690">
            <v>660</v>
          </cell>
          <cell r="G690">
            <v>14.583333333333329</v>
          </cell>
        </row>
        <row r="691">
          <cell r="A691">
            <v>60000358</v>
          </cell>
          <cell r="B691" t="str">
            <v xml:space="preserve">Определение взвешенных веществ в сточной воде </v>
          </cell>
          <cell r="C691" t="str">
            <v>иссл.</v>
          </cell>
          <cell r="D691">
            <v>510</v>
          </cell>
          <cell r="E691">
            <v>612</v>
          </cell>
          <cell r="F691">
            <v>702</v>
          </cell>
          <cell r="G691">
            <v>14.705882352941174</v>
          </cell>
        </row>
        <row r="692">
          <cell r="A692">
            <v>60000359</v>
          </cell>
          <cell r="B692" t="str">
            <v xml:space="preserve">Определение жира в сточной воде </v>
          </cell>
          <cell r="C692" t="str">
            <v>иссл.</v>
          </cell>
          <cell r="D692">
            <v>655</v>
          </cell>
          <cell r="E692">
            <v>786</v>
          </cell>
          <cell r="F692">
            <v>900</v>
          </cell>
          <cell r="G692">
            <v>14.503816793893122</v>
          </cell>
        </row>
        <row r="693">
          <cell r="A693">
            <v>60000360</v>
          </cell>
          <cell r="B693" t="str">
            <v>Определение ртути в сточной воде</v>
          </cell>
          <cell r="C693" t="str">
            <v>иссл.</v>
          </cell>
          <cell r="D693">
            <v>600</v>
          </cell>
          <cell r="E693">
            <v>720</v>
          </cell>
          <cell r="F693">
            <v>828</v>
          </cell>
          <cell r="G693">
            <v>14.999999999999986</v>
          </cell>
        </row>
        <row r="694">
          <cell r="A694">
            <v>60000361</v>
          </cell>
          <cell r="B694" t="str">
            <v>Определение фосфатов, полифосфатов в сточной воде</v>
          </cell>
          <cell r="C694" t="str">
            <v>иссл.</v>
          </cell>
          <cell r="D694">
            <v>985</v>
          </cell>
          <cell r="E694">
            <v>1182</v>
          </cell>
          <cell r="F694">
            <v>1356</v>
          </cell>
          <cell r="G694">
            <v>14.720812182741128</v>
          </cell>
        </row>
        <row r="695">
          <cell r="A695">
            <v>60000362</v>
          </cell>
          <cell r="B695" t="str">
            <v>Определение марганца в сточной воде</v>
          </cell>
          <cell r="C695" t="str">
            <v>иссл.</v>
          </cell>
          <cell r="D695">
            <v>525</v>
          </cell>
          <cell r="E695">
            <v>630</v>
          </cell>
          <cell r="F695">
            <v>720</v>
          </cell>
          <cell r="G695">
            <v>14.285714285714278</v>
          </cell>
        </row>
        <row r="696">
          <cell r="A696">
            <v>60000363</v>
          </cell>
          <cell r="B696" t="str">
            <v>Определение стронция в сточной воде</v>
          </cell>
          <cell r="C696" t="str">
            <v>иссл.</v>
          </cell>
          <cell r="D696">
            <v>515</v>
          </cell>
          <cell r="E696">
            <v>618</v>
          </cell>
          <cell r="F696">
            <v>708</v>
          </cell>
          <cell r="G696">
            <v>14.5631067961165</v>
          </cell>
        </row>
        <row r="697">
          <cell r="A697">
            <v>60000660</v>
          </cell>
          <cell r="B697" t="str">
            <v>Определение алюминия в сточной воде</v>
          </cell>
          <cell r="C697" t="str">
            <v>иссл.</v>
          </cell>
          <cell r="D697">
            <v>585</v>
          </cell>
          <cell r="E697">
            <v>702</v>
          </cell>
          <cell r="F697">
            <v>804</v>
          </cell>
          <cell r="G697">
            <v>14.529914529914521</v>
          </cell>
        </row>
        <row r="698">
          <cell r="A698" t="str">
            <v>Определение органолептических и химических показателей природной, сточной воды</v>
          </cell>
        </row>
        <row r="699">
          <cell r="A699">
            <v>60000458</v>
          </cell>
          <cell r="B699" t="str">
            <v>Определение запаха  природной, сточной воды при 60 град.</v>
          </cell>
          <cell r="C699" t="str">
            <v>иссл.</v>
          </cell>
          <cell r="D699">
            <v>50</v>
          </cell>
          <cell r="E699">
            <v>60</v>
          </cell>
          <cell r="F699">
            <v>66</v>
          </cell>
          <cell r="G699">
            <v>10.000000000000014</v>
          </cell>
        </row>
        <row r="700">
          <cell r="A700">
            <v>60000459</v>
          </cell>
          <cell r="B700" t="str">
            <v>Определение запаха природной, сточной воды при 20 град.</v>
          </cell>
          <cell r="C700" t="str">
            <v>иссл.</v>
          </cell>
          <cell r="D700">
            <v>30</v>
          </cell>
          <cell r="E700">
            <v>36</v>
          </cell>
          <cell r="F700">
            <v>39</v>
          </cell>
          <cell r="G700">
            <v>8.3333333333333286</v>
          </cell>
        </row>
        <row r="701">
          <cell r="A701">
            <v>60000460</v>
          </cell>
          <cell r="B701" t="str">
            <v>Определение  окраски природной, сточной воды</v>
          </cell>
          <cell r="C701" t="str">
            <v>иссл.</v>
          </cell>
          <cell r="D701">
            <v>40</v>
          </cell>
          <cell r="E701">
            <v>48</v>
          </cell>
          <cell r="F701">
            <v>54</v>
          </cell>
          <cell r="G701">
            <v>12.5</v>
          </cell>
        </row>
        <row r="702">
          <cell r="A702">
            <v>60000461</v>
          </cell>
          <cell r="B702" t="str">
            <v>Определение РН природной, сточной воды</v>
          </cell>
          <cell r="C702" t="str">
            <v>иссл.</v>
          </cell>
          <cell r="D702">
            <v>140</v>
          </cell>
          <cell r="E702">
            <v>168</v>
          </cell>
          <cell r="F702">
            <v>192</v>
          </cell>
          <cell r="G702">
            <v>14.285714285714278</v>
          </cell>
        </row>
        <row r="703">
          <cell r="A703">
            <v>60000462</v>
          </cell>
          <cell r="B703" t="str">
            <v>Определение окисляемости природной, сточной воды</v>
          </cell>
          <cell r="C703" t="str">
            <v>иссл.</v>
          </cell>
          <cell r="D703">
            <v>300</v>
          </cell>
          <cell r="E703">
            <v>360</v>
          </cell>
          <cell r="F703">
            <v>414</v>
          </cell>
          <cell r="G703">
            <v>14.999999999999986</v>
          </cell>
        </row>
        <row r="704">
          <cell r="A704">
            <v>60000463</v>
          </cell>
          <cell r="B704" t="str">
            <v>Определение сухого остатка природной, сточной воды</v>
          </cell>
          <cell r="C704" t="str">
            <v>иссл.</v>
          </cell>
          <cell r="D704">
            <v>295</v>
          </cell>
          <cell r="E704">
            <v>354</v>
          </cell>
          <cell r="F704">
            <v>402</v>
          </cell>
          <cell r="G704">
            <v>13.559322033898312</v>
          </cell>
        </row>
        <row r="705">
          <cell r="A705">
            <v>60000464</v>
          </cell>
          <cell r="B705" t="str">
            <v>Определение железа в природной, сточной воде</v>
          </cell>
          <cell r="C705" t="str">
            <v>иссл.</v>
          </cell>
          <cell r="D705">
            <v>230</v>
          </cell>
          <cell r="E705">
            <v>276</v>
          </cell>
          <cell r="F705">
            <v>312</v>
          </cell>
          <cell r="G705">
            <v>13.043478260869563</v>
          </cell>
        </row>
        <row r="706">
          <cell r="A706">
            <v>60000465</v>
          </cell>
          <cell r="B706" t="str">
            <v>Определение аммиака в природной, сточной воде</v>
          </cell>
          <cell r="C706" t="str">
            <v>иссл.</v>
          </cell>
          <cell r="D706">
            <v>150</v>
          </cell>
          <cell r="E706">
            <v>180</v>
          </cell>
          <cell r="F706">
            <v>204</v>
          </cell>
          <cell r="G706">
            <v>13.333333333333329</v>
          </cell>
        </row>
        <row r="707">
          <cell r="A707">
            <v>60000466</v>
          </cell>
          <cell r="B707" t="str">
            <v>Определение нитритов в природной, сточной воде</v>
          </cell>
          <cell r="C707" t="str">
            <v>иссл.</v>
          </cell>
          <cell r="D707">
            <v>200</v>
          </cell>
          <cell r="E707">
            <v>240</v>
          </cell>
          <cell r="F707">
            <v>276</v>
          </cell>
          <cell r="G707">
            <v>14.999999999999986</v>
          </cell>
        </row>
        <row r="708">
          <cell r="A708">
            <v>60000467</v>
          </cell>
          <cell r="B708" t="str">
            <v>Определение нитратов в природной, сточной воде</v>
          </cell>
          <cell r="C708" t="str">
            <v>иссл.</v>
          </cell>
          <cell r="D708">
            <v>320</v>
          </cell>
          <cell r="E708">
            <v>384</v>
          </cell>
          <cell r="F708">
            <v>438</v>
          </cell>
          <cell r="G708">
            <v>14.0625</v>
          </cell>
        </row>
        <row r="709">
          <cell r="A709">
            <v>60000468</v>
          </cell>
          <cell r="B709" t="str">
            <v>Определение хлоридов в природной, сточной воде</v>
          </cell>
          <cell r="C709" t="str">
            <v>иссл.</v>
          </cell>
          <cell r="D709">
            <v>130</v>
          </cell>
          <cell r="E709">
            <v>156</v>
          </cell>
          <cell r="F709">
            <v>174</v>
          </cell>
          <cell r="G709">
            <v>11.538461538461547</v>
          </cell>
        </row>
        <row r="710">
          <cell r="A710">
            <v>60000469</v>
          </cell>
          <cell r="B710" t="str">
            <v>Определение сульфатов в природной, сточной воде</v>
          </cell>
          <cell r="C710" t="str">
            <v>иссл.</v>
          </cell>
          <cell r="D710">
            <v>265</v>
          </cell>
          <cell r="E710">
            <v>318</v>
          </cell>
          <cell r="F710">
            <v>360</v>
          </cell>
          <cell r="G710">
            <v>13.20754716981132</v>
          </cell>
        </row>
        <row r="711">
          <cell r="A711">
            <v>60000470</v>
          </cell>
          <cell r="B711" t="str">
            <v>Определение нефтепродуктов в природной, сточной воде</v>
          </cell>
          <cell r="C711" t="str">
            <v>иссл.</v>
          </cell>
          <cell r="D711">
            <v>555</v>
          </cell>
          <cell r="E711">
            <v>666</v>
          </cell>
          <cell r="F711">
            <v>762</v>
          </cell>
          <cell r="G711">
            <v>14.414414414414424</v>
          </cell>
        </row>
        <row r="712">
          <cell r="A712">
            <v>60000471</v>
          </cell>
          <cell r="B712" t="str">
            <v>Определение массовой концентрации фенола (гидроксибензола) в природной, сточной воде</v>
          </cell>
          <cell r="C712" t="str">
            <v>иссл.</v>
          </cell>
          <cell r="D712">
            <v>490</v>
          </cell>
          <cell r="E712">
            <v>588</v>
          </cell>
          <cell r="F712">
            <v>672</v>
          </cell>
          <cell r="G712">
            <v>14.285714285714278</v>
          </cell>
        </row>
        <row r="713">
          <cell r="A713">
            <v>60000472</v>
          </cell>
          <cell r="B713" t="str">
            <v>Определение цианидов в природной, сточной воде</v>
          </cell>
          <cell r="C713" t="str">
            <v>иссл.</v>
          </cell>
          <cell r="D713">
            <v>415</v>
          </cell>
          <cell r="E713">
            <v>498</v>
          </cell>
          <cell r="F713">
            <v>570</v>
          </cell>
          <cell r="G713">
            <v>14.457831325301214</v>
          </cell>
        </row>
        <row r="714">
          <cell r="A714">
            <v>60000473</v>
          </cell>
          <cell r="B714" t="str">
            <v>Определение хрома в природной, сточной воде</v>
          </cell>
          <cell r="C714" t="str">
            <v>иссл.</v>
          </cell>
          <cell r="D714">
            <v>320</v>
          </cell>
          <cell r="E714">
            <v>384</v>
          </cell>
          <cell r="F714">
            <v>438</v>
          </cell>
          <cell r="G714">
            <v>14.0625</v>
          </cell>
        </row>
        <row r="715">
          <cell r="A715">
            <v>60000474</v>
          </cell>
          <cell r="B715" t="str">
            <v xml:space="preserve">Определение меди цинка, свинца, кадмия  в природной, сточной воде </v>
          </cell>
          <cell r="C715" t="str">
            <v>иссл.</v>
          </cell>
          <cell r="D715">
            <v>600</v>
          </cell>
          <cell r="E715">
            <v>720</v>
          </cell>
          <cell r="F715">
            <v>828</v>
          </cell>
          <cell r="G715">
            <v>14.999999999999986</v>
          </cell>
        </row>
        <row r="716">
          <cell r="A716">
            <v>60000475</v>
          </cell>
          <cell r="B716" t="str">
            <v>Определение никеля в природной, сточной воде атомно-абсорбционным методом</v>
          </cell>
          <cell r="C716" t="str">
            <v>иссл.</v>
          </cell>
          <cell r="D716">
            <v>465</v>
          </cell>
          <cell r="E716">
            <v>558</v>
          </cell>
          <cell r="F716">
            <v>636</v>
          </cell>
          <cell r="G716">
            <v>13.978494623655919</v>
          </cell>
        </row>
        <row r="717">
          <cell r="A717">
            <v>60000476</v>
          </cell>
          <cell r="B717" t="str">
            <v>Определение кобальта в природной, сточной воде атомно-абсорбционным методом</v>
          </cell>
          <cell r="C717" t="str">
            <v>иссл.</v>
          </cell>
          <cell r="D717">
            <v>465</v>
          </cell>
          <cell r="E717">
            <v>558</v>
          </cell>
          <cell r="F717">
            <v>636</v>
          </cell>
          <cell r="G717">
            <v>13.978494623655919</v>
          </cell>
        </row>
        <row r="718">
          <cell r="A718">
            <v>60000477</v>
          </cell>
          <cell r="B718" t="str">
            <v>Определение СПАВ в природной, сточной воде</v>
          </cell>
          <cell r="C718" t="str">
            <v>иссл.</v>
          </cell>
          <cell r="D718">
            <v>370</v>
          </cell>
          <cell r="E718">
            <v>444</v>
          </cell>
          <cell r="F718">
            <v>510</v>
          </cell>
          <cell r="G718">
            <v>14.86486486486487</v>
          </cell>
        </row>
        <row r="719">
          <cell r="A719">
            <v>60000478</v>
          </cell>
          <cell r="B719" t="str">
            <v>Определение ХПК в природной, сточной воде</v>
          </cell>
          <cell r="C719" t="str">
            <v>иссл.</v>
          </cell>
          <cell r="D719">
            <v>525</v>
          </cell>
          <cell r="E719">
            <v>630</v>
          </cell>
          <cell r="F719">
            <v>720</v>
          </cell>
          <cell r="G719">
            <v>14.285714285714278</v>
          </cell>
        </row>
        <row r="720">
          <cell r="A720">
            <v>60000479</v>
          </cell>
          <cell r="B720" t="str">
            <v>Определение БПК -5 в природной, сточной воде</v>
          </cell>
          <cell r="C720" t="str">
            <v>иссл.</v>
          </cell>
          <cell r="D720">
            <v>295</v>
          </cell>
          <cell r="E720">
            <v>354</v>
          </cell>
          <cell r="F720">
            <v>402</v>
          </cell>
          <cell r="G720">
            <v>13.559322033898312</v>
          </cell>
        </row>
        <row r="721">
          <cell r="A721">
            <v>60000480</v>
          </cell>
          <cell r="B721" t="str">
            <v>Определение остаточного хлора в природной, сточной воде</v>
          </cell>
          <cell r="C721" t="str">
            <v>иссл.</v>
          </cell>
          <cell r="D721">
            <v>360</v>
          </cell>
          <cell r="E721">
            <v>432</v>
          </cell>
          <cell r="F721">
            <v>492</v>
          </cell>
          <cell r="G721">
            <v>13.888888888888886</v>
          </cell>
        </row>
        <row r="722">
          <cell r="A722">
            <v>60000481</v>
          </cell>
          <cell r="B722" t="str">
            <v>Определение взвешенных веществ в природной, сточной воде</v>
          </cell>
          <cell r="C722" t="str">
            <v>иссл.</v>
          </cell>
          <cell r="D722">
            <v>250</v>
          </cell>
          <cell r="E722">
            <v>300</v>
          </cell>
          <cell r="F722">
            <v>342</v>
          </cell>
          <cell r="G722">
            <v>13.999999999999986</v>
          </cell>
        </row>
        <row r="723">
          <cell r="A723">
            <v>60000482</v>
          </cell>
          <cell r="B723" t="str">
            <v>Определение жира в природной, сточной воде</v>
          </cell>
          <cell r="C723" t="str">
            <v>иссл.</v>
          </cell>
          <cell r="D723">
            <v>370</v>
          </cell>
          <cell r="E723">
            <v>444</v>
          </cell>
          <cell r="F723">
            <v>510</v>
          </cell>
          <cell r="G723">
            <v>14.86486486486487</v>
          </cell>
        </row>
        <row r="724">
          <cell r="A724">
            <v>60000484</v>
          </cell>
          <cell r="B724" t="str">
            <v>Определение прозрачности и температуры в природной, сточной воде</v>
          </cell>
          <cell r="C724" t="str">
            <v>иссл.</v>
          </cell>
          <cell r="D724">
            <v>250</v>
          </cell>
          <cell r="E724">
            <v>300</v>
          </cell>
          <cell r="F724">
            <v>342</v>
          </cell>
          <cell r="G724">
            <v>13.999999999999986</v>
          </cell>
        </row>
        <row r="725">
          <cell r="A725">
            <v>60000485</v>
          </cell>
          <cell r="B725" t="str">
            <v>Определение щелочности в природной, сточной воде</v>
          </cell>
          <cell r="C725" t="str">
            <v>иссл.</v>
          </cell>
          <cell r="D725">
            <v>140</v>
          </cell>
          <cell r="E725">
            <v>168</v>
          </cell>
          <cell r="F725">
            <v>192</v>
          </cell>
          <cell r="G725">
            <v>14.285714285714278</v>
          </cell>
        </row>
        <row r="726">
          <cell r="A726">
            <v>60000486</v>
          </cell>
          <cell r="B726" t="str">
            <v>Определение общей жёсткости в природной, сточной воде</v>
          </cell>
          <cell r="C726" t="str">
            <v>иссл.</v>
          </cell>
          <cell r="D726">
            <v>155</v>
          </cell>
          <cell r="E726">
            <v>186</v>
          </cell>
          <cell r="F726">
            <v>210</v>
          </cell>
          <cell r="G726">
            <v>12.90322580645163</v>
          </cell>
        </row>
        <row r="727">
          <cell r="A727">
            <v>60000487</v>
          </cell>
          <cell r="B727" t="str">
            <v xml:space="preserve">Определение кальция в природной, сточной воде </v>
          </cell>
          <cell r="C727" t="str">
            <v>иссл.</v>
          </cell>
          <cell r="D727">
            <v>350</v>
          </cell>
          <cell r="E727">
            <v>420</v>
          </cell>
          <cell r="F727">
            <v>480</v>
          </cell>
          <cell r="G727">
            <v>14.285714285714278</v>
          </cell>
        </row>
        <row r="728">
          <cell r="A728">
            <v>60000488</v>
          </cell>
          <cell r="B728" t="str">
            <v>Определение мышьяка в природной, сточной воде</v>
          </cell>
          <cell r="C728" t="str">
            <v>иссл.</v>
          </cell>
          <cell r="D728">
            <v>460</v>
          </cell>
          <cell r="E728">
            <v>552</v>
          </cell>
          <cell r="F728">
            <v>630</v>
          </cell>
          <cell r="G728">
            <v>14.130434782608688</v>
          </cell>
        </row>
        <row r="729">
          <cell r="A729">
            <v>60000489</v>
          </cell>
          <cell r="B729" t="str">
            <v>Определение молибдена в природной, сточной воде</v>
          </cell>
          <cell r="C729" t="str">
            <v>иссл.</v>
          </cell>
          <cell r="D729">
            <v>390</v>
          </cell>
          <cell r="E729">
            <v>468</v>
          </cell>
          <cell r="F729">
            <v>534</v>
          </cell>
          <cell r="G729">
            <v>14.102564102564102</v>
          </cell>
        </row>
        <row r="730">
          <cell r="A730">
            <v>60000494</v>
          </cell>
          <cell r="B730" t="str">
            <v>Определение марганца в природной, сточной воде</v>
          </cell>
          <cell r="C730" t="str">
            <v>иссл.</v>
          </cell>
          <cell r="D730">
            <v>475</v>
          </cell>
          <cell r="E730">
            <v>570</v>
          </cell>
          <cell r="F730">
            <v>654</v>
          </cell>
          <cell r="G730">
            <v>14.736842105263165</v>
          </cell>
        </row>
        <row r="731">
          <cell r="A731">
            <v>60000495</v>
          </cell>
          <cell r="B731" t="str">
            <v>Определение растворённого кислорода в природной, сточной воде</v>
          </cell>
          <cell r="C731" t="str">
            <v>иссл.</v>
          </cell>
          <cell r="D731">
            <v>260</v>
          </cell>
          <cell r="E731">
            <v>312</v>
          </cell>
          <cell r="F731">
            <v>354</v>
          </cell>
          <cell r="G731">
            <v>13.461538461538453</v>
          </cell>
        </row>
        <row r="732">
          <cell r="A732">
            <v>60000496</v>
          </cell>
          <cell r="B732" t="str">
            <v>Определение хрома  VI в природной, сточной воде</v>
          </cell>
          <cell r="C732" t="str">
            <v>иссл.</v>
          </cell>
          <cell r="D732">
            <v>325</v>
          </cell>
          <cell r="E732">
            <v>390</v>
          </cell>
          <cell r="F732">
            <v>444</v>
          </cell>
          <cell r="G732">
            <v>13.84615384615384</v>
          </cell>
        </row>
        <row r="733">
          <cell r="A733">
            <v>60000497</v>
          </cell>
          <cell r="B733" t="str">
            <v xml:space="preserve">Определение ртути в природной, сточной воде </v>
          </cell>
          <cell r="C733" t="str">
            <v>иссл.</v>
          </cell>
          <cell r="D733">
            <v>465</v>
          </cell>
          <cell r="E733">
            <v>558</v>
          </cell>
          <cell r="F733">
            <v>636</v>
          </cell>
          <cell r="G733">
            <v>13.978494623655919</v>
          </cell>
        </row>
        <row r="734">
          <cell r="A734">
            <v>60000499</v>
          </cell>
          <cell r="B734" t="str">
            <v>Определение алюминия остаточного в природной, сточной воде</v>
          </cell>
          <cell r="C734" t="str">
            <v>иссл.</v>
          </cell>
          <cell r="D734">
            <v>525</v>
          </cell>
          <cell r="E734">
            <v>630</v>
          </cell>
          <cell r="F734">
            <v>720</v>
          </cell>
          <cell r="G734">
            <v>14.285714285714278</v>
          </cell>
        </row>
        <row r="735">
          <cell r="A735">
            <v>60000500</v>
          </cell>
          <cell r="B735" t="str">
            <v>Определение полифосфатов, фосфатов в природной, сточной воде</v>
          </cell>
          <cell r="C735" t="str">
            <v>иссл.</v>
          </cell>
          <cell r="D735">
            <v>515</v>
          </cell>
          <cell r="E735">
            <v>618</v>
          </cell>
          <cell r="F735">
            <v>708</v>
          </cell>
          <cell r="G735">
            <v>14.5631067961165</v>
          </cell>
        </row>
        <row r="736">
          <cell r="A736">
            <v>60000501</v>
          </cell>
          <cell r="B736" t="str">
            <v xml:space="preserve">Определение бора в природной, сточной воде </v>
          </cell>
          <cell r="C736" t="str">
            <v>иссл.</v>
          </cell>
          <cell r="D736">
            <v>415</v>
          </cell>
          <cell r="E736">
            <v>498</v>
          </cell>
          <cell r="F736">
            <v>570</v>
          </cell>
          <cell r="G736">
            <v>14.457831325301214</v>
          </cell>
        </row>
        <row r="737">
          <cell r="A737">
            <v>60000502</v>
          </cell>
          <cell r="B737" t="str">
            <v>Определение стронция в природной, сточной воде</v>
          </cell>
          <cell r="C737" t="str">
            <v>иссл.</v>
          </cell>
          <cell r="D737">
            <v>415</v>
          </cell>
          <cell r="E737">
            <v>498</v>
          </cell>
          <cell r="F737">
            <v>570</v>
          </cell>
          <cell r="G737">
            <v>14.457831325301214</v>
          </cell>
        </row>
        <row r="738">
          <cell r="A738">
            <v>60000483</v>
          </cell>
          <cell r="B738" t="str">
            <v>Определение цветности в природной, сточной воде</v>
          </cell>
          <cell r="C738" t="str">
            <v>иссл.</v>
          </cell>
          <cell r="D738">
            <v>140</v>
          </cell>
          <cell r="E738">
            <v>168</v>
          </cell>
          <cell r="F738">
            <v>192</v>
          </cell>
          <cell r="G738">
            <v>14.285714285714278</v>
          </cell>
        </row>
        <row r="739">
          <cell r="A739">
            <v>60000675</v>
          </cell>
          <cell r="B739" t="str">
            <v>Определение лития в водах (ААС методом)</v>
          </cell>
          <cell r="C739" t="str">
            <v>иссл.</v>
          </cell>
          <cell r="D739">
            <v>535</v>
          </cell>
          <cell r="E739">
            <v>642</v>
          </cell>
          <cell r="F739">
            <v>738</v>
          </cell>
          <cell r="G739">
            <v>14.953271028037392</v>
          </cell>
        </row>
        <row r="740">
          <cell r="A740">
            <v>60000679</v>
          </cell>
          <cell r="B740" t="str">
            <v>Исследования воды природной на содержание гидрокарбонатов</v>
          </cell>
          <cell r="C740" t="str">
            <v>иссл.</v>
          </cell>
          <cell r="D740">
            <v>535</v>
          </cell>
          <cell r="E740">
            <v>642</v>
          </cell>
          <cell r="F740">
            <v>738</v>
          </cell>
          <cell r="G740">
            <v>14.953271028037392</v>
          </cell>
        </row>
        <row r="741">
          <cell r="A741">
            <v>60000680</v>
          </cell>
          <cell r="B741" t="str">
            <v>Исследования воды природной на содержание карбонатов</v>
          </cell>
          <cell r="C741" t="str">
            <v>иссл.</v>
          </cell>
          <cell r="D741">
            <v>325</v>
          </cell>
          <cell r="E741">
            <v>390</v>
          </cell>
          <cell r="F741">
            <v>444</v>
          </cell>
          <cell r="G741">
            <v>13.84615384615384</v>
          </cell>
        </row>
        <row r="742">
          <cell r="A742">
            <v>60000681</v>
          </cell>
          <cell r="B742" t="str">
            <v>Исследования воды природной на содержание плавающих примесей</v>
          </cell>
          <cell r="C742" t="str">
            <v>иссл.</v>
          </cell>
          <cell r="D742">
            <v>105</v>
          </cell>
          <cell r="E742">
            <v>126</v>
          </cell>
          <cell r="F742">
            <v>144</v>
          </cell>
          <cell r="G742">
            <v>14.285714285714278</v>
          </cell>
        </row>
        <row r="743">
          <cell r="A743" t="str">
            <v>Определение органолептических и химических показателей дистиллированной воды</v>
          </cell>
        </row>
        <row r="744">
          <cell r="A744">
            <v>60000661</v>
          </cell>
          <cell r="B744" t="str">
            <v>Определение рН в дистиллированной воде</v>
          </cell>
          <cell r="C744" t="str">
            <v>иссл.</v>
          </cell>
          <cell r="D744">
            <v>250</v>
          </cell>
          <cell r="E744">
            <v>300</v>
          </cell>
          <cell r="F744">
            <v>342</v>
          </cell>
          <cell r="G744">
            <v>13.999999999999986</v>
          </cell>
        </row>
        <row r="745">
          <cell r="A745">
            <v>60000991</v>
          </cell>
          <cell r="B745" t="str">
            <v>Органолептические показатели (внешний вид, запах) в дистиллированной воде</v>
          </cell>
          <cell r="C745" t="str">
            <v>иссл.</v>
          </cell>
          <cell r="D745">
            <v>180</v>
          </cell>
          <cell r="E745">
            <v>216</v>
          </cell>
          <cell r="F745">
            <v>246</v>
          </cell>
          <cell r="G745">
            <v>13.888888888888886</v>
          </cell>
        </row>
        <row r="746">
          <cell r="A746">
            <v>60000992</v>
          </cell>
          <cell r="B746" t="str">
            <v>Массовая концентрация ионов аммония в дистиллированной воде</v>
          </cell>
          <cell r="C746" t="str">
            <v>иссл.</v>
          </cell>
          <cell r="D746">
            <v>150</v>
          </cell>
          <cell r="E746">
            <v>180</v>
          </cell>
          <cell r="F746">
            <v>204</v>
          </cell>
          <cell r="G746">
            <v>13.333333333333329</v>
          </cell>
        </row>
        <row r="747">
          <cell r="A747">
            <v>60000993</v>
          </cell>
          <cell r="B747" t="str">
            <v>Массовая концентрация нитрат-ионов в дистиллированной воде</v>
          </cell>
          <cell r="C747" t="str">
            <v>иссл.</v>
          </cell>
          <cell r="D747">
            <v>460</v>
          </cell>
          <cell r="E747">
            <v>552</v>
          </cell>
          <cell r="F747">
            <v>630</v>
          </cell>
          <cell r="G747">
            <v>14.130434782608688</v>
          </cell>
        </row>
        <row r="748">
          <cell r="A748">
            <v>60000994</v>
          </cell>
          <cell r="B748" t="str">
            <v>Массовая концентрация сульфат-ионов в дистиллированной воде</v>
          </cell>
          <cell r="C748" t="str">
            <v>иссл.</v>
          </cell>
          <cell r="D748">
            <v>605</v>
          </cell>
          <cell r="E748">
            <v>726</v>
          </cell>
          <cell r="F748">
            <v>834</v>
          </cell>
          <cell r="G748">
            <v>14.876033057851231</v>
          </cell>
        </row>
        <row r="749">
          <cell r="A749">
            <v>60000995</v>
          </cell>
          <cell r="B749" t="str">
            <v>Массовая концентрация хлорид-ионов в дистиллированной воде</v>
          </cell>
          <cell r="C749" t="str">
            <v>иссл.</v>
          </cell>
          <cell r="D749">
            <v>605</v>
          </cell>
          <cell r="E749">
            <v>726</v>
          </cell>
          <cell r="F749">
            <v>834</v>
          </cell>
          <cell r="G749">
            <v>14.876033057851231</v>
          </cell>
        </row>
        <row r="750">
          <cell r="A750">
            <v>60000996</v>
          </cell>
          <cell r="B750" t="str">
            <v>Определение алюминия в дистиллированной воде</v>
          </cell>
          <cell r="C750" t="str">
            <v>иссл.</v>
          </cell>
          <cell r="D750">
            <v>175</v>
          </cell>
          <cell r="E750">
            <v>210</v>
          </cell>
          <cell r="F750">
            <v>240</v>
          </cell>
          <cell r="G750">
            <v>14.285714285714278</v>
          </cell>
        </row>
        <row r="751">
          <cell r="A751">
            <v>60000997</v>
          </cell>
          <cell r="B751" t="str">
            <v>Определение железа в дистиллированной воде</v>
          </cell>
          <cell r="C751" t="str">
            <v>иссл.</v>
          </cell>
          <cell r="D751">
            <v>135</v>
          </cell>
          <cell r="E751">
            <v>162</v>
          </cell>
          <cell r="F751">
            <v>186</v>
          </cell>
          <cell r="G751">
            <v>14.81481481481481</v>
          </cell>
        </row>
        <row r="752">
          <cell r="A752">
            <v>60000998</v>
          </cell>
          <cell r="B752" t="str">
            <v>Массовая концентрация кальция в дистиллированной воде</v>
          </cell>
          <cell r="C752" t="str">
            <v>иссл.</v>
          </cell>
          <cell r="D752">
            <v>595</v>
          </cell>
          <cell r="E752">
            <v>714</v>
          </cell>
          <cell r="F752">
            <v>816</v>
          </cell>
          <cell r="G752">
            <v>14.285714285714278</v>
          </cell>
        </row>
        <row r="753">
          <cell r="A753">
            <v>60000999</v>
          </cell>
          <cell r="B753" t="str">
            <v>Определение меди в дистиллированной воде</v>
          </cell>
          <cell r="C753" t="str">
            <v>иссл.</v>
          </cell>
          <cell r="D753">
            <v>155</v>
          </cell>
          <cell r="E753">
            <v>186</v>
          </cell>
          <cell r="F753">
            <v>210</v>
          </cell>
          <cell r="G753">
            <v>12.90322580645163</v>
          </cell>
        </row>
        <row r="754">
          <cell r="A754">
            <v>60001000</v>
          </cell>
          <cell r="B754" t="str">
            <v>Определение свинца в дистиллированной воде</v>
          </cell>
          <cell r="C754" t="str">
            <v>иссл.</v>
          </cell>
          <cell r="D754">
            <v>155</v>
          </cell>
          <cell r="E754">
            <v>186</v>
          </cell>
          <cell r="F754">
            <v>210</v>
          </cell>
          <cell r="G754">
            <v>12.90322580645163</v>
          </cell>
        </row>
        <row r="755">
          <cell r="A755">
            <v>60001001</v>
          </cell>
          <cell r="B755" t="str">
            <v>Определение цинка в дистиллированной воде</v>
          </cell>
          <cell r="C755" t="str">
            <v>иссл.</v>
          </cell>
          <cell r="D755">
            <v>155</v>
          </cell>
          <cell r="E755">
            <v>186</v>
          </cell>
          <cell r="F755">
            <v>210</v>
          </cell>
          <cell r="G755">
            <v>12.90322580645163</v>
          </cell>
        </row>
        <row r="756">
          <cell r="A756">
            <v>60000676</v>
          </cell>
          <cell r="B756" t="str">
            <v>Исследования воды питьевой на содержание суммы NO2 и NO3</v>
          </cell>
          <cell r="C756" t="str">
            <v>иссл.</v>
          </cell>
          <cell r="D756">
            <v>405</v>
          </cell>
          <cell r="E756">
            <v>486</v>
          </cell>
          <cell r="F756">
            <v>558</v>
          </cell>
          <cell r="G756">
            <v>14.81481481481481</v>
          </cell>
        </row>
        <row r="757">
          <cell r="A757">
            <v>60000677</v>
          </cell>
          <cell r="B757" t="str">
            <v>Исследования воды питьевой на содержание гидрокарбонатов</v>
          </cell>
          <cell r="C757" t="str">
            <v>иссл.</v>
          </cell>
          <cell r="D757">
            <v>450</v>
          </cell>
          <cell r="E757">
            <v>540</v>
          </cell>
          <cell r="F757">
            <v>618</v>
          </cell>
          <cell r="G757">
            <v>14.444444444444443</v>
          </cell>
        </row>
        <row r="758">
          <cell r="A758">
            <v>60000678</v>
          </cell>
          <cell r="B758" t="str">
            <v>Исследования воды питьевой на содержание карбонатов</v>
          </cell>
          <cell r="C758" t="str">
            <v>иссл.</v>
          </cell>
          <cell r="D758">
            <v>410</v>
          </cell>
          <cell r="E758">
            <v>492</v>
          </cell>
          <cell r="F758">
            <v>564</v>
          </cell>
          <cell r="G758">
            <v>14.634146341463406</v>
          </cell>
        </row>
        <row r="759">
          <cell r="A759">
            <v>60000682</v>
          </cell>
          <cell r="B759" t="str">
            <v>Исследования воды питьевой на содержание озона</v>
          </cell>
          <cell r="C759" t="str">
            <v>иссл.</v>
          </cell>
          <cell r="D759">
            <v>400</v>
          </cell>
          <cell r="E759">
            <v>480</v>
          </cell>
          <cell r="F759">
            <v>552</v>
          </cell>
          <cell r="G759">
            <v>14.999999999999986</v>
          </cell>
        </row>
        <row r="760">
          <cell r="A760">
            <v>60001002</v>
          </cell>
          <cell r="B760" t="str">
            <v>Содержание веществ, восстанавливающих перманганат калия в дистиллированной воде</v>
          </cell>
          <cell r="C760" t="str">
            <v>иссл.</v>
          </cell>
          <cell r="D760">
            <v>150</v>
          </cell>
          <cell r="E760">
            <v>180</v>
          </cell>
          <cell r="F760">
            <v>204</v>
          </cell>
          <cell r="G760">
            <v>13.333333333333329</v>
          </cell>
        </row>
        <row r="761">
          <cell r="A761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762">
          <cell r="A762">
            <v>60000503</v>
          </cell>
          <cell r="B762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62" t="str">
            <v>иссл.</v>
          </cell>
          <cell r="D762">
            <v>695</v>
          </cell>
          <cell r="E762">
            <v>834</v>
          </cell>
          <cell r="F762">
            <v>954</v>
          </cell>
          <cell r="G762">
            <v>14.388489208633089</v>
          </cell>
        </row>
        <row r="763">
          <cell r="A763">
            <v>60000504</v>
          </cell>
          <cell r="B763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63" t="str">
            <v>иссл.</v>
          </cell>
          <cell r="D763">
            <v>695</v>
          </cell>
          <cell r="E763">
            <v>834</v>
          </cell>
          <cell r="F763">
            <v>954</v>
          </cell>
          <cell r="G763">
            <v>14.388489208633089</v>
          </cell>
        </row>
        <row r="764">
          <cell r="A764">
            <v>60000505</v>
          </cell>
          <cell r="B764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64" t="str">
            <v>иссл.</v>
          </cell>
          <cell r="D764">
            <v>850</v>
          </cell>
          <cell r="E764">
            <v>1020</v>
          </cell>
          <cell r="F764">
            <v>1170</v>
          </cell>
          <cell r="G764">
            <v>14.705882352941174</v>
          </cell>
        </row>
        <row r="765">
          <cell r="A765">
            <v>60000507</v>
          </cell>
          <cell r="B765" t="str">
            <v>Определение одного пестицида в продуктах питания и продовольственное сырье методом тонкослойной хроматографии</v>
          </cell>
          <cell r="C765" t="str">
            <v>иссл.</v>
          </cell>
          <cell r="D765">
            <v>885</v>
          </cell>
          <cell r="E765">
            <v>1062</v>
          </cell>
          <cell r="F765">
            <v>1218</v>
          </cell>
          <cell r="G765">
            <v>14.689265536723155</v>
          </cell>
        </row>
        <row r="766">
          <cell r="A766">
            <v>60000508</v>
          </cell>
          <cell r="B766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66" t="str">
            <v>иссл.</v>
          </cell>
          <cell r="D766">
            <v>1010</v>
          </cell>
          <cell r="E766">
            <v>1212</v>
          </cell>
          <cell r="F766">
            <v>1392</v>
          </cell>
          <cell r="G766">
            <v>14.85148514851484</v>
          </cell>
        </row>
        <row r="767">
          <cell r="A767">
            <v>60000509</v>
          </cell>
          <cell r="B767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67" t="str">
            <v>иссл.</v>
          </cell>
          <cell r="D767">
            <v>860</v>
          </cell>
          <cell r="E767">
            <v>1032</v>
          </cell>
          <cell r="F767">
            <v>1182</v>
          </cell>
          <cell r="G767">
            <v>14.534883720930239</v>
          </cell>
        </row>
        <row r="768">
          <cell r="A768">
            <v>60000510</v>
          </cell>
          <cell r="B768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68" t="str">
            <v>иссл.</v>
          </cell>
          <cell r="D768">
            <v>885</v>
          </cell>
          <cell r="E768">
            <v>1062</v>
          </cell>
          <cell r="F768">
            <v>1218</v>
          </cell>
          <cell r="G768">
            <v>14.689265536723155</v>
          </cell>
        </row>
        <row r="769">
          <cell r="A769">
            <v>60000512</v>
          </cell>
          <cell r="B769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69" t="str">
            <v>иссл.</v>
          </cell>
          <cell r="D769">
            <v>1010</v>
          </cell>
          <cell r="E769">
            <v>1212</v>
          </cell>
          <cell r="F769">
            <v>1392</v>
          </cell>
          <cell r="G769">
            <v>14.85148514851484</v>
          </cell>
        </row>
        <row r="770">
          <cell r="A770">
            <v>60000665</v>
          </cell>
          <cell r="B770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70" t="str">
            <v>иссл.</v>
          </cell>
          <cell r="D770">
            <v>1650</v>
          </cell>
          <cell r="E770">
            <v>1980</v>
          </cell>
          <cell r="F770">
            <v>2274</v>
          </cell>
          <cell r="G770">
            <v>14.848484848484844</v>
          </cell>
        </row>
        <row r="771">
          <cell r="A771">
            <v>60000666</v>
          </cell>
          <cell r="B771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71" t="str">
            <v>иссл.</v>
          </cell>
          <cell r="D771">
            <v>1650</v>
          </cell>
          <cell r="E771">
            <v>1980</v>
          </cell>
          <cell r="F771">
            <v>2274</v>
          </cell>
          <cell r="G771">
            <v>14.848484848484844</v>
          </cell>
        </row>
        <row r="772">
          <cell r="A772">
            <v>60000667</v>
          </cell>
          <cell r="B772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72" t="str">
            <v>иссл.</v>
          </cell>
          <cell r="D772">
            <v>1500</v>
          </cell>
          <cell r="E772">
            <v>1800</v>
          </cell>
          <cell r="F772">
            <v>2070</v>
          </cell>
          <cell r="G772">
            <v>14.999999999999986</v>
          </cell>
        </row>
        <row r="773">
          <cell r="A773">
            <v>60000668</v>
          </cell>
          <cell r="B773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73" t="str">
            <v>иссл.</v>
          </cell>
          <cell r="D773">
            <v>1265</v>
          </cell>
          <cell r="E773">
            <v>1518</v>
          </cell>
          <cell r="F773">
            <v>1740</v>
          </cell>
          <cell r="G773">
            <v>14.624505928853765</v>
          </cell>
        </row>
        <row r="774">
          <cell r="A774" t="str">
            <v>Исследования почвы атомно-абсорбционным методом</v>
          </cell>
        </row>
        <row r="775">
          <cell r="A775">
            <v>60000518</v>
          </cell>
          <cell r="B775" t="str">
            <v>Исследование почвы  на содержание меди</v>
          </cell>
          <cell r="C775" t="str">
            <v>иссл.</v>
          </cell>
          <cell r="D775">
            <v>820</v>
          </cell>
          <cell r="E775">
            <v>984</v>
          </cell>
          <cell r="F775">
            <v>1128</v>
          </cell>
          <cell r="G775">
            <v>14.634146341463406</v>
          </cell>
        </row>
        <row r="776">
          <cell r="A776">
            <v>60000519</v>
          </cell>
          <cell r="B776" t="str">
            <v>Исследование почвы  на содержание свинца</v>
          </cell>
          <cell r="C776" t="str">
            <v>иссл.</v>
          </cell>
          <cell r="D776">
            <v>820</v>
          </cell>
          <cell r="E776">
            <v>984</v>
          </cell>
          <cell r="F776">
            <v>1128</v>
          </cell>
          <cell r="G776">
            <v>14.634146341463406</v>
          </cell>
        </row>
        <row r="777">
          <cell r="A777">
            <v>60000520</v>
          </cell>
          <cell r="B777" t="str">
            <v>Исследование почвы  на содержание никеля</v>
          </cell>
          <cell r="C777" t="str">
            <v>иссл.</v>
          </cell>
          <cell r="D777">
            <v>820</v>
          </cell>
          <cell r="E777">
            <v>984</v>
          </cell>
          <cell r="F777">
            <v>1128</v>
          </cell>
          <cell r="G777">
            <v>14.634146341463406</v>
          </cell>
        </row>
        <row r="778">
          <cell r="A778">
            <v>60000521</v>
          </cell>
          <cell r="B778" t="str">
            <v>Исследование почвы на содержание кадмия</v>
          </cell>
          <cell r="C778" t="str">
            <v>иссл.</v>
          </cell>
          <cell r="D778">
            <v>820</v>
          </cell>
          <cell r="E778">
            <v>984</v>
          </cell>
          <cell r="F778">
            <v>1128</v>
          </cell>
          <cell r="G778">
            <v>14.634146341463406</v>
          </cell>
        </row>
        <row r="779">
          <cell r="A779">
            <v>60000522</v>
          </cell>
          <cell r="B779" t="str">
            <v>Исследование почвы  на содержание цинка</v>
          </cell>
          <cell r="C779" t="str">
            <v>иссл.</v>
          </cell>
          <cell r="D779">
            <v>820</v>
          </cell>
          <cell r="E779">
            <v>984</v>
          </cell>
          <cell r="F779">
            <v>1128</v>
          </cell>
          <cell r="G779">
            <v>14.634146341463406</v>
          </cell>
        </row>
        <row r="780">
          <cell r="A780">
            <v>60000523</v>
          </cell>
          <cell r="B780" t="str">
            <v>Исследование почвы атомно-абсорционным методом на содержание хрома</v>
          </cell>
          <cell r="C780" t="str">
            <v>иссл.</v>
          </cell>
          <cell r="D780">
            <v>1000</v>
          </cell>
          <cell r="E780">
            <v>1200</v>
          </cell>
          <cell r="F780">
            <v>1380</v>
          </cell>
          <cell r="G780">
            <v>14.999999999999986</v>
          </cell>
        </row>
        <row r="781">
          <cell r="A781">
            <v>60000524</v>
          </cell>
          <cell r="B781" t="str">
            <v>Исследование почвы атомно-абсорционным методом на содержание кобальта</v>
          </cell>
          <cell r="C781" t="str">
            <v>иссл.</v>
          </cell>
          <cell r="D781">
            <v>585</v>
          </cell>
          <cell r="E781">
            <v>702</v>
          </cell>
          <cell r="F781">
            <v>804</v>
          </cell>
          <cell r="G781">
            <v>14.529914529914521</v>
          </cell>
        </row>
        <row r="782">
          <cell r="A782">
            <v>60000525</v>
          </cell>
          <cell r="B782" t="str">
            <v>Исследование почвы флюриметрическим методом на содержание нефтепродуктов</v>
          </cell>
          <cell r="C782" t="str">
            <v>иссл.</v>
          </cell>
          <cell r="D782">
            <v>935</v>
          </cell>
          <cell r="E782">
            <v>1122</v>
          </cell>
          <cell r="F782">
            <v>1290</v>
          </cell>
          <cell r="G782">
            <v>14.973262032085557</v>
          </cell>
        </row>
        <row r="783">
          <cell r="A783">
            <v>60000527</v>
          </cell>
          <cell r="B783" t="str">
            <v>Определение массовой концентрации ртути в почве</v>
          </cell>
          <cell r="C783" t="str">
            <v>иссл.</v>
          </cell>
          <cell r="D783">
            <v>955</v>
          </cell>
          <cell r="E783">
            <v>1146</v>
          </cell>
          <cell r="F783">
            <v>1314</v>
          </cell>
          <cell r="G783">
            <v>14.659685863874344</v>
          </cell>
        </row>
        <row r="784">
          <cell r="A784">
            <v>60000664</v>
          </cell>
          <cell r="B784" t="str">
            <v>Исследование в почве рН</v>
          </cell>
          <cell r="C784" t="str">
            <v>иссл.</v>
          </cell>
          <cell r="D784">
            <v>265</v>
          </cell>
          <cell r="E784">
            <v>318</v>
          </cell>
          <cell r="F784">
            <v>360</v>
          </cell>
          <cell r="G784">
            <v>13.20754716981132</v>
          </cell>
        </row>
        <row r="785">
          <cell r="A785">
            <v>60000116</v>
          </cell>
          <cell r="B785" t="str">
            <v>Определение марганца в почве</v>
          </cell>
          <cell r="C785" t="str">
            <v>иссл.</v>
          </cell>
          <cell r="D785">
            <v>1365</v>
          </cell>
          <cell r="E785">
            <v>1638</v>
          </cell>
          <cell r="F785">
            <v>1878</v>
          </cell>
          <cell r="G785">
            <v>14.652014652014643</v>
          </cell>
        </row>
        <row r="786">
          <cell r="A786">
            <v>60000117</v>
          </cell>
          <cell r="B786" t="str">
            <v>Определение сурьмы в почве</v>
          </cell>
          <cell r="C786" t="str">
            <v>иссл.</v>
          </cell>
          <cell r="D786">
            <v>1370</v>
          </cell>
          <cell r="E786">
            <v>1644</v>
          </cell>
          <cell r="F786">
            <v>1890</v>
          </cell>
          <cell r="G786">
            <v>14.96350364963503</v>
          </cell>
        </row>
        <row r="787">
          <cell r="A787">
            <v>60000118</v>
          </cell>
          <cell r="B787" t="str">
            <v>Определение олова в почве</v>
          </cell>
          <cell r="C787" t="str">
            <v>иссл.</v>
          </cell>
          <cell r="D787">
            <v>1370</v>
          </cell>
          <cell r="E787">
            <v>1644</v>
          </cell>
          <cell r="F787">
            <v>1890</v>
          </cell>
          <cell r="G787">
            <v>14.96350364963503</v>
          </cell>
        </row>
        <row r="788">
          <cell r="A788">
            <v>60000119</v>
          </cell>
          <cell r="B788" t="str">
            <v>Определение железа в почве</v>
          </cell>
          <cell r="C788" t="str">
            <v>иссл.</v>
          </cell>
          <cell r="D788">
            <v>1365</v>
          </cell>
          <cell r="E788">
            <v>1638</v>
          </cell>
          <cell r="F788">
            <v>1878</v>
          </cell>
          <cell r="G788">
            <v>14.652014652014643</v>
          </cell>
        </row>
        <row r="789">
          <cell r="A789">
            <v>60000120</v>
          </cell>
          <cell r="B789" t="str">
            <v>Определение селена в почве</v>
          </cell>
          <cell r="C789" t="str">
            <v>иссл.</v>
          </cell>
          <cell r="D789">
            <v>1365</v>
          </cell>
          <cell r="E789">
            <v>1638</v>
          </cell>
          <cell r="F789">
            <v>1878</v>
          </cell>
          <cell r="G789">
            <v>14.652014652014643</v>
          </cell>
        </row>
        <row r="790">
          <cell r="A790">
            <v>60000121</v>
          </cell>
          <cell r="B790" t="str">
            <v>Определение мышьяка в почве</v>
          </cell>
          <cell r="C790" t="str">
            <v>иссл.</v>
          </cell>
          <cell r="D790">
            <v>1365</v>
          </cell>
          <cell r="E790">
            <v>1638</v>
          </cell>
          <cell r="F790">
            <v>1878</v>
          </cell>
          <cell r="G790">
            <v>14.652014652014643</v>
          </cell>
        </row>
        <row r="791">
          <cell r="A791">
            <v>60000051</v>
          </cell>
          <cell r="B791" t="str">
            <v>Исследование почвы на содержание меди, цинка, свинца, кадмия методом ИВА</v>
          </cell>
          <cell r="C791" t="str">
            <v>проба</v>
          </cell>
          <cell r="D791">
            <v>1080</v>
          </cell>
          <cell r="E791">
            <v>1296</v>
          </cell>
          <cell r="F791">
            <v>1488</v>
          </cell>
          <cell r="G791">
            <v>14.81481481481481</v>
          </cell>
        </row>
        <row r="792">
          <cell r="A792">
            <v>60000055</v>
          </cell>
          <cell r="B792" t="str">
            <v>Определение мышьяка в почве методом ИВА</v>
          </cell>
          <cell r="C792" t="str">
            <v>иссл.</v>
          </cell>
          <cell r="D792">
            <v>900</v>
          </cell>
          <cell r="E792">
            <v>1080</v>
          </cell>
          <cell r="F792">
            <v>1242</v>
          </cell>
          <cell r="G792">
            <v>14.999999999999986</v>
          </cell>
        </row>
        <row r="793">
          <cell r="A793">
            <v>60000056</v>
          </cell>
          <cell r="B793" t="str">
            <v>Определение ртути в почве методом ИВА</v>
          </cell>
          <cell r="C793" t="str">
            <v>иссл.</v>
          </cell>
          <cell r="D793">
            <v>895</v>
          </cell>
          <cell r="E793">
            <v>1074</v>
          </cell>
          <cell r="F793">
            <v>1230</v>
          </cell>
          <cell r="G793">
            <v>14.52513966480447</v>
          </cell>
        </row>
        <row r="794">
          <cell r="A794">
            <v>60000057</v>
          </cell>
          <cell r="B794" t="str">
            <v>Определение марганца в почве методом ИВА</v>
          </cell>
          <cell r="C794" t="str">
            <v>иссл.</v>
          </cell>
          <cell r="D794">
            <v>630</v>
          </cell>
          <cell r="E794">
            <v>756</v>
          </cell>
          <cell r="F794">
            <v>864</v>
          </cell>
          <cell r="G794">
            <v>14.285714285714278</v>
          </cell>
        </row>
        <row r="795">
          <cell r="A795">
            <v>60000058</v>
          </cell>
          <cell r="B795" t="str">
            <v>Определение кобальта в почве методом ИВА</v>
          </cell>
          <cell r="C795" t="str">
            <v>иссл.</v>
          </cell>
          <cell r="D795">
            <v>485</v>
          </cell>
          <cell r="E795">
            <v>582</v>
          </cell>
          <cell r="F795">
            <v>666</v>
          </cell>
          <cell r="G795">
            <v>14.432989690721641</v>
          </cell>
        </row>
        <row r="796">
          <cell r="A796">
            <v>60000059</v>
          </cell>
          <cell r="B796" t="str">
            <v>Определение никеля в почве методом ИВА</v>
          </cell>
          <cell r="C796" t="str">
            <v>иссл.</v>
          </cell>
          <cell r="D796">
            <v>485</v>
          </cell>
          <cell r="E796">
            <v>582</v>
          </cell>
          <cell r="F796">
            <v>666</v>
          </cell>
          <cell r="G796">
            <v>14.432989690721641</v>
          </cell>
        </row>
        <row r="797">
          <cell r="A797">
            <v>60000060</v>
          </cell>
          <cell r="B797" t="str">
            <v>Определение железа в почве методом ИВА</v>
          </cell>
          <cell r="C797" t="str">
            <v>иссл.</v>
          </cell>
          <cell r="D797">
            <v>630</v>
          </cell>
          <cell r="E797">
            <v>756</v>
          </cell>
          <cell r="F797">
            <v>864</v>
          </cell>
          <cell r="G797">
            <v>14.285714285714278</v>
          </cell>
        </row>
        <row r="798">
          <cell r="A798" t="str">
            <v>Дезинфицирующие средства</v>
          </cell>
        </row>
        <row r="799">
          <cell r="A799">
            <v>60000228</v>
          </cell>
          <cell r="B799" t="str">
            <v>Исследование дез. средства на основе перекиси водорода</v>
          </cell>
          <cell r="C799" t="str">
            <v>иссл.</v>
          </cell>
          <cell r="D799">
            <v>255</v>
          </cell>
          <cell r="E799">
            <v>306</v>
          </cell>
          <cell r="F799">
            <v>348</v>
          </cell>
          <cell r="G799">
            <v>13.725490196078425</v>
          </cell>
        </row>
        <row r="800">
          <cell r="A800">
            <v>60000230</v>
          </cell>
          <cell r="B800" t="str">
            <v>Исследование дез. средств на основе ЧАС (алкил диметил бензинаммония хлорида)</v>
          </cell>
          <cell r="C800" t="str">
            <v>иссл.</v>
          </cell>
          <cell r="D800">
            <v>1110</v>
          </cell>
          <cell r="E800">
            <v>1332</v>
          </cell>
          <cell r="F800">
            <v>1530</v>
          </cell>
          <cell r="G800">
            <v>14.86486486486487</v>
          </cell>
        </row>
        <row r="801">
          <cell r="A801">
            <v>60000419</v>
          </cell>
          <cell r="B801" t="str">
            <v>Исследование дез. средств на основе хлора, кислорода</v>
          </cell>
          <cell r="C801" t="str">
            <v>иссл.</v>
          </cell>
          <cell r="D801">
            <v>275</v>
          </cell>
          <cell r="E801">
            <v>330</v>
          </cell>
          <cell r="F801">
            <v>378</v>
          </cell>
          <cell r="G801">
            <v>14.545454545454547</v>
          </cell>
        </row>
        <row r="802">
          <cell r="A802">
            <v>60000420</v>
          </cell>
          <cell r="B802" t="str">
            <v>Исследование дез.средства N,N-бис (3-аминопропил) додециламина</v>
          </cell>
          <cell r="C802" t="str">
            <v>иссл.</v>
          </cell>
          <cell r="D802">
            <v>230</v>
          </cell>
          <cell r="E802">
            <v>276</v>
          </cell>
          <cell r="F802">
            <v>312</v>
          </cell>
          <cell r="G802">
            <v>13.043478260869563</v>
          </cell>
        </row>
        <row r="803">
          <cell r="A803">
            <v>60000422</v>
          </cell>
          <cell r="B803" t="str">
            <v>Исследование дезинфицирующих средств на щелочные компоненты</v>
          </cell>
          <cell r="C803" t="str">
            <v>иссл.</v>
          </cell>
          <cell r="D803">
            <v>340</v>
          </cell>
          <cell r="E803">
            <v>408</v>
          </cell>
          <cell r="F803">
            <v>468</v>
          </cell>
          <cell r="G803">
            <v>14.705882352941174</v>
          </cell>
        </row>
        <row r="804">
          <cell r="A804">
            <v>60001321</v>
          </cell>
          <cell r="B80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04" t="str">
            <v>иссл.</v>
          </cell>
          <cell r="D804">
            <v>7500</v>
          </cell>
          <cell r="E804">
            <v>9000</v>
          </cell>
          <cell r="F804">
            <v>10350</v>
          </cell>
          <cell r="G804">
            <v>14.999999999999986</v>
          </cell>
        </row>
        <row r="805">
          <cell r="A805">
            <v>60001322</v>
          </cell>
          <cell r="B80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05" t="str">
            <v>иссл.</v>
          </cell>
          <cell r="D805">
            <v>7500</v>
          </cell>
          <cell r="E805">
            <v>9000</v>
          </cell>
          <cell r="F805">
            <v>10350</v>
          </cell>
          <cell r="G805">
            <v>14.999999999999986</v>
          </cell>
        </row>
        <row r="806">
          <cell r="A806">
            <v>60001319</v>
          </cell>
          <cell r="B806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06" t="str">
            <v>иссл.</v>
          </cell>
          <cell r="D806">
            <v>6820</v>
          </cell>
          <cell r="E806">
            <v>8184</v>
          </cell>
          <cell r="F806">
            <v>9411</v>
          </cell>
          <cell r="G806">
            <v>14.992668621700872</v>
          </cell>
        </row>
        <row r="807">
          <cell r="A807" t="str">
            <v>Химическое исследование атмосферного воздуха и воздуха непроизводственных помещений</v>
          </cell>
        </row>
        <row r="808">
          <cell r="A808">
            <v>60000001</v>
          </cell>
          <cell r="B808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08" t="str">
            <v>иссл.</v>
          </cell>
          <cell r="D808">
            <v>350</v>
          </cell>
          <cell r="E808">
            <v>420</v>
          </cell>
          <cell r="F808">
            <v>480</v>
          </cell>
          <cell r="G808">
            <v>14.285714285714278</v>
          </cell>
        </row>
        <row r="809">
          <cell r="A809">
            <v>60000002</v>
          </cell>
          <cell r="B809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809" t="str">
            <v>иссл.</v>
          </cell>
          <cell r="D809">
            <v>375</v>
          </cell>
          <cell r="E809">
            <v>450</v>
          </cell>
          <cell r="F809">
            <v>516</v>
          </cell>
          <cell r="G809">
            <v>14.666666666666671</v>
          </cell>
        </row>
        <row r="810">
          <cell r="A810">
            <v>60000004</v>
          </cell>
          <cell r="B810" t="str">
            <v>Определение массовой концентрации суммы предельных углеводородов С12-С19 в атмосферном воздухе</v>
          </cell>
          <cell r="C810" t="str">
            <v>иссл.</v>
          </cell>
          <cell r="D810">
            <v>1065</v>
          </cell>
          <cell r="E810">
            <v>1278</v>
          </cell>
          <cell r="F810">
            <v>1464</v>
          </cell>
          <cell r="G810">
            <v>14.553990610328654</v>
          </cell>
        </row>
        <row r="811">
          <cell r="A811">
            <v>60000528</v>
          </cell>
          <cell r="B811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11" t="str">
            <v>иссл.</v>
          </cell>
          <cell r="D811">
            <v>325</v>
          </cell>
          <cell r="E811">
            <v>390</v>
          </cell>
          <cell r="F811">
            <v>444</v>
          </cell>
          <cell r="G811">
            <v>13.84615384615384</v>
          </cell>
        </row>
        <row r="812">
          <cell r="A812">
            <v>60000529</v>
          </cell>
          <cell r="B812" t="str">
            <v>Определение концентрации  диоксида  азота в атмосферном воздухе и воздухе непроизводственных помещений *</v>
          </cell>
          <cell r="C812" t="str">
            <v>иссл.</v>
          </cell>
          <cell r="D812">
            <v>255</v>
          </cell>
          <cell r="E812">
            <v>306</v>
          </cell>
          <cell r="F812">
            <v>348</v>
          </cell>
          <cell r="G812">
            <v>13.725490196078425</v>
          </cell>
        </row>
        <row r="813">
          <cell r="A813">
            <v>60000530</v>
          </cell>
          <cell r="B813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813" t="str">
            <v>иссл.</v>
          </cell>
          <cell r="D813">
            <v>220</v>
          </cell>
          <cell r="E813">
            <v>264</v>
          </cell>
          <cell r="F813">
            <v>300</v>
          </cell>
          <cell r="G813">
            <v>13.63636363636364</v>
          </cell>
        </row>
        <row r="814">
          <cell r="A814">
            <v>60000531</v>
          </cell>
          <cell r="B814" t="str">
            <v>Определение концентрации  формальдегида в атмосферном воздухе и воздухе непроизводственных помещений*</v>
          </cell>
          <cell r="C814" t="str">
            <v>иссл.</v>
          </cell>
          <cell r="D814">
            <v>245</v>
          </cell>
          <cell r="E814">
            <v>294</v>
          </cell>
          <cell r="F814">
            <v>336</v>
          </cell>
          <cell r="G814">
            <v>14.285714285714278</v>
          </cell>
        </row>
        <row r="815">
          <cell r="A815">
            <v>60000532</v>
          </cell>
          <cell r="B815" t="str">
            <v>Определение концентрации  серной кислоты в атмосферном воздухе и воздухе непроизводственных помещений*</v>
          </cell>
          <cell r="C815" t="str">
            <v>иссл.</v>
          </cell>
          <cell r="D815">
            <v>230</v>
          </cell>
          <cell r="E815">
            <v>276</v>
          </cell>
          <cell r="F815">
            <v>312</v>
          </cell>
          <cell r="G815">
            <v>13.043478260869563</v>
          </cell>
        </row>
        <row r="816">
          <cell r="A816">
            <v>60000533</v>
          </cell>
          <cell r="B816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816" t="str">
            <v>иссл.</v>
          </cell>
          <cell r="D816">
            <v>255</v>
          </cell>
          <cell r="E816">
            <v>306</v>
          </cell>
          <cell r="F816">
            <v>348</v>
          </cell>
          <cell r="G816">
            <v>13.725490196078425</v>
          </cell>
        </row>
        <row r="817">
          <cell r="A817">
            <v>60000534</v>
          </cell>
          <cell r="B817" t="str">
            <v>Определение концентрации  двуокиси марганца в атмосферном воздухе и воздухе производственных помещений*</v>
          </cell>
          <cell r="C817" t="str">
            <v>иссл.</v>
          </cell>
          <cell r="D817">
            <v>395</v>
          </cell>
          <cell r="E817">
            <v>474</v>
          </cell>
          <cell r="F817">
            <v>540</v>
          </cell>
          <cell r="G817">
            <v>13.924050632911403</v>
          </cell>
        </row>
        <row r="818">
          <cell r="A818">
            <v>60000535</v>
          </cell>
          <cell r="B818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818" t="str">
            <v>иссл.</v>
          </cell>
          <cell r="D818">
            <v>395</v>
          </cell>
          <cell r="E818">
            <v>474</v>
          </cell>
          <cell r="F818">
            <v>540</v>
          </cell>
          <cell r="G818">
            <v>13.924050632911403</v>
          </cell>
        </row>
        <row r="819">
          <cell r="A819">
            <v>60000035</v>
          </cell>
          <cell r="B819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19" t="str">
            <v>иссл.</v>
          </cell>
          <cell r="D819">
            <v>450</v>
          </cell>
          <cell r="E819">
            <v>540</v>
          </cell>
          <cell r="F819">
            <v>618</v>
          </cell>
          <cell r="G819">
            <v>14.444444444444443</v>
          </cell>
        </row>
        <row r="820">
          <cell r="A820">
            <v>60000537</v>
          </cell>
          <cell r="B820" t="str">
            <v>Определение концентрации  пыли (взвешенных частиц) в атмосферном воздухе и воздухе непроизводственных помещений*</v>
          </cell>
          <cell r="C820" t="str">
            <v>иссл.</v>
          </cell>
          <cell r="D820">
            <v>210</v>
          </cell>
          <cell r="E820">
            <v>252</v>
          </cell>
          <cell r="F820">
            <v>288</v>
          </cell>
          <cell r="G820">
            <v>14.285714285714278</v>
          </cell>
        </row>
        <row r="821">
          <cell r="A821">
            <v>60000538</v>
          </cell>
          <cell r="B821" t="str">
            <v>Определение концентрации  хлора в атмосферном воздухе и воздухе непроизводственных помещений*</v>
          </cell>
          <cell r="C821" t="str">
            <v>иссл.</v>
          </cell>
          <cell r="D821">
            <v>250</v>
          </cell>
          <cell r="E821">
            <v>300</v>
          </cell>
          <cell r="F821">
            <v>342</v>
          </cell>
          <cell r="G821">
            <v>13.999999999999986</v>
          </cell>
        </row>
        <row r="822">
          <cell r="A822">
            <v>60000539</v>
          </cell>
          <cell r="B822" t="str">
            <v>Определение концентрации окиси углерода в атмосферном воздухе и воздухе непроизводственных помещений*</v>
          </cell>
          <cell r="C822" t="str">
            <v>иссл.</v>
          </cell>
          <cell r="D822">
            <v>340</v>
          </cell>
          <cell r="E822">
            <v>408</v>
          </cell>
          <cell r="F822">
            <v>468</v>
          </cell>
          <cell r="G822">
            <v>14.705882352941174</v>
          </cell>
        </row>
        <row r="823">
          <cell r="A823">
            <v>60000541</v>
          </cell>
          <cell r="B823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823" t="str">
            <v>иссл.</v>
          </cell>
          <cell r="D823">
            <v>490</v>
          </cell>
          <cell r="E823">
            <v>588</v>
          </cell>
          <cell r="F823">
            <v>672</v>
          </cell>
          <cell r="G823">
            <v>14.285714285714278</v>
          </cell>
        </row>
        <row r="824">
          <cell r="A824">
            <v>60000542</v>
          </cell>
          <cell r="B824" t="str">
            <v>Определение концентрации  аммиака в атмосферном воздухе и воздухе непроизводственных помещений*</v>
          </cell>
          <cell r="C824" t="str">
            <v>иссл.</v>
          </cell>
          <cell r="D824">
            <v>425</v>
          </cell>
          <cell r="E824">
            <v>510</v>
          </cell>
          <cell r="F824">
            <v>582</v>
          </cell>
          <cell r="G824">
            <v>14.117647058823522</v>
          </cell>
        </row>
        <row r="825">
          <cell r="A825">
            <v>60000543</v>
          </cell>
          <cell r="B825" t="str">
            <v>Определение разовой концентрации  ртути в атмосферном воздухе и воздухе замкнутых непроизводственных помещений*</v>
          </cell>
          <cell r="C825" t="str">
            <v>иссл.</v>
          </cell>
          <cell r="D825">
            <v>425</v>
          </cell>
          <cell r="E825">
            <v>510</v>
          </cell>
          <cell r="F825">
            <v>582</v>
          </cell>
          <cell r="G825">
            <v>14.117647058823522</v>
          </cell>
        </row>
        <row r="826">
          <cell r="A826">
            <v>60000544</v>
          </cell>
          <cell r="B826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826" t="str">
            <v>иссл.</v>
          </cell>
          <cell r="D826">
            <v>1495</v>
          </cell>
          <cell r="E826">
            <v>1794</v>
          </cell>
          <cell r="F826">
            <v>2058</v>
          </cell>
          <cell r="G826">
            <v>14.715719063545137</v>
          </cell>
        </row>
        <row r="827">
          <cell r="A827">
            <v>60000545</v>
          </cell>
          <cell r="B827" t="str">
            <v>Определение оксида азота в атмосферном воздухе и воздухе непроизводственных помещений*</v>
          </cell>
          <cell r="C827" t="str">
            <v>иссл.</v>
          </cell>
          <cell r="D827">
            <v>320</v>
          </cell>
          <cell r="E827">
            <v>384</v>
          </cell>
          <cell r="F827">
            <v>438</v>
          </cell>
          <cell r="G827">
            <v>14.0625</v>
          </cell>
        </row>
        <row r="828">
          <cell r="A828">
            <v>60000546</v>
          </cell>
          <cell r="B828" t="str">
            <v>Выезд на отбор проб (1 выезд)</v>
          </cell>
          <cell r="C828" t="str">
            <v>иссл.</v>
          </cell>
          <cell r="D828">
            <v>395</v>
          </cell>
          <cell r="E828">
            <v>474</v>
          </cell>
          <cell r="F828">
            <v>540</v>
          </cell>
          <cell r="G828">
            <v>13.924050632911403</v>
          </cell>
        </row>
        <row r="829">
          <cell r="A829">
            <v>60001004</v>
          </cell>
          <cell r="B829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829" t="str">
            <v>иссл.</v>
          </cell>
          <cell r="D829">
            <v>295</v>
          </cell>
          <cell r="E829">
            <v>354</v>
          </cell>
          <cell r="F829">
            <v>402</v>
          </cell>
          <cell r="G829">
            <v>13.559322033898312</v>
          </cell>
        </row>
        <row r="830">
          <cell r="A830">
            <v>60000671</v>
          </cell>
          <cell r="B830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830" t="str">
            <v>иссл.</v>
          </cell>
          <cell r="D830">
            <v>715</v>
          </cell>
          <cell r="E830">
            <v>858</v>
          </cell>
          <cell r="F830">
            <v>984</v>
          </cell>
          <cell r="G830">
            <v>14.685314685314694</v>
          </cell>
        </row>
        <row r="831">
          <cell r="A831">
            <v>60000691</v>
          </cell>
          <cell r="B83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 в атмосферном воздухе и воздухе замкнутых непроизводственных помещений газоанализатором ГАНК-4 (1 вещество)</v>
          </cell>
          <cell r="C831" t="str">
            <v>иссл.</v>
          </cell>
          <cell r="D831">
            <v>330</v>
          </cell>
          <cell r="E831">
            <v>396</v>
          </cell>
          <cell r="F831">
            <v>450</v>
          </cell>
          <cell r="G831">
            <v>13.63636363636364</v>
          </cell>
        </row>
        <row r="832">
          <cell r="A832">
            <v>60000694</v>
          </cell>
          <cell r="B832" t="str">
            <v>Определение никотина в атмосферном воздухе и воздухе непроизводственных помещений</v>
          </cell>
          <cell r="C832" t="str">
            <v>иссл.</v>
          </cell>
          <cell r="D832">
            <v>1605</v>
          </cell>
          <cell r="E832">
            <v>1926</v>
          </cell>
          <cell r="F832">
            <v>2214</v>
          </cell>
          <cell r="G832">
            <v>14.953271028037392</v>
          </cell>
        </row>
        <row r="833">
          <cell r="A833">
            <v>60000695</v>
          </cell>
          <cell r="B833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833" t="str">
            <v>вещество</v>
          </cell>
          <cell r="D833">
            <v>475</v>
          </cell>
          <cell r="E833">
            <v>570</v>
          </cell>
          <cell r="F833">
            <v>654</v>
          </cell>
          <cell r="G833">
            <v>14.736842105263165</v>
          </cell>
        </row>
        <row r="834">
          <cell r="A834">
            <v>60000212</v>
          </cell>
          <cell r="B834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834" t="str">
            <v>вещество</v>
          </cell>
          <cell r="F834">
            <v>1074</v>
          </cell>
        </row>
        <row r="835">
          <cell r="A835">
            <v>60000213</v>
          </cell>
          <cell r="B835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835" t="str">
            <v>иссл.</v>
          </cell>
          <cell r="F835">
            <v>774</v>
          </cell>
        </row>
        <row r="836">
          <cell r="A836">
            <v>60000214</v>
          </cell>
          <cell r="B836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836" t="str">
            <v>иссл.</v>
          </cell>
          <cell r="F836">
            <v>636</v>
          </cell>
        </row>
        <row r="837">
          <cell r="A837">
            <v>60000215</v>
          </cell>
          <cell r="B837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837" t="str">
            <v>иссл.</v>
          </cell>
          <cell r="F837">
            <v>870</v>
          </cell>
        </row>
        <row r="838">
          <cell r="A838">
            <v>60000216</v>
          </cell>
          <cell r="B838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838" t="str">
            <v>иссл.</v>
          </cell>
          <cell r="F838">
            <v>612</v>
          </cell>
        </row>
        <row r="839">
          <cell r="A839" t="str">
            <v>Химическое исследование воздуха рабочей зоны экспресс-методом</v>
          </cell>
        </row>
        <row r="840">
          <cell r="A840">
            <v>60000610</v>
          </cell>
          <cell r="B840" t="str">
            <v>Определение концентрации окислов азота экспресс методом в воздухе рабочей зоны</v>
          </cell>
          <cell r="C840" t="str">
            <v>иссл.</v>
          </cell>
          <cell r="D840">
            <v>735</v>
          </cell>
          <cell r="E840">
            <v>882</v>
          </cell>
          <cell r="F840">
            <v>1014</v>
          </cell>
          <cell r="G840">
            <v>14.965986394557817</v>
          </cell>
        </row>
        <row r="841">
          <cell r="A841">
            <v>60000611</v>
          </cell>
          <cell r="B841" t="str">
            <v>Определение концентрации  аммиака экспресс методом в воздухе рабочей зоны</v>
          </cell>
          <cell r="C841" t="str">
            <v>иссл.</v>
          </cell>
          <cell r="D841">
            <v>735</v>
          </cell>
          <cell r="E841">
            <v>882</v>
          </cell>
          <cell r="F841">
            <v>1014</v>
          </cell>
          <cell r="G841">
            <v>14.965986394557817</v>
          </cell>
        </row>
        <row r="842">
          <cell r="A842">
            <v>60000612</v>
          </cell>
          <cell r="B842" t="str">
            <v>Определение концентрации  акролеина (проп-2-не-1-аль) экспресс методом в воздухе рабочей зоны</v>
          </cell>
          <cell r="C842" t="str">
            <v>иссл.</v>
          </cell>
          <cell r="D842">
            <v>735</v>
          </cell>
          <cell r="E842">
            <v>882</v>
          </cell>
          <cell r="F842">
            <v>1014</v>
          </cell>
          <cell r="G842">
            <v>14.965986394557817</v>
          </cell>
        </row>
        <row r="843">
          <cell r="A843">
            <v>60000613</v>
          </cell>
          <cell r="B843" t="str">
            <v>Определение концентрации ацетона (пропан-2-он)экспресс методом в воздухе рабочей зоны</v>
          </cell>
          <cell r="C843" t="str">
            <v>иссл.</v>
          </cell>
          <cell r="D843">
            <v>735</v>
          </cell>
          <cell r="E843">
            <v>882</v>
          </cell>
          <cell r="F843">
            <v>1014</v>
          </cell>
          <cell r="G843">
            <v>14.965986394557817</v>
          </cell>
        </row>
        <row r="844">
          <cell r="A844">
            <v>60000614</v>
          </cell>
          <cell r="B844" t="str">
            <v>Определение концентрации бензола экспресс методом в воздухе рабочей зоны</v>
          </cell>
          <cell r="C844" t="str">
            <v>иссл.</v>
          </cell>
          <cell r="D844">
            <v>735</v>
          </cell>
          <cell r="E844">
            <v>882</v>
          </cell>
          <cell r="F844">
            <v>1014</v>
          </cell>
          <cell r="G844">
            <v>14.965986394557817</v>
          </cell>
        </row>
        <row r="845">
          <cell r="A845">
            <v>60000615</v>
          </cell>
          <cell r="B845" t="str">
            <v>Определение концентрации бензина экспресс методом в воздухе рабочей зоны</v>
          </cell>
          <cell r="C845" t="str">
            <v>иссл.</v>
          </cell>
          <cell r="D845">
            <v>735</v>
          </cell>
          <cell r="E845">
            <v>882</v>
          </cell>
          <cell r="F845">
            <v>1014</v>
          </cell>
          <cell r="G845">
            <v>14.965986394557817</v>
          </cell>
        </row>
        <row r="846">
          <cell r="A846">
            <v>60000616</v>
          </cell>
          <cell r="B846" t="str">
            <v>Определение концентрации гексана экспресс методом в воздухе рабочей зоны</v>
          </cell>
          <cell r="C846" t="str">
            <v>иссл.</v>
          </cell>
          <cell r="D846">
            <v>735</v>
          </cell>
          <cell r="E846">
            <v>882</v>
          </cell>
          <cell r="F846">
            <v>1014</v>
          </cell>
          <cell r="G846">
            <v>14.965986394557817</v>
          </cell>
        </row>
        <row r="847">
          <cell r="A847">
            <v>60000617</v>
          </cell>
          <cell r="B847" t="str">
            <v>Определение концентрации спирта (изо)пропилового экспресс методом в воздухе рабочей зоны</v>
          </cell>
          <cell r="C847" t="str">
            <v>иссл.</v>
          </cell>
          <cell r="D847">
            <v>735</v>
          </cell>
          <cell r="E847">
            <v>882</v>
          </cell>
          <cell r="F847">
            <v>1014</v>
          </cell>
          <cell r="G847">
            <v>14.965986394557817</v>
          </cell>
        </row>
        <row r="848">
          <cell r="A848">
            <v>60000618</v>
          </cell>
          <cell r="B848" t="str">
            <v>Определение концентрации ксилола (диметилбензол смесь 0-, м-, п-изомеров) экспресс методом в воздухе рабочей зоны</v>
          </cell>
          <cell r="C848" t="str">
            <v>иссл.</v>
          </cell>
          <cell r="D848">
            <v>735</v>
          </cell>
          <cell r="E848">
            <v>882</v>
          </cell>
          <cell r="F848">
            <v>1014</v>
          </cell>
          <cell r="G848">
            <v>14.965986394557817</v>
          </cell>
        </row>
        <row r="849">
          <cell r="A849">
            <v>60000619</v>
          </cell>
          <cell r="B849" t="str">
            <v>Определение концентрации озона экспресс методом в воздухе рабочей зоны</v>
          </cell>
          <cell r="C849" t="str">
            <v>иссл.</v>
          </cell>
          <cell r="D849">
            <v>735</v>
          </cell>
          <cell r="E849">
            <v>882</v>
          </cell>
          <cell r="F849">
            <v>1014</v>
          </cell>
          <cell r="G849">
            <v>14.965986394557817</v>
          </cell>
        </row>
        <row r="850">
          <cell r="A850">
            <v>60000620</v>
          </cell>
          <cell r="B850" t="str">
            <v>Определение концентрации толуола (метилбензол) экспресс методом в воздухе рабочей зоны</v>
          </cell>
          <cell r="C850" t="str">
            <v>иссл.</v>
          </cell>
          <cell r="D850">
            <v>735</v>
          </cell>
          <cell r="E850">
            <v>882</v>
          </cell>
          <cell r="F850">
            <v>1014</v>
          </cell>
          <cell r="G850">
            <v>14.965986394557817</v>
          </cell>
        </row>
        <row r="851">
          <cell r="A851">
            <v>60000621</v>
          </cell>
          <cell r="B851" t="str">
            <v>Определение концентрации уайт-спирита экспресс методом в воздухе рабочей зоны</v>
          </cell>
          <cell r="C851" t="str">
            <v>иссл.</v>
          </cell>
          <cell r="D851">
            <v>735</v>
          </cell>
          <cell r="E851">
            <v>882</v>
          </cell>
          <cell r="F851">
            <v>1014</v>
          </cell>
          <cell r="G851">
            <v>14.965986394557817</v>
          </cell>
        </row>
        <row r="852">
          <cell r="A852">
            <v>60000622</v>
          </cell>
          <cell r="B852" t="str">
            <v>Определение концентрации оксида углерода (угарного газа) экспресс методом в воздухе рабочей зоны</v>
          </cell>
          <cell r="C852" t="str">
            <v>иссл.</v>
          </cell>
          <cell r="D852">
            <v>735</v>
          </cell>
          <cell r="E852">
            <v>882</v>
          </cell>
          <cell r="F852">
            <v>1014</v>
          </cell>
          <cell r="G852">
            <v>14.965986394557817</v>
          </cell>
        </row>
        <row r="853">
          <cell r="A853">
            <v>60000623</v>
          </cell>
          <cell r="B853" t="str">
            <v>Определение концентрации диоксида углерода экспресс методом в воздухе рабочей зоны</v>
          </cell>
          <cell r="C853" t="str">
            <v>иссл.</v>
          </cell>
          <cell r="D853">
            <v>735</v>
          </cell>
          <cell r="E853">
            <v>882</v>
          </cell>
          <cell r="F853">
            <v>1014</v>
          </cell>
          <cell r="G853">
            <v>14.965986394557817</v>
          </cell>
        </row>
        <row r="854">
          <cell r="A854">
            <v>60000624</v>
          </cell>
          <cell r="B854" t="str">
            <v>Определение концентрации углерода четыреххлористого экспресс методом в воздухе рабочей зоны</v>
          </cell>
          <cell r="C854" t="str">
            <v>иссл.</v>
          </cell>
          <cell r="D854">
            <v>735</v>
          </cell>
          <cell r="E854">
            <v>882</v>
          </cell>
          <cell r="F854">
            <v>1014</v>
          </cell>
          <cell r="G854">
            <v>14.965986394557817</v>
          </cell>
        </row>
        <row r="855">
          <cell r="A855">
            <v>60000625</v>
          </cell>
          <cell r="B855" t="str">
            <v>Определение концентрации уксусной кислоты  (этановой кислоты) экспресс методом в воздухе рабочей зоны</v>
          </cell>
          <cell r="C855" t="str">
            <v>иссл.</v>
          </cell>
          <cell r="D855">
            <v>735</v>
          </cell>
          <cell r="E855">
            <v>882</v>
          </cell>
          <cell r="F855">
            <v>1014</v>
          </cell>
          <cell r="G855">
            <v>14.965986394557817</v>
          </cell>
        </row>
        <row r="856">
          <cell r="A856">
            <v>60000626</v>
          </cell>
          <cell r="B856" t="str">
            <v>Определение концентрации углеводородов нефти экспресс методом в воздухе рабочей зоны</v>
          </cell>
          <cell r="C856" t="str">
            <v>иссл.</v>
          </cell>
          <cell r="D856">
            <v>735</v>
          </cell>
          <cell r="E856">
            <v>882</v>
          </cell>
          <cell r="F856">
            <v>1014</v>
          </cell>
          <cell r="G856">
            <v>14.965986394557817</v>
          </cell>
        </row>
        <row r="857">
          <cell r="A857">
            <v>60000628</v>
          </cell>
          <cell r="B857" t="str">
            <v>Определение концентрации хлора экспресс методом в воздухе рабочей зоны</v>
          </cell>
          <cell r="C857" t="str">
            <v>иссл.</v>
          </cell>
          <cell r="D857">
            <v>735</v>
          </cell>
          <cell r="E857">
            <v>882</v>
          </cell>
          <cell r="F857">
            <v>1014</v>
          </cell>
          <cell r="G857">
            <v>14.965986394557817</v>
          </cell>
        </row>
        <row r="858">
          <cell r="A858">
            <v>60000629</v>
          </cell>
          <cell r="B858" t="str">
            <v>Определение концентрации соляной кислоты (гидрохлорида, хлороводорода) экспресс методом в воздухе рабочей зоны</v>
          </cell>
          <cell r="C858" t="str">
            <v>иссл.</v>
          </cell>
          <cell r="D858">
            <v>735</v>
          </cell>
          <cell r="E858">
            <v>882</v>
          </cell>
          <cell r="F858">
            <v>1014</v>
          </cell>
          <cell r="G858">
            <v>14.965986394557817</v>
          </cell>
        </row>
        <row r="859">
          <cell r="A859">
            <v>60000630</v>
          </cell>
          <cell r="B859" t="str">
            <v>Определение концентрации этанола экспресс методом в воздухе рабочей зоны</v>
          </cell>
          <cell r="C859" t="str">
            <v>иссл.</v>
          </cell>
          <cell r="D859">
            <v>735</v>
          </cell>
          <cell r="E859">
            <v>882</v>
          </cell>
          <cell r="F859">
            <v>1014</v>
          </cell>
          <cell r="G859">
            <v>14.965986394557817</v>
          </cell>
        </row>
        <row r="860">
          <cell r="A860">
            <v>60000631</v>
          </cell>
          <cell r="B860" t="str">
            <v>Определение концентрации диэтилового эфира (этоксиэтана) экспресс методом в воздухе рабочей зоны</v>
          </cell>
          <cell r="C860" t="str">
            <v>иссл.</v>
          </cell>
          <cell r="D860">
            <v>735</v>
          </cell>
          <cell r="E860">
            <v>882</v>
          </cell>
          <cell r="F860">
            <v>1014</v>
          </cell>
          <cell r="G860">
            <v>14.965986394557817</v>
          </cell>
        </row>
        <row r="861">
          <cell r="A861">
            <v>60000632</v>
          </cell>
          <cell r="B861" t="str">
            <v>Определение концентрации хлороформа (трихлорметана) экспресс методом в воздухе рабочей зоны</v>
          </cell>
          <cell r="C861" t="str">
            <v>иссл.</v>
          </cell>
          <cell r="D861">
            <v>735</v>
          </cell>
          <cell r="E861">
            <v>882</v>
          </cell>
          <cell r="F861">
            <v>1014</v>
          </cell>
          <cell r="G861">
            <v>14.965986394557817</v>
          </cell>
        </row>
        <row r="862">
          <cell r="A862">
            <v>60000633</v>
          </cell>
          <cell r="B862" t="str">
            <v>Определение концентрации сернистого ангидрида ( диоксида серы) экспресс методом в воздухе рабочей зоны</v>
          </cell>
          <cell r="C862" t="str">
            <v>иссл.</v>
          </cell>
          <cell r="D862">
            <v>735</v>
          </cell>
          <cell r="E862">
            <v>882</v>
          </cell>
          <cell r="F862">
            <v>1014</v>
          </cell>
          <cell r="G862">
            <v>14.965986394557817</v>
          </cell>
        </row>
        <row r="863">
          <cell r="A863">
            <v>60000634</v>
          </cell>
          <cell r="B863" t="str">
            <v>Определение концентрации винилхлорида (хлорэтена) экспресс методом в воздухе рабочей зоны</v>
          </cell>
          <cell r="C863" t="str">
            <v>иссл.</v>
          </cell>
          <cell r="D863">
            <v>735</v>
          </cell>
          <cell r="E863">
            <v>882</v>
          </cell>
          <cell r="F863">
            <v>1014</v>
          </cell>
          <cell r="G863">
            <v>14.965986394557817</v>
          </cell>
        </row>
        <row r="864">
          <cell r="A864">
            <v>60000635</v>
          </cell>
          <cell r="B864" t="str">
            <v>Определение концентрации керосина экспресс методом в воздухе рабочей зоны</v>
          </cell>
          <cell r="C864" t="str">
            <v>иссл.</v>
          </cell>
          <cell r="D864">
            <v>735</v>
          </cell>
          <cell r="E864">
            <v>882</v>
          </cell>
          <cell r="F864">
            <v>1014</v>
          </cell>
          <cell r="G864">
            <v>14.965986394557817</v>
          </cell>
        </row>
        <row r="865">
          <cell r="A865">
            <v>60000638</v>
          </cell>
          <cell r="B865" t="str">
            <v>Определение концентрации стирола (этенилбензола) экспресс методом в воздухе рабочей зоны</v>
          </cell>
          <cell r="C865" t="str">
            <v>иссл.</v>
          </cell>
          <cell r="D865">
            <v>735</v>
          </cell>
          <cell r="E865">
            <v>882</v>
          </cell>
          <cell r="F865">
            <v>1014</v>
          </cell>
          <cell r="G865">
            <v>14.965986394557817</v>
          </cell>
        </row>
        <row r="866">
          <cell r="A866">
            <v>60000639</v>
          </cell>
          <cell r="B866" t="str">
            <v>Определение концентрации азотной кислоты (диоксида азота) экспресс методом в воздухе рабочей зоны</v>
          </cell>
          <cell r="C866" t="str">
            <v>иссл.</v>
          </cell>
          <cell r="D866">
            <v>735</v>
          </cell>
          <cell r="E866">
            <v>882</v>
          </cell>
          <cell r="F866">
            <v>1014</v>
          </cell>
          <cell r="G866">
            <v>14.965986394557817</v>
          </cell>
        </row>
        <row r="867">
          <cell r="A867">
            <v>60000641</v>
          </cell>
          <cell r="B867" t="str">
            <v>Определение концентрации фтористого водорода (гидрофторид) экспресс методом в воздухе рабочей зоны</v>
          </cell>
          <cell r="C867" t="str">
            <v>иссл.</v>
          </cell>
          <cell r="D867">
            <v>735</v>
          </cell>
          <cell r="E867">
            <v>882</v>
          </cell>
          <cell r="F867">
            <v>1014</v>
          </cell>
          <cell r="G867">
            <v>14.965986394557817</v>
          </cell>
        </row>
        <row r="868">
          <cell r="A868">
            <v>60000643</v>
          </cell>
          <cell r="B868" t="str">
            <v>Определение концентрации трихлорэтилена экспресс методом в воздухе рабочей зоны</v>
          </cell>
          <cell r="C868" t="str">
            <v>иссл.</v>
          </cell>
          <cell r="D868">
            <v>735</v>
          </cell>
          <cell r="E868">
            <v>882</v>
          </cell>
          <cell r="F868">
            <v>1014</v>
          </cell>
          <cell r="G868">
            <v>14.965986394557817</v>
          </cell>
        </row>
        <row r="869">
          <cell r="A869">
            <v>60000644</v>
          </cell>
          <cell r="B869" t="str">
            <v>Определение концентрации сероводорода (дигидросульфит) экспресс методом в воздухе рабочей зоны</v>
          </cell>
          <cell r="C869" t="str">
            <v>иссл.</v>
          </cell>
          <cell r="D869">
            <v>735</v>
          </cell>
          <cell r="E869">
            <v>882</v>
          </cell>
          <cell r="F869">
            <v>1014</v>
          </cell>
          <cell r="G869">
            <v>14.965986394557817</v>
          </cell>
        </row>
        <row r="870">
          <cell r="A870">
            <v>60001320</v>
          </cell>
          <cell r="B870" t="str">
            <v>Определение концентрации фенола (гидроксибензола) экспресс методом в воздухе рабочей зоны</v>
          </cell>
          <cell r="C870" t="str">
            <v>иссл.</v>
          </cell>
          <cell r="D870">
            <v>735</v>
          </cell>
          <cell r="E870">
            <v>882</v>
          </cell>
          <cell r="F870">
            <v>1014</v>
          </cell>
          <cell r="G870">
            <v>14.965986394557817</v>
          </cell>
        </row>
        <row r="871">
          <cell r="A871">
            <v>60000627</v>
          </cell>
          <cell r="B871" t="str">
            <v>Определение концентрации формальдегида экспресс методом в воздухе рабочей зоны</v>
          </cell>
          <cell r="C871" t="str">
            <v>иссл.</v>
          </cell>
          <cell r="D871">
            <v>735</v>
          </cell>
          <cell r="E871">
            <v>882</v>
          </cell>
          <cell r="F871">
            <v>1014</v>
          </cell>
          <cell r="G871">
            <v>14.965986394557817</v>
          </cell>
        </row>
        <row r="872">
          <cell r="A872" t="str">
            <v>Химическое исследование воздуха рабочей зоны</v>
          </cell>
        </row>
        <row r="873">
          <cell r="A873">
            <v>60000547</v>
          </cell>
          <cell r="B873" t="str">
            <v>Определение концентрации азота диоксида (азотная кислота) в воздухе рабочей зоны</v>
          </cell>
          <cell r="C873" t="str">
            <v>иссл.</v>
          </cell>
          <cell r="D873">
            <v>290</v>
          </cell>
          <cell r="E873">
            <v>348</v>
          </cell>
          <cell r="F873">
            <v>396</v>
          </cell>
          <cell r="G873">
            <v>13.793103448275872</v>
          </cell>
        </row>
        <row r="874">
          <cell r="A874">
            <v>60000548</v>
          </cell>
          <cell r="B874" t="str">
            <v>Определение концентрации железа (дижелезо триоксид) оксида в воздухе рабочей зоны</v>
          </cell>
          <cell r="C874" t="str">
            <v>иссл.</v>
          </cell>
          <cell r="D874">
            <v>455</v>
          </cell>
          <cell r="E874">
            <v>546</v>
          </cell>
          <cell r="F874">
            <v>624</v>
          </cell>
          <cell r="G874">
            <v>14.285714285714278</v>
          </cell>
        </row>
        <row r="875">
          <cell r="A875">
            <v>60000549</v>
          </cell>
          <cell r="B875" t="str">
            <v>Определение концентрации хлористого водорода  (гидрохлорид, соляная кислота) в воздухе рабочей зоны</v>
          </cell>
          <cell r="C875" t="str">
            <v>иссл.</v>
          </cell>
          <cell r="D875">
            <v>340</v>
          </cell>
          <cell r="E875">
            <v>408</v>
          </cell>
          <cell r="F875">
            <v>468</v>
          </cell>
          <cell r="G875">
            <v>14.705882352941174</v>
          </cell>
        </row>
        <row r="876">
          <cell r="A876">
            <v>60000550</v>
          </cell>
          <cell r="B876" t="str">
            <v>Определение концентрации серной кислоты в воздухе рабочей зоны</v>
          </cell>
          <cell r="C876" t="str">
            <v>иссл.</v>
          </cell>
          <cell r="D876">
            <v>265</v>
          </cell>
          <cell r="E876">
            <v>318</v>
          </cell>
          <cell r="F876">
            <v>360</v>
          </cell>
          <cell r="G876">
            <v>13.20754716981132</v>
          </cell>
        </row>
        <row r="877">
          <cell r="A877">
            <v>60000551</v>
          </cell>
          <cell r="B877" t="str">
            <v>Определение концентрации уксусной кислоты (этановой кислоты) в воздухе рабочей зоны</v>
          </cell>
          <cell r="C877" t="str">
            <v>иссл.</v>
          </cell>
          <cell r="D877">
            <v>130</v>
          </cell>
          <cell r="E877">
            <v>156</v>
          </cell>
          <cell r="F877">
            <v>174</v>
          </cell>
          <cell r="G877">
            <v>11.538461538461547</v>
          </cell>
        </row>
        <row r="878">
          <cell r="A878">
            <v>60000552</v>
          </cell>
          <cell r="B878" t="str">
            <v>Определение концентрации кремния в воздухе рабочей зоны</v>
          </cell>
          <cell r="C878" t="str">
            <v>иссл.</v>
          </cell>
          <cell r="D878">
            <v>690</v>
          </cell>
          <cell r="E878">
            <v>828</v>
          </cell>
          <cell r="F878">
            <v>948</v>
          </cell>
          <cell r="G878">
            <v>14.492753623188406</v>
          </cell>
        </row>
        <row r="879">
          <cell r="A879">
            <v>60000553</v>
          </cell>
          <cell r="B879" t="str">
            <v>Определение концентрации марганца в воздухе рабочей зоны</v>
          </cell>
          <cell r="C879" t="str">
            <v>иссл.</v>
          </cell>
          <cell r="D879">
            <v>455</v>
          </cell>
          <cell r="E879">
            <v>546</v>
          </cell>
          <cell r="F879">
            <v>624</v>
          </cell>
          <cell r="G879">
            <v>14.285714285714278</v>
          </cell>
        </row>
        <row r="880">
          <cell r="A880">
            <v>60000554</v>
          </cell>
          <cell r="B880" t="str">
            <v>Определение концентрации масла минерального в воздухе рабочей зоны</v>
          </cell>
          <cell r="C880" t="str">
            <v>иссл.</v>
          </cell>
          <cell r="D880">
            <v>180</v>
          </cell>
          <cell r="E880">
            <v>216</v>
          </cell>
          <cell r="F880">
            <v>246</v>
          </cell>
          <cell r="G880">
            <v>13.888888888888886</v>
          </cell>
        </row>
        <row r="881">
          <cell r="A881">
            <v>60000555</v>
          </cell>
          <cell r="B881" t="str">
            <v>Определение концентрации меди атомно-абсорбционным методом в воздухе рабочей зоны</v>
          </cell>
          <cell r="C881" t="str">
            <v>иссл.</v>
          </cell>
          <cell r="D881">
            <v>310</v>
          </cell>
          <cell r="E881">
            <v>372</v>
          </cell>
          <cell r="F881">
            <v>426</v>
          </cell>
          <cell r="G881">
            <v>14.516129032258078</v>
          </cell>
        </row>
        <row r="882">
          <cell r="A882">
            <v>60000557</v>
          </cell>
          <cell r="B882" t="str">
            <v>Определение концентрации пыли (массовой концентрации дисперсной фазы аэрозолей) в воздухе рабочей зоны</v>
          </cell>
          <cell r="C882" t="str">
            <v>иссл.</v>
          </cell>
          <cell r="D882">
            <v>180</v>
          </cell>
          <cell r="E882">
            <v>216</v>
          </cell>
          <cell r="F882">
            <v>246</v>
          </cell>
          <cell r="G882">
            <v>13.888888888888886</v>
          </cell>
        </row>
        <row r="883">
          <cell r="A883">
            <v>60000558</v>
          </cell>
          <cell r="B883" t="str">
            <v>Определение концентрации свинца (свинец и его неорганические соединения (по свинцу)) в воздухе рабочей зоны</v>
          </cell>
          <cell r="C883" t="str">
            <v>иссл.</v>
          </cell>
          <cell r="D883">
            <v>460</v>
          </cell>
          <cell r="E883">
            <v>552</v>
          </cell>
          <cell r="F883">
            <v>630</v>
          </cell>
          <cell r="G883">
            <v>14.130434782608688</v>
          </cell>
        </row>
        <row r="884">
          <cell r="A884">
            <v>60000559</v>
          </cell>
          <cell r="B884" t="str">
            <v>Определение концентрации фенола (гидроксибензола) в воздухе рабочей зоны</v>
          </cell>
          <cell r="C884" t="str">
            <v>иссл.</v>
          </cell>
          <cell r="D884">
            <v>470</v>
          </cell>
          <cell r="E884">
            <v>564</v>
          </cell>
          <cell r="F884">
            <v>648</v>
          </cell>
          <cell r="G884">
            <v>14.893617021276611</v>
          </cell>
        </row>
        <row r="885">
          <cell r="A885">
            <v>60000560</v>
          </cell>
          <cell r="B885" t="str">
            <v>Определение концентрации формальдегида в воздухе рабочей зоны</v>
          </cell>
          <cell r="C885" t="str">
            <v>иссл.</v>
          </cell>
          <cell r="D885">
            <v>470</v>
          </cell>
          <cell r="E885">
            <v>564</v>
          </cell>
          <cell r="F885">
            <v>648</v>
          </cell>
          <cell r="G885">
            <v>14.893617021276611</v>
          </cell>
        </row>
        <row r="886">
          <cell r="A886">
            <v>60000561</v>
          </cell>
          <cell r="B886" t="str">
            <v>Определение концентрации щелочи (щелочи едкие (в пересчете на гидроксид натрия)) в воздухе рабочей зоны</v>
          </cell>
          <cell r="C886" t="str">
            <v>иссл.</v>
          </cell>
          <cell r="D886">
            <v>300</v>
          </cell>
          <cell r="E886">
            <v>360</v>
          </cell>
          <cell r="F886">
            <v>414</v>
          </cell>
          <cell r="G886">
            <v>14.999999999999986</v>
          </cell>
        </row>
        <row r="887">
          <cell r="A887">
            <v>60000562</v>
          </cell>
          <cell r="B887" t="str">
            <v>Определение концентрации фосфорного ангидрида в воздухе рабочей зоны</v>
          </cell>
          <cell r="C887" t="str">
            <v>иссл.</v>
          </cell>
          <cell r="D887">
            <v>275</v>
          </cell>
          <cell r="E887">
            <v>330</v>
          </cell>
          <cell r="F887">
            <v>378</v>
          </cell>
          <cell r="G887">
            <v>14.545454545454547</v>
          </cell>
        </row>
        <row r="888">
          <cell r="A888">
            <v>60000565</v>
          </cell>
          <cell r="B888" t="str">
            <v>Определение концентрации ртути в воздухе рабочей зоны</v>
          </cell>
          <cell r="C888" t="str">
            <v>иссл.</v>
          </cell>
          <cell r="D888">
            <v>390</v>
          </cell>
          <cell r="E888">
            <v>468</v>
          </cell>
          <cell r="F888">
            <v>534</v>
          </cell>
          <cell r="G888">
            <v>14.102564102564102</v>
          </cell>
        </row>
        <row r="889">
          <cell r="A889">
            <v>60000566</v>
          </cell>
          <cell r="B889" t="str">
            <v>Определение концентрации аминосоединений (ароматические) (аминобензол) в воздухе рабочей зоны</v>
          </cell>
          <cell r="C889" t="str">
            <v>иссл.</v>
          </cell>
          <cell r="D889">
            <v>260</v>
          </cell>
          <cell r="E889">
            <v>312</v>
          </cell>
          <cell r="F889">
            <v>354</v>
          </cell>
          <cell r="G889">
            <v>13.461538461538453</v>
          </cell>
        </row>
        <row r="890">
          <cell r="A890">
            <v>60000567</v>
          </cell>
          <cell r="B890" t="str">
            <v>Определение концентрации свинца в смывах</v>
          </cell>
          <cell r="C890" t="str">
            <v>иссл.</v>
          </cell>
          <cell r="D890">
            <v>375</v>
          </cell>
          <cell r="E890">
            <v>450</v>
          </cell>
          <cell r="F890">
            <v>516</v>
          </cell>
          <cell r="G890">
            <v>14.666666666666671</v>
          </cell>
        </row>
        <row r="891">
          <cell r="A891">
            <v>60000569</v>
          </cell>
          <cell r="B891" t="str">
            <v>Определение концентрации хрома, хромового ангидрида (хрома (VI) триоксид, оксида хрома (VI)) в воздухе рабочей зоны</v>
          </cell>
          <cell r="C891" t="str">
            <v>иссл.</v>
          </cell>
          <cell r="D891">
            <v>390</v>
          </cell>
          <cell r="E891">
            <v>468</v>
          </cell>
          <cell r="F891">
            <v>534</v>
          </cell>
          <cell r="G891">
            <v>14.102564102564102</v>
          </cell>
        </row>
        <row r="892">
          <cell r="A892">
            <v>60000570</v>
          </cell>
          <cell r="B892" t="str">
            <v>Определение концентрации стирола (этенилбензол) в воздухе рабочей зоны</v>
          </cell>
          <cell r="C892" t="str">
            <v>иссл.</v>
          </cell>
          <cell r="D892">
            <v>395</v>
          </cell>
          <cell r="E892">
            <v>474</v>
          </cell>
          <cell r="F892">
            <v>543</v>
          </cell>
          <cell r="G892">
            <v>14.556962025316466</v>
          </cell>
        </row>
        <row r="893">
          <cell r="A893">
            <v>60000571</v>
          </cell>
          <cell r="B893" t="str">
            <v>Определение эпихлоргидрина в воздухе рабочей зоны</v>
          </cell>
          <cell r="C893" t="str">
            <v>иссл.</v>
          </cell>
          <cell r="D893">
            <v>845</v>
          </cell>
          <cell r="E893">
            <v>1014</v>
          </cell>
          <cell r="F893">
            <v>1164</v>
          </cell>
          <cell r="G893">
            <v>14.792899408284029</v>
          </cell>
        </row>
        <row r="894">
          <cell r="A894">
            <v>60000572</v>
          </cell>
          <cell r="B894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94" t="str">
            <v>иссл.</v>
          </cell>
          <cell r="D894">
            <v>365</v>
          </cell>
          <cell r="E894">
            <v>438</v>
          </cell>
          <cell r="F894">
            <v>498</v>
          </cell>
          <cell r="G894">
            <v>13.69863013698631</v>
          </cell>
        </row>
        <row r="895">
          <cell r="A895">
            <v>60000573</v>
          </cell>
          <cell r="B895" t="str">
            <v>Определение концентрации канифоли в воздухе рабочей зоны</v>
          </cell>
          <cell r="C895" t="str">
            <v>иссл.</v>
          </cell>
          <cell r="D895">
            <v>825</v>
          </cell>
          <cell r="E895">
            <v>990</v>
          </cell>
          <cell r="F895">
            <v>1134</v>
          </cell>
          <cell r="G895">
            <v>14.545454545454547</v>
          </cell>
        </row>
        <row r="896">
          <cell r="A896">
            <v>60000576</v>
          </cell>
          <cell r="B896" t="str">
            <v>Определение концентрации озона в воздухе рабочей зоны</v>
          </cell>
          <cell r="C896" t="str">
            <v>иссл.</v>
          </cell>
          <cell r="D896">
            <v>770</v>
          </cell>
          <cell r="E896">
            <v>924</v>
          </cell>
          <cell r="F896">
            <v>1062</v>
          </cell>
          <cell r="G896">
            <v>14.935064935064929</v>
          </cell>
        </row>
        <row r="897">
          <cell r="A897">
            <v>60000577</v>
          </cell>
          <cell r="B897" t="str">
            <v>Определение концентрации хлороформа в воздухе рабочей зоны</v>
          </cell>
          <cell r="C897" t="str">
            <v>иссл.</v>
          </cell>
          <cell r="D897">
            <v>315</v>
          </cell>
          <cell r="E897">
            <v>378</v>
          </cell>
          <cell r="F897">
            <v>432</v>
          </cell>
          <cell r="G897">
            <v>14.285714285714278</v>
          </cell>
        </row>
        <row r="898">
          <cell r="A898">
            <v>60000582</v>
          </cell>
          <cell r="B898" t="str">
            <v>Определение концентрации капролактама (гексагидро-2Н-азепин-2-он) газохроматографическим методом  в воздухе рабочей зоны</v>
          </cell>
          <cell r="C898" t="str">
            <v>иссл.</v>
          </cell>
          <cell r="D898">
            <v>375</v>
          </cell>
          <cell r="E898">
            <v>450</v>
          </cell>
          <cell r="F898">
            <v>516</v>
          </cell>
          <cell r="G898">
            <v>14.666666666666671</v>
          </cell>
        </row>
        <row r="899">
          <cell r="A899">
            <v>60000583</v>
          </cell>
          <cell r="B899" t="str">
            <v>Определение концентрации углерода-4 хлористого газохроматографическим методом  в воздухе рабочей зоны</v>
          </cell>
          <cell r="C899" t="str">
            <v>иссл.</v>
          </cell>
          <cell r="D899">
            <v>325</v>
          </cell>
          <cell r="E899">
            <v>390</v>
          </cell>
          <cell r="F899">
            <v>444</v>
          </cell>
          <cell r="G899">
            <v>13.84615384615384</v>
          </cell>
        </row>
        <row r="900">
          <cell r="A900">
            <v>60000584</v>
          </cell>
          <cell r="B900" t="str">
            <v>Определение концентрации спиртов (С1по С8) газохроматографическим методом в воздухе рабочей зоны</v>
          </cell>
          <cell r="C900" t="str">
            <v>иссл.</v>
          </cell>
          <cell r="D900">
            <v>415</v>
          </cell>
          <cell r="E900">
            <v>498</v>
          </cell>
          <cell r="F900">
            <v>570</v>
          </cell>
          <cell r="G900">
            <v>14.457831325301214</v>
          </cell>
        </row>
        <row r="901">
          <cell r="A901">
            <v>60000585</v>
          </cell>
          <cell r="B901" t="str">
            <v>Определение концентрации бензина газохроматографическим методом  в воздухе рабочей зоны</v>
          </cell>
          <cell r="C901" t="str">
            <v>иссл.</v>
          </cell>
          <cell r="D901">
            <v>375</v>
          </cell>
          <cell r="E901">
            <v>450</v>
          </cell>
          <cell r="F901">
            <v>510</v>
          </cell>
          <cell r="G901">
            <v>13.333333333333329</v>
          </cell>
        </row>
        <row r="902">
          <cell r="A902">
            <v>60000586</v>
          </cell>
          <cell r="B902" t="str">
            <v>Определение концентрации дибутилфталата, диоктилфталата газохроматографическим методом  в воздухе рабочей зоны</v>
          </cell>
          <cell r="C902" t="str">
            <v>иссл.</v>
          </cell>
          <cell r="D902">
            <v>425</v>
          </cell>
          <cell r="E902">
            <v>510</v>
          </cell>
          <cell r="F902">
            <v>582</v>
          </cell>
          <cell r="G902">
            <v>14.117647058823522</v>
          </cell>
        </row>
        <row r="903">
          <cell r="A903">
            <v>60000587</v>
          </cell>
          <cell r="B903" t="str">
            <v>Определение концентрации бензола, толуола (метилбензол), ксилола (диметилбензол смесь о-, м-, п-изомеров), ацетона (пропан-2-он) газохроматографическим методом  в воздухе рабочей зоны</v>
          </cell>
          <cell r="C903" t="str">
            <v>иссл.</v>
          </cell>
          <cell r="D903">
            <v>450</v>
          </cell>
          <cell r="E903">
            <v>540</v>
          </cell>
          <cell r="F903">
            <v>618</v>
          </cell>
          <cell r="G903">
            <v>14.444444444444443</v>
          </cell>
        </row>
        <row r="904">
          <cell r="A904">
            <v>60000588</v>
          </cell>
          <cell r="B904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04" t="str">
            <v>иссл.</v>
          </cell>
          <cell r="D904">
            <v>375</v>
          </cell>
          <cell r="E904">
            <v>450</v>
          </cell>
          <cell r="F904">
            <v>516</v>
          </cell>
          <cell r="G904">
            <v>14.666666666666671</v>
          </cell>
        </row>
        <row r="905">
          <cell r="A905">
            <v>60000589</v>
          </cell>
          <cell r="B905" t="str">
            <v>Определение концентрации этилацетата, бутилацетата газохроматографическим методом  в воздухе рабочей зоны</v>
          </cell>
          <cell r="C905" t="str">
            <v>иссл.</v>
          </cell>
          <cell r="D905">
            <v>320</v>
          </cell>
          <cell r="E905">
            <v>384</v>
          </cell>
          <cell r="F905">
            <v>438</v>
          </cell>
          <cell r="G905">
            <v>14.0625</v>
          </cell>
        </row>
        <row r="906">
          <cell r="A906">
            <v>60000591</v>
          </cell>
          <cell r="B906" t="str">
            <v>Определение концентрации аммиака  в воздухе рабочей зоны</v>
          </cell>
          <cell r="C906" t="str">
            <v>иссл.</v>
          </cell>
          <cell r="D906">
            <v>350</v>
          </cell>
          <cell r="E906">
            <v>420</v>
          </cell>
          <cell r="F906">
            <v>480</v>
          </cell>
          <cell r="G906">
            <v>14.285714285714278</v>
          </cell>
        </row>
        <row r="907">
          <cell r="A907">
            <v>60000592</v>
          </cell>
          <cell r="B907" t="str">
            <v>Определение концентрации водорода фтористого  в воздухе рабочей зоны</v>
          </cell>
          <cell r="C907" t="str">
            <v>иссл.</v>
          </cell>
          <cell r="D907">
            <v>395</v>
          </cell>
          <cell r="E907">
            <v>474</v>
          </cell>
          <cell r="F907">
            <v>540</v>
          </cell>
          <cell r="G907">
            <v>13.924050632911403</v>
          </cell>
        </row>
        <row r="908">
          <cell r="A908">
            <v>60000593</v>
          </cell>
          <cell r="B908" t="str">
            <v>Определение концентрации алюминия   в воздухе рабочей зоны</v>
          </cell>
          <cell r="C908" t="str">
            <v>иссл.</v>
          </cell>
          <cell r="D908">
            <v>365</v>
          </cell>
          <cell r="E908">
            <v>438</v>
          </cell>
          <cell r="F908">
            <v>498</v>
          </cell>
          <cell r="G908">
            <v>13.69863013698631</v>
          </cell>
        </row>
        <row r="909">
          <cell r="A909">
            <v>60000596</v>
          </cell>
          <cell r="B909" t="str">
            <v>Определение концентрации цинка атомно-абсорбционным методом в воздухе рабочей зоны</v>
          </cell>
          <cell r="C909" t="str">
            <v>иссл.</v>
          </cell>
          <cell r="D909">
            <v>305</v>
          </cell>
          <cell r="E909">
            <v>366</v>
          </cell>
          <cell r="F909">
            <v>420</v>
          </cell>
          <cell r="G909">
            <v>14.754098360655732</v>
          </cell>
        </row>
        <row r="910">
          <cell r="A910">
            <v>60001324</v>
          </cell>
          <cell r="B910" t="str">
            <v>Определение цефалоспориновых антибиотиков (цефаликсина и цефалоспорина) в воздухе рабочей зоны</v>
          </cell>
          <cell r="C910" t="str">
            <v>иссл.</v>
          </cell>
          <cell r="D910">
            <v>295</v>
          </cell>
          <cell r="E910">
            <v>354</v>
          </cell>
          <cell r="F910">
            <v>402</v>
          </cell>
          <cell r="G910">
            <v>13.559322033898312</v>
          </cell>
        </row>
        <row r="911">
          <cell r="A911">
            <v>60000039</v>
          </cell>
          <cell r="B911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911" t="str">
            <v>иссл.</v>
          </cell>
          <cell r="D911">
            <v>955</v>
          </cell>
          <cell r="E911">
            <v>1146</v>
          </cell>
          <cell r="F911">
            <v>1314</v>
          </cell>
          <cell r="G911">
            <v>14.659685863874344</v>
          </cell>
        </row>
        <row r="912">
          <cell r="A912" t="str">
            <v xml:space="preserve">60 000 200 </v>
          </cell>
          <cell r="B912" t="str">
            <v>Определение концентрации гидразина экспресс методом в воздухе рабочей зоны</v>
          </cell>
          <cell r="C912" t="str">
            <v>Иссл.</v>
          </cell>
          <cell r="D912">
            <v>680</v>
          </cell>
          <cell r="E912">
            <v>816</v>
          </cell>
          <cell r="F912">
            <v>936</v>
          </cell>
          <cell r="G912">
            <v>14.705882352941174</v>
          </cell>
        </row>
        <row r="913">
          <cell r="A913" t="str">
            <v>60 000 201</v>
          </cell>
          <cell r="B913" t="str">
            <v>Определение массовой концентрации гидразина в воздухе рабочей зоны фотометрическим методом</v>
          </cell>
          <cell r="C913" t="str">
            <v>Иссл.</v>
          </cell>
          <cell r="D913">
            <v>220</v>
          </cell>
          <cell r="E913">
            <v>264</v>
          </cell>
          <cell r="F913">
            <v>300</v>
          </cell>
          <cell r="G913">
            <v>13.63636363636364</v>
          </cell>
        </row>
        <row r="914">
          <cell r="A914">
            <v>60000564</v>
          </cell>
          <cell r="B914" t="str">
            <v>Определение концентрации скипидара в воздухе рабочей зоны</v>
          </cell>
          <cell r="C914" t="str">
            <v>иссл.</v>
          </cell>
          <cell r="D914">
            <v>410</v>
          </cell>
          <cell r="E914">
            <v>492</v>
          </cell>
          <cell r="F914">
            <v>564</v>
          </cell>
          <cell r="G914">
            <v>14.634146341463406</v>
          </cell>
        </row>
        <row r="915">
          <cell r="A915">
            <v>60001301</v>
          </cell>
          <cell r="B915" t="str">
            <v>Выполнение работ по аттестации промышленной лаборатории с выходом на объект</v>
          </cell>
          <cell r="C915" t="str">
            <v>иссл.</v>
          </cell>
          <cell r="D915">
            <v>12210</v>
          </cell>
          <cell r="E915">
            <v>14652</v>
          </cell>
          <cell r="F915">
            <v>16848</v>
          </cell>
          <cell r="G915">
            <v>14.98771498771498</v>
          </cell>
        </row>
        <row r="916">
          <cell r="A916">
            <v>60001302</v>
          </cell>
          <cell r="B916" t="str">
            <v>Выполнение работ по аттестации промышленной лаборатории без выхода на объект</v>
          </cell>
          <cell r="C916" t="str">
            <v>иссл.</v>
          </cell>
          <cell r="D916">
            <v>6820</v>
          </cell>
          <cell r="E916">
            <v>8184</v>
          </cell>
          <cell r="F916">
            <v>9408</v>
          </cell>
          <cell r="G916">
            <v>14.95601173020529</v>
          </cell>
        </row>
        <row r="917">
          <cell r="A917" t="str">
            <v>Обучение</v>
          </cell>
        </row>
        <row r="918">
          <cell r="A918">
            <v>60000036</v>
          </cell>
          <cell r="B918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18" t="str">
            <v>иссл.</v>
          </cell>
          <cell r="D918">
            <v>1430</v>
          </cell>
          <cell r="E918">
            <v>1716</v>
          </cell>
          <cell r="F918">
            <v>1968</v>
          </cell>
          <cell r="G918">
            <v>14.685314685314694</v>
          </cell>
        </row>
        <row r="919">
          <cell r="A919" t="str">
            <v>Радиологическая лаборатория</v>
          </cell>
          <cell r="G919">
            <v>14.799117438736234</v>
          </cell>
        </row>
        <row r="920">
          <cell r="A920" t="str">
            <v>Радиоспектрометрические исследования</v>
          </cell>
        </row>
        <row r="921">
          <cell r="A921">
            <v>70000741</v>
          </cell>
          <cell r="B921" t="str">
            <v>Спектрометрическое исследование лесоматериалов</v>
          </cell>
          <cell r="C921" t="str">
            <v>проба</v>
          </cell>
          <cell r="D921">
            <v>935</v>
          </cell>
          <cell r="E921">
            <v>1122</v>
          </cell>
          <cell r="F921">
            <v>1290</v>
          </cell>
          <cell r="G921">
            <v>14.973262032085557</v>
          </cell>
        </row>
        <row r="922">
          <cell r="A922">
            <v>70000742</v>
          </cell>
          <cell r="B922" t="str">
            <v>Спектрометрическое исследование пищевых продуктов</v>
          </cell>
          <cell r="C922" t="str">
            <v>проба</v>
          </cell>
          <cell r="D922">
            <v>1200</v>
          </cell>
          <cell r="E922">
            <v>1440</v>
          </cell>
          <cell r="F922">
            <v>1656</v>
          </cell>
          <cell r="G922">
            <v>14.999999999999986</v>
          </cell>
        </row>
        <row r="923">
          <cell r="A923">
            <v>70000743</v>
          </cell>
          <cell r="B923" t="str">
            <v>Спектрометрическое исследование воды поверхностных водоемов (цезий - 137, стронций - 90)</v>
          </cell>
          <cell r="C923" t="str">
            <v>проба</v>
          </cell>
          <cell r="D923">
            <v>1195</v>
          </cell>
          <cell r="E923">
            <v>1434</v>
          </cell>
          <cell r="F923">
            <v>1650</v>
          </cell>
          <cell r="G923">
            <v>15.062761506276146</v>
          </cell>
        </row>
        <row r="924">
          <cell r="A924">
            <v>70000744</v>
          </cell>
          <cell r="B924" t="str">
            <v>Спектрометрическое исследование стройматериалов, шлаков</v>
          </cell>
          <cell r="C924" t="str">
            <v>проба</v>
          </cell>
          <cell r="D924">
            <v>1735</v>
          </cell>
          <cell r="E924">
            <v>2082</v>
          </cell>
          <cell r="F924">
            <v>2394</v>
          </cell>
          <cell r="G924">
            <v>14.985590778097986</v>
          </cell>
        </row>
        <row r="925">
          <cell r="A925">
            <v>70000745</v>
          </cell>
          <cell r="B925" t="str">
            <v>Спектрометрическое исследование почвы</v>
          </cell>
          <cell r="C925" t="str">
            <v>проба</v>
          </cell>
          <cell r="D925">
            <v>710</v>
          </cell>
          <cell r="E925">
            <v>852</v>
          </cell>
          <cell r="F925">
            <v>978</v>
          </cell>
          <cell r="G925">
            <v>14.788732394366207</v>
          </cell>
        </row>
        <row r="926">
          <cell r="A926">
            <v>70000754</v>
          </cell>
          <cell r="B926" t="str">
            <v>Определение общей альфа- и бета- активности в пробе питьевой воды, воды поверхностных водоемов</v>
          </cell>
          <cell r="C926" t="str">
            <v>проба</v>
          </cell>
          <cell r="D926">
            <v>1620</v>
          </cell>
          <cell r="E926">
            <v>1944</v>
          </cell>
          <cell r="F926">
            <v>2238</v>
          </cell>
          <cell r="G926">
            <v>15.123456790123456</v>
          </cell>
        </row>
        <row r="927">
          <cell r="A927">
            <v>70000775</v>
          </cell>
          <cell r="B927" t="str">
            <v>Спектрометрическое исследование минерального сырья</v>
          </cell>
          <cell r="C927" t="str">
            <v>проба</v>
          </cell>
          <cell r="D927">
            <v>3040</v>
          </cell>
          <cell r="E927">
            <v>3648</v>
          </cell>
          <cell r="F927">
            <v>4200</v>
          </cell>
          <cell r="G927">
            <v>15.131578947368425</v>
          </cell>
        </row>
        <row r="928">
          <cell r="A928">
            <v>70000785</v>
          </cell>
          <cell r="B928" t="str">
            <v>Спектрометрическое исследование удельной эффективной активности каменного угля и шлака</v>
          </cell>
          <cell r="C928" t="str">
            <v>проба</v>
          </cell>
          <cell r="D928">
            <v>2150</v>
          </cell>
          <cell r="E928">
            <v>2580</v>
          </cell>
          <cell r="F928">
            <v>2964</v>
          </cell>
          <cell r="G928">
            <v>14.883720930232556</v>
          </cell>
        </row>
        <row r="929">
          <cell r="A929">
            <v>70000786</v>
          </cell>
          <cell r="B929" t="str">
            <v>Спектрометрическое исследование древесного угля на цезий - 137 и стронций - 90</v>
          </cell>
          <cell r="C929" t="str">
            <v>проба</v>
          </cell>
          <cell r="D929">
            <v>1130</v>
          </cell>
          <cell r="E929">
            <v>1356</v>
          </cell>
          <cell r="F929">
            <v>1560</v>
          </cell>
          <cell r="G929">
            <v>15.044247787610615</v>
          </cell>
        </row>
        <row r="930">
          <cell r="A930">
            <v>70000787</v>
          </cell>
          <cell r="B930" t="str">
            <v>Спектрометрическое исследование мебельной продукции</v>
          </cell>
          <cell r="C930" t="str">
            <v>проба</v>
          </cell>
          <cell r="D930">
            <v>2150</v>
          </cell>
          <cell r="E930">
            <v>2580</v>
          </cell>
          <cell r="F930">
            <v>2964</v>
          </cell>
          <cell r="G930">
            <v>14.883720930232556</v>
          </cell>
        </row>
        <row r="931">
          <cell r="A931">
            <v>70000761</v>
          </cell>
          <cell r="B931" t="str">
            <v>Измерение активности радона в пробе воды.</v>
          </cell>
          <cell r="C931" t="str">
            <v>иссл.</v>
          </cell>
          <cell r="D931">
            <v>1275</v>
          </cell>
          <cell r="E931">
            <v>1530</v>
          </cell>
          <cell r="F931">
            <v>1758</v>
          </cell>
          <cell r="G931">
            <v>14.901960784313715</v>
          </cell>
        </row>
        <row r="932">
          <cell r="A932" t="str">
            <v>Дозиметрический метод</v>
          </cell>
        </row>
        <row r="933">
          <cell r="A933">
            <v>70000749</v>
          </cell>
          <cell r="B933" t="str">
            <v>Годовое обслуживание ИДК (1 дозиметр)</v>
          </cell>
          <cell r="C933" t="str">
            <v>дозиметр</v>
          </cell>
          <cell r="D933">
            <v>1500</v>
          </cell>
          <cell r="E933">
            <v>1800</v>
          </cell>
          <cell r="F933">
            <v>2070</v>
          </cell>
          <cell r="G933">
            <v>14.999999999999986</v>
          </cell>
        </row>
        <row r="934">
          <cell r="A934">
            <v>70000777</v>
          </cell>
          <cell r="B934" t="str">
            <v>Квартальное обслуживание ИДК (1 дозиметр)</v>
          </cell>
          <cell r="C934" t="str">
            <v>дозиметр</v>
          </cell>
          <cell r="D934">
            <v>375</v>
          </cell>
          <cell r="E934">
            <v>450</v>
          </cell>
          <cell r="F934">
            <v>516</v>
          </cell>
          <cell r="G934">
            <v>14.666666666666671</v>
          </cell>
        </row>
        <row r="935">
          <cell r="A935">
            <v>70000126</v>
          </cell>
          <cell r="B935" t="str">
            <v>Годовое обслуживание ИДК (2 дозиметра)</v>
          </cell>
          <cell r="C935" t="str">
            <v>дозиметр</v>
          </cell>
          <cell r="D935">
            <v>3000</v>
          </cell>
          <cell r="E935">
            <v>3600</v>
          </cell>
          <cell r="F935">
            <v>4140</v>
          </cell>
          <cell r="G935">
            <v>14.999999999999986</v>
          </cell>
        </row>
        <row r="936">
          <cell r="A936">
            <v>70000750</v>
          </cell>
          <cell r="B936" t="str">
            <v>Измерение мощности дозы гамма – излучения  на местности, в зданиях.</v>
          </cell>
          <cell r="C936" t="str">
            <v>иссл.</v>
          </cell>
          <cell r="D936">
            <v>75</v>
          </cell>
          <cell r="E936">
            <v>90</v>
          </cell>
          <cell r="F936">
            <v>102</v>
          </cell>
          <cell r="G936">
            <v>13.333333333333329</v>
          </cell>
        </row>
        <row r="937">
          <cell r="A937">
            <v>70000751</v>
          </cell>
          <cell r="B937" t="str">
            <v>Измерение мощности дозы гамма-излучения и рентгеновского излучения на радиологическом объекте</v>
          </cell>
          <cell r="C937" t="str">
            <v>иссл.</v>
          </cell>
          <cell r="D937">
            <v>140</v>
          </cell>
          <cell r="E937">
            <v>168</v>
          </cell>
          <cell r="F937">
            <v>192</v>
          </cell>
          <cell r="G937">
            <v>14.285714285714278</v>
          </cell>
        </row>
        <row r="938">
          <cell r="A938">
            <v>70000752</v>
          </cell>
          <cell r="B938" t="str">
            <v>Измерение потока альфа-частиц и бета-частиц</v>
          </cell>
          <cell r="C938" t="str">
            <v>иссл.</v>
          </cell>
          <cell r="D938">
            <v>155</v>
          </cell>
          <cell r="E938">
            <v>186</v>
          </cell>
          <cell r="F938">
            <v>210</v>
          </cell>
          <cell r="G938">
            <v>12.90322580645163</v>
          </cell>
        </row>
        <row r="939">
          <cell r="A939">
            <v>70000041</v>
          </cell>
          <cell r="B939" t="str">
            <v>Радиационный контроль партии черного металлолома массой до 25 тонн, загруженного в транспортное средство</v>
          </cell>
          <cell r="C939" t="str">
            <v>трансп. ед.</v>
          </cell>
          <cell r="D939">
            <v>965</v>
          </cell>
          <cell r="E939">
            <v>1158</v>
          </cell>
          <cell r="F939">
            <v>1332</v>
          </cell>
          <cell r="G939">
            <v>15.025906735751306</v>
          </cell>
        </row>
        <row r="940">
          <cell r="A940">
            <v>70000042</v>
          </cell>
          <cell r="B940" t="str">
            <v>Радиационный контроль партии черного металлолома массой от 25 тонн, загруженное в транспотрное средство</v>
          </cell>
          <cell r="C940" t="str">
            <v>трансп. ед.</v>
          </cell>
          <cell r="D940">
            <v>1000</v>
          </cell>
          <cell r="E940">
            <v>1200</v>
          </cell>
          <cell r="F940">
            <v>1380</v>
          </cell>
          <cell r="G940">
            <v>14.999999999999986</v>
          </cell>
        </row>
        <row r="941">
          <cell r="A941">
            <v>70000043</v>
          </cell>
          <cell r="B941" t="str">
            <v>Радиационный контроль партии цветного металлолома массой до 25 тонн, загруженного в транспортное средство</v>
          </cell>
          <cell r="C941" t="str">
            <v>трансп. ед.</v>
          </cell>
          <cell r="D941">
            <v>1390</v>
          </cell>
          <cell r="E941">
            <v>1668</v>
          </cell>
          <cell r="F941">
            <v>1914</v>
          </cell>
          <cell r="G941">
            <v>14.748201438848923</v>
          </cell>
        </row>
        <row r="942">
          <cell r="A942">
            <v>70000044</v>
          </cell>
          <cell r="B942" t="str">
            <v>Радиационный контроль партии цветного металлолома массой от 25 тонн, загруженного в транспортное средство</v>
          </cell>
          <cell r="C942" t="str">
            <v>трансп. ед.</v>
          </cell>
          <cell r="D942">
            <v>2500</v>
          </cell>
          <cell r="E942">
            <v>3000</v>
          </cell>
          <cell r="F942">
            <v>3450</v>
          </cell>
          <cell r="G942">
            <v>14.999999999999986</v>
          </cell>
        </row>
        <row r="943">
          <cell r="A943">
            <v>70000045</v>
          </cell>
          <cell r="B943" t="str">
            <v>Радиационный контроль черного металла в штабелях для партий до 25 тонн</v>
          </cell>
          <cell r="C943" t="str">
            <v>партия</v>
          </cell>
          <cell r="D943">
            <v>965</v>
          </cell>
          <cell r="E943">
            <v>1158</v>
          </cell>
          <cell r="F943">
            <v>1332</v>
          </cell>
          <cell r="G943">
            <v>15.025906735751306</v>
          </cell>
        </row>
        <row r="944">
          <cell r="A944">
            <v>70000046</v>
          </cell>
          <cell r="B944" t="str">
            <v>Радиационный контроль цветного металла в штабелях для партий до 25 тонн</v>
          </cell>
          <cell r="C944" t="str">
            <v>партия</v>
          </cell>
          <cell r="D944">
            <v>1390</v>
          </cell>
          <cell r="E944">
            <v>1668</v>
          </cell>
          <cell r="F944">
            <v>1914</v>
          </cell>
          <cell r="G944">
            <v>14.748201438848923</v>
          </cell>
        </row>
        <row r="945">
          <cell r="A945">
            <v>70000047</v>
          </cell>
          <cell r="B945" t="str">
            <v>Радиационный контроль черного металла в штабелях для партий от 25 тонн</v>
          </cell>
          <cell r="C945" t="str">
            <v>партия</v>
          </cell>
          <cell r="D945">
            <v>995</v>
          </cell>
          <cell r="E945">
            <v>1194</v>
          </cell>
          <cell r="F945">
            <v>1374</v>
          </cell>
          <cell r="G945">
            <v>15.075376884422113</v>
          </cell>
        </row>
        <row r="946">
          <cell r="A946">
            <v>70000048</v>
          </cell>
          <cell r="B946" t="str">
            <v>Радиационный контроль цветного металла в штабелях для партий от 25 тонн</v>
          </cell>
          <cell r="C946" t="str">
            <v>партия</v>
          </cell>
          <cell r="D946">
            <v>2500</v>
          </cell>
          <cell r="E946">
            <v>3000</v>
          </cell>
          <cell r="F946">
            <v>3450</v>
          </cell>
          <cell r="G946">
            <v>14.999999999999986</v>
          </cell>
        </row>
        <row r="947">
          <cell r="A947" t="str">
            <v>Радиохимический метод</v>
          </cell>
        </row>
        <row r="948">
          <cell r="A948">
            <v>70000739</v>
          </cell>
          <cell r="B948" t="str">
            <v>Анализ золы пищевых продуктов на сторнций-90</v>
          </cell>
          <cell r="C948" t="str">
            <v>иссл.</v>
          </cell>
          <cell r="D948">
            <v>5030</v>
          </cell>
          <cell r="E948">
            <v>6036</v>
          </cell>
          <cell r="F948">
            <v>6942</v>
          </cell>
          <cell r="G948">
            <v>15.009940357852884</v>
          </cell>
        </row>
        <row r="949">
          <cell r="A949">
            <v>70000740</v>
          </cell>
          <cell r="B949" t="str">
            <v>Анализ золы пищевых продуктов на цезий-137</v>
          </cell>
          <cell r="C949" t="str">
            <v>иссл.</v>
          </cell>
          <cell r="D949">
            <v>4040</v>
          </cell>
          <cell r="E949">
            <v>4848</v>
          </cell>
          <cell r="F949">
            <v>5574</v>
          </cell>
          <cell r="G949">
            <v>14.975247524752476</v>
          </cell>
        </row>
        <row r="950">
          <cell r="A950" t="str">
            <v>Радонометрический метод</v>
          </cell>
        </row>
        <row r="951">
          <cell r="A951">
            <v>70000760</v>
          </cell>
          <cell r="B951" t="str">
            <v>Измерение активности изотопов радона в воздухе помещений.</v>
          </cell>
          <cell r="C951" t="str">
            <v>иссл.</v>
          </cell>
          <cell r="D951">
            <v>410</v>
          </cell>
          <cell r="E951">
            <v>492</v>
          </cell>
          <cell r="F951">
            <v>564</v>
          </cell>
          <cell r="G951">
            <v>14.634146341463406</v>
          </cell>
        </row>
        <row r="952">
          <cell r="A952">
            <v>70000762</v>
          </cell>
          <cell r="B952" t="str">
            <v>Измерение плотности потока радона с поверхности грунта.</v>
          </cell>
          <cell r="C952" t="str">
            <v>иссл.</v>
          </cell>
          <cell r="D952">
            <v>550</v>
          </cell>
          <cell r="E952">
            <v>660</v>
          </cell>
          <cell r="F952">
            <v>756</v>
          </cell>
          <cell r="G952">
            <v>14.545454545454547</v>
          </cell>
        </row>
        <row r="953">
          <cell r="A953" t="str">
            <v>Прочие услуги</v>
          </cell>
        </row>
        <row r="954">
          <cell r="A954">
            <v>70000125</v>
          </cell>
          <cell r="B954" t="str">
            <v>Возмещение за порчу и утерю дозиметра термолюминесцентного</v>
          </cell>
          <cell r="C954" t="str">
            <v>дозиметр</v>
          </cell>
          <cell r="D954">
            <v>3875</v>
          </cell>
          <cell r="E954">
            <v>4650</v>
          </cell>
          <cell r="F954">
            <v>5346</v>
          </cell>
          <cell r="G954">
            <v>14.967741935483872</v>
          </cell>
        </row>
        <row r="955">
          <cell r="A955">
            <v>70000789</v>
          </cell>
          <cell r="B955" t="str">
            <v>Оформление картограммы земельного участка</v>
          </cell>
          <cell r="C955" t="str">
            <v>картогр-ма</v>
          </cell>
          <cell r="D955">
            <v>1030</v>
          </cell>
          <cell r="E955">
            <v>1236</v>
          </cell>
          <cell r="F955">
            <v>1422</v>
          </cell>
          <cell r="G955">
            <v>15.048543689320383</v>
          </cell>
        </row>
        <row r="956">
          <cell r="A956">
            <v>70000096</v>
          </cell>
          <cell r="B956" t="str">
            <v>Подготовка отчета 1-ДОЗ персонала (до 10 чел.)</v>
          </cell>
          <cell r="C956" t="str">
            <v>отчет</v>
          </cell>
          <cell r="F956">
            <v>1500</v>
          </cell>
        </row>
        <row r="957">
          <cell r="A957">
            <v>70000097</v>
          </cell>
          <cell r="B957" t="str">
            <v>Подготовка отчета 1-ДОЗ персонала (более 10 чел.)</v>
          </cell>
          <cell r="C957" t="str">
            <v>отчет</v>
          </cell>
          <cell r="F957">
            <v>2400</v>
          </cell>
        </row>
        <row r="958">
          <cell r="A958" t="str">
            <v>Отделение профилактической токсикологии</v>
          </cell>
          <cell r="G958">
            <v>14.125278859201842</v>
          </cell>
        </row>
        <row r="959">
          <cell r="A959">
            <v>80000644</v>
          </cell>
          <cell r="B959" t="str">
            <v>Приготовление модельных  вытяжек из керамической, стеклянной, металлической  посуды</v>
          </cell>
          <cell r="C959" t="str">
            <v>иссл.</v>
          </cell>
          <cell r="D959">
            <v>380</v>
          </cell>
          <cell r="E959">
            <v>456</v>
          </cell>
          <cell r="F959">
            <v>522</v>
          </cell>
          <cell r="G959">
            <v>14.473684210526301</v>
          </cell>
        </row>
        <row r="960">
          <cell r="A960">
            <v>80000645</v>
          </cell>
          <cell r="B960" t="str">
            <v>Приготовление модельных вытяжек из жестяной тары</v>
          </cell>
          <cell r="C960" t="str">
            <v>иссл.</v>
          </cell>
          <cell r="D960">
            <v>380</v>
          </cell>
          <cell r="E960">
            <v>456</v>
          </cell>
          <cell r="F960">
            <v>522</v>
          </cell>
          <cell r="G960">
            <v>14.473684210526301</v>
          </cell>
        </row>
        <row r="961">
          <cell r="A961">
            <v>80000646</v>
          </cell>
          <cell r="B961" t="str">
            <v>Приготовление вытяжек из игрушек</v>
          </cell>
          <cell r="C961" t="str">
            <v>иссл.</v>
          </cell>
          <cell r="D961">
            <v>360</v>
          </cell>
          <cell r="E961">
            <v>432</v>
          </cell>
          <cell r="F961">
            <v>492</v>
          </cell>
          <cell r="G961">
            <v>13.888888888888886</v>
          </cell>
        </row>
        <row r="962">
          <cell r="A962">
            <v>80000647</v>
          </cell>
          <cell r="B962" t="str">
            <v>Приготовление вытяжек из одежды, обуви, тканей</v>
          </cell>
          <cell r="C962" t="str">
            <v>иссл.</v>
          </cell>
          <cell r="D962">
            <v>295</v>
          </cell>
          <cell r="E962">
            <v>354</v>
          </cell>
          <cell r="F962">
            <v>402</v>
          </cell>
          <cell r="G962">
            <v>13.559322033898312</v>
          </cell>
        </row>
        <row r="963">
          <cell r="A963">
            <v>80000648</v>
          </cell>
          <cell r="B963" t="str">
            <v>Приготовление вытяжек из посуды из полимерных материалов и изделий,  контактирующих с пищевыми продуктами</v>
          </cell>
          <cell r="C963" t="str">
            <v>иссл.</v>
          </cell>
          <cell r="D963">
            <v>230</v>
          </cell>
          <cell r="E963">
            <v>276</v>
          </cell>
          <cell r="F963">
            <v>312</v>
          </cell>
          <cell r="G963">
            <v>13.043478260869563</v>
          </cell>
        </row>
        <row r="964">
          <cell r="A964">
            <v>80000649</v>
          </cell>
          <cell r="B964" t="str">
            <v>Определение  индекса токсичности образца</v>
          </cell>
          <cell r="C964" t="str">
            <v>иссл.</v>
          </cell>
          <cell r="D964">
            <v>1070</v>
          </cell>
          <cell r="E964">
            <v>1284</v>
          </cell>
          <cell r="F964">
            <v>1476</v>
          </cell>
          <cell r="G964">
            <v>14.953271028037392</v>
          </cell>
        </row>
        <row r="965">
          <cell r="A965">
            <v>80000650</v>
          </cell>
          <cell r="B965" t="str">
            <v>Исследование игрушек на запах</v>
          </cell>
          <cell r="C965" t="str">
            <v>иссл.</v>
          </cell>
          <cell r="D965">
            <v>185</v>
          </cell>
          <cell r="E965">
            <v>222</v>
          </cell>
          <cell r="F965">
            <v>252</v>
          </cell>
          <cell r="G965">
            <v>13.513513513513516</v>
          </cell>
        </row>
        <row r="966">
          <cell r="A966">
            <v>80000654</v>
          </cell>
          <cell r="B966" t="str">
            <v>Определение сурьмы в игрушке</v>
          </cell>
          <cell r="C966" t="str">
            <v>иссл.</v>
          </cell>
          <cell r="D966">
            <v>720</v>
          </cell>
          <cell r="E966">
            <v>864</v>
          </cell>
          <cell r="F966">
            <v>990</v>
          </cell>
          <cell r="G966">
            <v>14.583333333333329</v>
          </cell>
        </row>
        <row r="967">
          <cell r="A967">
            <v>80000655</v>
          </cell>
          <cell r="B967" t="str">
            <v>Определение  мышьяка в игрушке</v>
          </cell>
          <cell r="C967" t="str">
            <v>иссл.</v>
          </cell>
          <cell r="D967">
            <v>720</v>
          </cell>
          <cell r="E967">
            <v>864</v>
          </cell>
          <cell r="F967">
            <v>990</v>
          </cell>
          <cell r="G967">
            <v>14.583333333333329</v>
          </cell>
        </row>
        <row r="968">
          <cell r="A968">
            <v>80000656</v>
          </cell>
          <cell r="B968" t="str">
            <v>Определение кадмия, свинца, в игрушке</v>
          </cell>
          <cell r="C968" t="str">
            <v>иссл.</v>
          </cell>
          <cell r="D968">
            <v>760</v>
          </cell>
          <cell r="E968">
            <v>912</v>
          </cell>
          <cell r="F968">
            <v>1044</v>
          </cell>
          <cell r="G968">
            <v>14.473684210526301</v>
          </cell>
        </row>
        <row r="969">
          <cell r="A969">
            <v>80000658</v>
          </cell>
          <cell r="B969" t="str">
            <v>Определение ртути в игрушке</v>
          </cell>
          <cell r="C969" t="str">
            <v>иссл.</v>
          </cell>
          <cell r="D969">
            <v>720</v>
          </cell>
          <cell r="E969">
            <v>864</v>
          </cell>
          <cell r="F969">
            <v>990</v>
          </cell>
          <cell r="G969">
            <v>14.583333333333329</v>
          </cell>
        </row>
        <row r="970">
          <cell r="A970">
            <v>80000659</v>
          </cell>
          <cell r="B970" t="str">
            <v>Определение селена в игрушке</v>
          </cell>
          <cell r="C970" t="str">
            <v>иссл.</v>
          </cell>
          <cell r="D970">
            <v>695</v>
          </cell>
          <cell r="E970">
            <v>834</v>
          </cell>
          <cell r="F970">
            <v>954</v>
          </cell>
          <cell r="G970">
            <v>14.388489208633089</v>
          </cell>
        </row>
        <row r="971">
          <cell r="A971">
            <v>80000660</v>
          </cell>
          <cell r="B971" t="str">
            <v>Определение формальдегида в игрушке</v>
          </cell>
          <cell r="C971" t="str">
            <v>иссл.</v>
          </cell>
          <cell r="D971">
            <v>785</v>
          </cell>
          <cell r="E971">
            <v>942</v>
          </cell>
          <cell r="F971">
            <v>1080</v>
          </cell>
          <cell r="G971">
            <v>14.649681528662413</v>
          </cell>
        </row>
        <row r="972">
          <cell r="A972">
            <v>80000666</v>
          </cell>
          <cell r="B972" t="str">
            <v>Исследование одежды и тканей на гигроскопичность</v>
          </cell>
          <cell r="C972" t="str">
            <v>иссл.</v>
          </cell>
          <cell r="D972">
            <v>615</v>
          </cell>
          <cell r="E972">
            <v>738</v>
          </cell>
          <cell r="F972">
            <v>846</v>
          </cell>
          <cell r="G972">
            <v>14.634146341463406</v>
          </cell>
        </row>
        <row r="973">
          <cell r="A973">
            <v>80000667</v>
          </cell>
          <cell r="B973" t="str">
            <v>Исследование одежды и тканей на содержание  формальдегида</v>
          </cell>
          <cell r="C973" t="str">
            <v>иссл.</v>
          </cell>
          <cell r="D973">
            <v>785</v>
          </cell>
          <cell r="E973">
            <v>942</v>
          </cell>
          <cell r="F973">
            <v>1080</v>
          </cell>
          <cell r="G973">
            <v>14.649681528662413</v>
          </cell>
        </row>
        <row r="974">
          <cell r="A974">
            <v>80000669</v>
          </cell>
          <cell r="B974" t="str">
            <v>Определение  устойчивости окраски тканей и одежды к поту.</v>
          </cell>
          <cell r="C974" t="str">
            <v>иссл.</v>
          </cell>
          <cell r="D974">
            <v>390</v>
          </cell>
          <cell r="E974">
            <v>468</v>
          </cell>
          <cell r="F974">
            <v>534</v>
          </cell>
          <cell r="G974">
            <v>14.102564102564102</v>
          </cell>
        </row>
        <row r="975">
          <cell r="A975">
            <v>80000670</v>
          </cell>
          <cell r="B975" t="str">
            <v>Определение  устойчивости окраски тканей и одежды к стирке</v>
          </cell>
          <cell r="C975" t="str">
            <v>иссл.</v>
          </cell>
          <cell r="D975">
            <v>390</v>
          </cell>
          <cell r="E975">
            <v>468</v>
          </cell>
          <cell r="F975">
            <v>534</v>
          </cell>
          <cell r="G975">
            <v>14.102564102564102</v>
          </cell>
        </row>
        <row r="976">
          <cell r="A976">
            <v>80000671</v>
          </cell>
          <cell r="B976" t="str">
            <v>Определение  устойчивости окраски тканей и изделий  к морской воде</v>
          </cell>
          <cell r="C976" t="str">
            <v>иссл.</v>
          </cell>
          <cell r="D976">
            <v>345</v>
          </cell>
          <cell r="E976">
            <v>414</v>
          </cell>
          <cell r="F976">
            <v>474</v>
          </cell>
          <cell r="G976">
            <v>14.492753623188406</v>
          </cell>
        </row>
        <row r="977">
          <cell r="A977">
            <v>80000673</v>
          </cell>
          <cell r="B977" t="str">
            <v>Определение  устойчивости окраски тканей и изделий  к сухому трению</v>
          </cell>
          <cell r="C977" t="str">
            <v>иссл.</v>
          </cell>
          <cell r="D977">
            <v>320</v>
          </cell>
          <cell r="E977">
            <v>384</v>
          </cell>
          <cell r="F977">
            <v>438</v>
          </cell>
          <cell r="G977">
            <v>14.0625</v>
          </cell>
        </row>
        <row r="978">
          <cell r="A978">
            <v>80000674</v>
          </cell>
          <cell r="B978" t="str">
            <v>Определение  устойчивости окраски тканей и изделий  к органическим растворителям</v>
          </cell>
          <cell r="C978" t="str">
            <v>иссл.</v>
          </cell>
          <cell r="D978">
            <v>360</v>
          </cell>
          <cell r="E978">
            <v>432</v>
          </cell>
          <cell r="F978">
            <v>492</v>
          </cell>
          <cell r="G978">
            <v>13.888888888888886</v>
          </cell>
        </row>
        <row r="979">
          <cell r="A979">
            <v>80000675</v>
          </cell>
          <cell r="B979" t="str">
            <v>Определение массовой доли химических волокон в изделиях и ткани</v>
          </cell>
          <cell r="C979" t="str">
            <v>иссл.</v>
          </cell>
          <cell r="D979">
            <v>1155</v>
          </cell>
          <cell r="E979">
            <v>1386</v>
          </cell>
          <cell r="F979">
            <v>1590</v>
          </cell>
          <cell r="G979">
            <v>14.718614718614702</v>
          </cell>
        </row>
        <row r="980">
          <cell r="A980">
            <v>80000679</v>
          </cell>
          <cell r="B980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80" t="str">
            <v>иссл.</v>
          </cell>
          <cell r="D980">
            <v>140</v>
          </cell>
          <cell r="E980">
            <v>168</v>
          </cell>
          <cell r="F980">
            <v>192</v>
          </cell>
          <cell r="G980">
            <v>14.285714285714278</v>
          </cell>
        </row>
        <row r="981">
          <cell r="A981">
            <v>80000680</v>
          </cell>
          <cell r="B981" t="str">
            <v>Определение нормируемых органических веществ в водных вытяжках из материалов различного состава</v>
          </cell>
          <cell r="C981" t="str">
            <v>иссл.</v>
          </cell>
          <cell r="D981">
            <v>3460</v>
          </cell>
          <cell r="E981">
            <v>4152</v>
          </cell>
          <cell r="F981">
            <v>4770</v>
          </cell>
          <cell r="G981">
            <v>14.884393063583829</v>
          </cell>
        </row>
        <row r="982">
          <cell r="A982">
            <v>80000681</v>
          </cell>
          <cell r="B982" t="str">
            <v>Определение формальдегида в модельной вытяжке  из образца</v>
          </cell>
          <cell r="C982" t="str">
            <v>иссл.</v>
          </cell>
          <cell r="D982">
            <v>690</v>
          </cell>
          <cell r="E982">
            <v>828</v>
          </cell>
          <cell r="F982">
            <v>948</v>
          </cell>
          <cell r="G982">
            <v>14.492753623188406</v>
          </cell>
        </row>
        <row r="983">
          <cell r="A983">
            <v>80000682</v>
          </cell>
          <cell r="B983" t="str">
            <v>Определение диоктилфталата в модельных вытяжках из образца</v>
          </cell>
          <cell r="C983" t="str">
            <v>иссл.</v>
          </cell>
          <cell r="D983">
            <v>930</v>
          </cell>
          <cell r="E983">
            <v>1116</v>
          </cell>
          <cell r="F983">
            <v>1278</v>
          </cell>
          <cell r="G983">
            <v>14.516129032258078</v>
          </cell>
        </row>
        <row r="984">
          <cell r="A984">
            <v>80000688</v>
          </cell>
          <cell r="B984" t="str">
            <v>Определение свинца, меди, цинка, кадмия в модельных вытяжках из образца</v>
          </cell>
          <cell r="C984" t="str">
            <v>иссл.</v>
          </cell>
          <cell r="D984">
            <v>830</v>
          </cell>
          <cell r="E984">
            <v>996</v>
          </cell>
          <cell r="F984">
            <v>1140</v>
          </cell>
          <cell r="G984">
            <v>14.457831325301214</v>
          </cell>
        </row>
        <row r="985">
          <cell r="A985">
            <v>80000690</v>
          </cell>
          <cell r="B985" t="str">
            <v>Определение марганца в модельных вытяжках из образца</v>
          </cell>
          <cell r="C985" t="str">
            <v>иссл.</v>
          </cell>
          <cell r="D985">
            <v>570</v>
          </cell>
          <cell r="E985">
            <v>684</v>
          </cell>
          <cell r="F985">
            <v>786</v>
          </cell>
          <cell r="G985">
            <v>14.912280701754383</v>
          </cell>
        </row>
        <row r="986">
          <cell r="A986">
            <v>80000691</v>
          </cell>
          <cell r="B986" t="str">
            <v>Определение диметилтерефталата в модельной вытяжке из образца</v>
          </cell>
          <cell r="C986" t="str">
            <v>иссл.</v>
          </cell>
          <cell r="D986">
            <v>900</v>
          </cell>
          <cell r="E986">
            <v>1080</v>
          </cell>
          <cell r="F986">
            <v>1242</v>
          </cell>
          <cell r="G986">
            <v>14.999999999999986</v>
          </cell>
        </row>
        <row r="987">
          <cell r="A987">
            <v>80000692</v>
          </cell>
          <cell r="B987" t="str">
            <v>Определение  тиурама в модельных вытяжках из образца</v>
          </cell>
          <cell r="C987" t="str">
            <v>иссл.</v>
          </cell>
          <cell r="D987">
            <v>885</v>
          </cell>
          <cell r="E987">
            <v>1062</v>
          </cell>
          <cell r="F987">
            <v>1218</v>
          </cell>
          <cell r="G987">
            <v>14.689265536723155</v>
          </cell>
        </row>
        <row r="988">
          <cell r="A988">
            <v>80000693</v>
          </cell>
          <cell r="B988" t="str">
            <v>Определение  альтакса в модельных вытяжках из образца</v>
          </cell>
          <cell r="C988" t="str">
            <v>иссл.</v>
          </cell>
          <cell r="D988">
            <v>885</v>
          </cell>
          <cell r="E988">
            <v>1062</v>
          </cell>
          <cell r="F988">
            <v>1218</v>
          </cell>
          <cell r="G988">
            <v>14.689265536723155</v>
          </cell>
        </row>
        <row r="989">
          <cell r="A989">
            <v>80000697</v>
          </cell>
          <cell r="B989" t="str">
            <v>Определение фенола, выделяющегося из образца в воздух.</v>
          </cell>
          <cell r="C989" t="str">
            <v>иссл.</v>
          </cell>
          <cell r="D989">
            <v>1035</v>
          </cell>
          <cell r="E989">
            <v>1242</v>
          </cell>
          <cell r="F989">
            <v>1428</v>
          </cell>
          <cell r="G989">
            <v>14.975845410628025</v>
          </cell>
        </row>
        <row r="990">
          <cell r="A990">
            <v>80000698</v>
          </cell>
          <cell r="B990" t="str">
            <v>Определение формальдегида, выделяющегося из образца в воздух.</v>
          </cell>
          <cell r="C990" t="str">
            <v>иссл.</v>
          </cell>
          <cell r="D990">
            <v>1135</v>
          </cell>
          <cell r="E990">
            <v>1362</v>
          </cell>
          <cell r="F990">
            <v>1566</v>
          </cell>
          <cell r="G990">
            <v>14.977973568281939</v>
          </cell>
        </row>
        <row r="991">
          <cell r="A991">
            <v>80000699</v>
          </cell>
          <cell r="B991" t="str">
            <v>Определение аммиака, выделяющегося из образца в воздух.</v>
          </cell>
          <cell r="C991" t="str">
            <v>иссл.</v>
          </cell>
          <cell r="D991">
            <v>1035</v>
          </cell>
          <cell r="E991">
            <v>1242</v>
          </cell>
          <cell r="F991">
            <v>1428</v>
          </cell>
          <cell r="G991">
            <v>14.975845410628025</v>
          </cell>
        </row>
        <row r="992">
          <cell r="A992">
            <v>80000701</v>
          </cell>
          <cell r="B992" t="str">
            <v>Определение метилового спирта, выделяющегося из образца в воздух.</v>
          </cell>
          <cell r="C992" t="str">
            <v>иссл.</v>
          </cell>
          <cell r="D992">
            <v>1035</v>
          </cell>
          <cell r="E992">
            <v>1242</v>
          </cell>
          <cell r="F992">
            <v>1428</v>
          </cell>
          <cell r="G992">
            <v>14.975845410628025</v>
          </cell>
        </row>
        <row r="993">
          <cell r="A993">
            <v>80000702</v>
          </cell>
          <cell r="B993" t="str">
            <v>Определение бензола, толуола, ксилола, выделяющегося из образца в воздух.</v>
          </cell>
          <cell r="C993" t="str">
            <v>иссл.</v>
          </cell>
          <cell r="D993">
            <v>1265</v>
          </cell>
          <cell r="E993">
            <v>1518</v>
          </cell>
          <cell r="F993">
            <v>1740</v>
          </cell>
          <cell r="G993">
            <v>14.624505928853765</v>
          </cell>
        </row>
        <row r="994">
          <cell r="A994">
            <v>80000703</v>
          </cell>
          <cell r="B994" t="str">
            <v>Определение винилацетата, выделяющегося из образца в воздух.</v>
          </cell>
          <cell r="C994" t="str">
            <v>иссл.</v>
          </cell>
          <cell r="D994">
            <v>1325</v>
          </cell>
          <cell r="E994">
            <v>1590</v>
          </cell>
          <cell r="F994">
            <v>1824</v>
          </cell>
          <cell r="G994">
            <v>14.716981132075475</v>
          </cell>
        </row>
        <row r="995">
          <cell r="A995">
            <v>80000705</v>
          </cell>
          <cell r="B995" t="str">
            <v>Определение органолептики модельных растворов посуды металлической, эмалированной, стеклянной, фарфоровой.</v>
          </cell>
          <cell r="C995" t="str">
            <v>иссл.</v>
          </cell>
          <cell r="D995">
            <v>230</v>
          </cell>
          <cell r="E995">
            <v>276</v>
          </cell>
          <cell r="F995">
            <v>312</v>
          </cell>
          <cell r="G995">
            <v>13.043478260869563</v>
          </cell>
        </row>
        <row r="996">
          <cell r="A996">
            <v>80000708</v>
          </cell>
          <cell r="B996" t="str">
            <v>Определение бора в модельных вытяжках из образца</v>
          </cell>
          <cell r="C996" t="str">
            <v>иссл.</v>
          </cell>
          <cell r="D996">
            <v>390</v>
          </cell>
          <cell r="E996">
            <v>468</v>
          </cell>
          <cell r="F996">
            <v>534</v>
          </cell>
          <cell r="G996">
            <v>14.102564102564102</v>
          </cell>
        </row>
        <row r="997">
          <cell r="A997">
            <v>80000709</v>
          </cell>
          <cell r="B997" t="str">
            <v>Определение фтора в модельных вытяжках из образца</v>
          </cell>
          <cell r="C997" t="str">
            <v>иссл.</v>
          </cell>
          <cell r="D997">
            <v>165</v>
          </cell>
          <cell r="E997">
            <v>198</v>
          </cell>
          <cell r="F997">
            <v>222</v>
          </cell>
          <cell r="G997">
            <v>12.12121212121211</v>
          </cell>
        </row>
        <row r="998">
          <cell r="A998">
            <v>80000710</v>
          </cell>
          <cell r="B998" t="str">
            <v>Определение никеля в модельных вытяжках из образца</v>
          </cell>
          <cell r="C998" t="str">
            <v>иссл.</v>
          </cell>
          <cell r="D998">
            <v>720</v>
          </cell>
          <cell r="E998">
            <v>864</v>
          </cell>
          <cell r="F998">
            <v>990</v>
          </cell>
          <cell r="G998">
            <v>14.583333333333329</v>
          </cell>
        </row>
        <row r="999">
          <cell r="A999">
            <v>80000711</v>
          </cell>
          <cell r="B999" t="str">
            <v>Определение кобальта в модельных вытяжках из образца</v>
          </cell>
          <cell r="C999" t="str">
            <v>иссл.</v>
          </cell>
          <cell r="D999">
            <v>720</v>
          </cell>
          <cell r="E999">
            <v>864</v>
          </cell>
          <cell r="F999">
            <v>990</v>
          </cell>
          <cell r="G999">
            <v>14.583333333333329</v>
          </cell>
        </row>
        <row r="1000">
          <cell r="A1000">
            <v>80000712</v>
          </cell>
          <cell r="B1000" t="str">
            <v>Определение мышьяка в модельных вытяжках из образца</v>
          </cell>
          <cell r="C1000" t="str">
            <v>иссл.</v>
          </cell>
          <cell r="D1000">
            <v>720</v>
          </cell>
          <cell r="E1000">
            <v>864</v>
          </cell>
          <cell r="F1000">
            <v>990</v>
          </cell>
          <cell r="G1000">
            <v>14.583333333333329</v>
          </cell>
        </row>
        <row r="1001">
          <cell r="A1001">
            <v>80000713</v>
          </cell>
          <cell r="B1001" t="str">
            <v>Определение алюминия в модельных вытяжках из образца</v>
          </cell>
          <cell r="C1001" t="str">
            <v>иссл.</v>
          </cell>
          <cell r="D1001">
            <v>685</v>
          </cell>
          <cell r="E1001">
            <v>822</v>
          </cell>
          <cell r="F1001">
            <v>942</v>
          </cell>
          <cell r="G1001">
            <v>14.59854014598541</v>
          </cell>
        </row>
        <row r="1002">
          <cell r="A1002">
            <v>80000716</v>
          </cell>
          <cell r="B1002" t="str">
            <v>Определение хрома в модельных вытяжках из образца</v>
          </cell>
          <cell r="C1002" t="str">
            <v>иссл.</v>
          </cell>
          <cell r="D1002">
            <v>625</v>
          </cell>
          <cell r="E1002">
            <v>750</v>
          </cell>
          <cell r="F1002">
            <v>858</v>
          </cell>
          <cell r="G1002">
            <v>14.399999999999991</v>
          </cell>
        </row>
        <row r="1003">
          <cell r="A1003">
            <v>80000718</v>
          </cell>
          <cell r="B1003" t="str">
            <v>Определение железа в модельных вытяжках из образца</v>
          </cell>
          <cell r="C1003" t="str">
            <v>иссл.</v>
          </cell>
          <cell r="D1003">
            <v>485</v>
          </cell>
          <cell r="E1003">
            <v>582</v>
          </cell>
          <cell r="F1003">
            <v>666</v>
          </cell>
          <cell r="G1003">
            <v>14.432989690721641</v>
          </cell>
        </row>
        <row r="1004">
          <cell r="A1004">
            <v>80000721</v>
          </cell>
          <cell r="B1004" t="str">
            <v>Определение водородного показателя (РН) в непродовольственной продукции</v>
          </cell>
          <cell r="C1004" t="str">
            <v>иссл.</v>
          </cell>
          <cell r="D1004">
            <v>460</v>
          </cell>
          <cell r="E1004">
            <v>552</v>
          </cell>
          <cell r="F1004">
            <v>633</v>
          </cell>
          <cell r="G1004">
            <v>14.673913043478265</v>
          </cell>
        </row>
        <row r="1005">
          <cell r="A1005">
            <v>80000742</v>
          </cell>
          <cell r="B1005" t="str">
            <v>Определение органолептических показателей тканей и изделий.</v>
          </cell>
          <cell r="C1005" t="str">
            <v>иссл.</v>
          </cell>
          <cell r="D1005">
            <v>230</v>
          </cell>
          <cell r="E1005">
            <v>276</v>
          </cell>
          <cell r="F1005">
            <v>312</v>
          </cell>
          <cell r="G1005">
            <v>13.043478260869563</v>
          </cell>
        </row>
        <row r="1006">
          <cell r="A1006">
            <v>80000747</v>
          </cell>
          <cell r="B1006" t="str">
            <v>Определение ртути в модельных вытяжках из образца</v>
          </cell>
          <cell r="C1006" t="str">
            <v>иссл.</v>
          </cell>
          <cell r="D1006">
            <v>815</v>
          </cell>
          <cell r="E1006">
            <v>978</v>
          </cell>
          <cell r="F1006">
            <v>1122</v>
          </cell>
          <cell r="G1006">
            <v>14.723926380368098</v>
          </cell>
        </row>
        <row r="1007">
          <cell r="A1007">
            <v>80000750</v>
          </cell>
          <cell r="B1007" t="str">
            <v>Определение смываемости с посуды</v>
          </cell>
          <cell r="C1007" t="str">
            <v>иссл.</v>
          </cell>
          <cell r="D1007">
            <v>640</v>
          </cell>
          <cell r="E1007">
            <v>768</v>
          </cell>
          <cell r="F1007">
            <v>882</v>
          </cell>
          <cell r="G1007">
            <v>14.84375</v>
          </cell>
        </row>
        <row r="1008">
          <cell r="A1008">
            <v>80000752</v>
          </cell>
          <cell r="B1008" t="str">
            <v>Определение органолептических показателей парфюмерно-косметических изделий</v>
          </cell>
          <cell r="C1008" t="str">
            <v>иссл.</v>
          </cell>
          <cell r="D1008">
            <v>230</v>
          </cell>
          <cell r="E1008">
            <v>276</v>
          </cell>
          <cell r="F1008">
            <v>312</v>
          </cell>
          <cell r="G1008">
            <v>13.043478260869563</v>
          </cell>
        </row>
        <row r="1009">
          <cell r="A1009">
            <v>80000753</v>
          </cell>
          <cell r="B1009" t="str">
            <v>Определение пенообразующей способности синтетических моющих средств и шампуней</v>
          </cell>
          <cell r="C1009" t="str">
            <v>иссл.</v>
          </cell>
          <cell r="D1009">
            <v>620</v>
          </cell>
          <cell r="E1009">
            <v>744</v>
          </cell>
          <cell r="F1009">
            <v>852</v>
          </cell>
          <cell r="G1009">
            <v>14.516129032258078</v>
          </cell>
        </row>
        <row r="1010">
          <cell r="A1010">
            <v>80000754</v>
          </cell>
          <cell r="B1010" t="str">
            <v>Определение термостабильности косметических изделий</v>
          </cell>
          <cell r="C1010" t="str">
            <v>иссл.</v>
          </cell>
          <cell r="D1010">
            <v>270</v>
          </cell>
          <cell r="E1010">
            <v>324</v>
          </cell>
          <cell r="F1010">
            <v>372</v>
          </cell>
          <cell r="G1010">
            <v>14.81481481481481</v>
          </cell>
        </row>
        <row r="1011">
          <cell r="A1011">
            <v>80000755</v>
          </cell>
          <cell r="B1011" t="str">
            <v>Определение коллоидной стабильности косметических изделий</v>
          </cell>
          <cell r="C1011" t="str">
            <v>иссл.</v>
          </cell>
          <cell r="D1011">
            <v>250</v>
          </cell>
          <cell r="E1011">
            <v>300</v>
          </cell>
          <cell r="F1011">
            <v>342</v>
          </cell>
          <cell r="G1011">
            <v>13.999999999999986</v>
          </cell>
        </row>
        <row r="1012">
          <cell r="A1012">
            <v>80000758</v>
          </cell>
          <cell r="B1012" t="str">
            <v>Определение хрома в игрушках</v>
          </cell>
          <cell r="C1012" t="str">
            <v>иссл.</v>
          </cell>
          <cell r="D1012">
            <v>830</v>
          </cell>
          <cell r="E1012">
            <v>996</v>
          </cell>
          <cell r="F1012">
            <v>1140</v>
          </cell>
          <cell r="G1012">
            <v>14.457831325301214</v>
          </cell>
        </row>
        <row r="1013">
          <cell r="A1013">
            <v>80000759</v>
          </cell>
          <cell r="B1013" t="str">
            <v>Определение бария в игрушках</v>
          </cell>
          <cell r="C1013" t="str">
            <v>иссл.</v>
          </cell>
          <cell r="D1013">
            <v>830</v>
          </cell>
          <cell r="E1013">
            <v>996</v>
          </cell>
          <cell r="F1013">
            <v>1140</v>
          </cell>
          <cell r="G1013">
            <v>14.457831325301214</v>
          </cell>
        </row>
        <row r="1014">
          <cell r="A1014">
            <v>80000760</v>
          </cell>
          <cell r="B1014" t="str">
            <v>Определение дибутилфталата в модельных вытяжках</v>
          </cell>
          <cell r="C1014" t="str">
            <v>иссл.</v>
          </cell>
          <cell r="D1014">
            <v>980</v>
          </cell>
          <cell r="E1014">
            <v>1176</v>
          </cell>
          <cell r="F1014">
            <v>1350</v>
          </cell>
          <cell r="G1014">
            <v>14.795918367346957</v>
          </cell>
        </row>
        <row r="1015">
          <cell r="A1015">
            <v>80000761</v>
          </cell>
          <cell r="B1015" t="str">
            <v>Определение этиленгликоля в модельных вытяжках</v>
          </cell>
          <cell r="C1015" t="str">
            <v>иссл.</v>
          </cell>
          <cell r="D1015">
            <v>830</v>
          </cell>
          <cell r="E1015">
            <v>996</v>
          </cell>
          <cell r="F1015">
            <v>1140</v>
          </cell>
          <cell r="G1015">
            <v>14.457831325301214</v>
          </cell>
        </row>
        <row r="1016">
          <cell r="A1016">
            <v>80000762</v>
          </cell>
          <cell r="B1016" t="str">
            <v>Определение массовой доли свободной едкой щелочи в мыле</v>
          </cell>
          <cell r="C1016" t="str">
            <v>иссл.</v>
          </cell>
          <cell r="D1016">
            <v>280</v>
          </cell>
          <cell r="E1016">
            <v>336</v>
          </cell>
          <cell r="F1016">
            <v>384</v>
          </cell>
          <cell r="G1016">
            <v>14.285714285714278</v>
          </cell>
        </row>
        <row r="1017">
          <cell r="A1017">
            <v>80000763</v>
          </cell>
          <cell r="B1017" t="str">
            <v>Определение массовой доли свободного углекислого натрия в мыле</v>
          </cell>
          <cell r="C1017" t="str">
            <v>иссл.</v>
          </cell>
          <cell r="D1017">
            <v>260</v>
          </cell>
          <cell r="E1017">
            <v>312</v>
          </cell>
          <cell r="F1017">
            <v>354</v>
          </cell>
          <cell r="G1017">
            <v>13.461538461538453</v>
          </cell>
        </row>
        <row r="1018">
          <cell r="A1018">
            <v>80000764</v>
          </cell>
          <cell r="B1018" t="str">
            <v>Определение капролактама в водной вытяжке</v>
          </cell>
          <cell r="C1018" t="str">
            <v>иссл.</v>
          </cell>
          <cell r="D1018">
            <v>695</v>
          </cell>
          <cell r="E1018">
            <v>834</v>
          </cell>
          <cell r="F1018">
            <v>954</v>
          </cell>
          <cell r="G1018">
            <v>14.388489208633089</v>
          </cell>
        </row>
        <row r="1019">
          <cell r="A1019">
            <v>80001026</v>
          </cell>
          <cell r="B1019" t="str">
            <v>Определение  устойчивости окраски тканей и одежды  к дистиллированной воде</v>
          </cell>
          <cell r="C1019" t="str">
            <v>иссл.</v>
          </cell>
          <cell r="D1019">
            <v>350</v>
          </cell>
          <cell r="E1019">
            <v>420</v>
          </cell>
          <cell r="F1019">
            <v>480</v>
          </cell>
          <cell r="G1019">
            <v>14.285714285714278</v>
          </cell>
        </row>
        <row r="1020">
          <cell r="A1020">
            <v>80001035</v>
          </cell>
          <cell r="B1020" t="str">
            <v>Определение стойкости лакового покрытия металлических крышек при кипячении (в 4-х растворах).</v>
          </cell>
          <cell r="C1020" t="str">
            <v>иссл.</v>
          </cell>
          <cell r="D1020">
            <v>1090</v>
          </cell>
          <cell r="E1020">
            <v>1308</v>
          </cell>
          <cell r="F1020">
            <v>1500</v>
          </cell>
          <cell r="G1020">
            <v>14.678899082568805</v>
          </cell>
        </row>
        <row r="1021">
          <cell r="A1021">
            <v>80001036</v>
          </cell>
          <cell r="B1021" t="str">
            <v>Определение фенола в модельной вытяжке из образца</v>
          </cell>
          <cell r="C1021" t="str">
            <v>иссл.</v>
          </cell>
          <cell r="D1021">
            <v>645</v>
          </cell>
          <cell r="E1021">
            <v>774</v>
          </cell>
          <cell r="F1021">
            <v>888</v>
          </cell>
          <cell r="G1021">
            <v>14.728682170542641</v>
          </cell>
        </row>
        <row r="1022">
          <cell r="A1022">
            <v>80001037</v>
          </cell>
          <cell r="B1022" t="str">
            <v xml:space="preserve">Определение стойкости защитно-декоративного покрытия игрушки </v>
          </cell>
          <cell r="C1022" t="str">
            <v>иссл.</v>
          </cell>
          <cell r="D1022">
            <v>310</v>
          </cell>
          <cell r="E1022">
            <v>372</v>
          </cell>
          <cell r="F1022">
            <v>426</v>
          </cell>
          <cell r="G1022">
            <v>14.516129032258078</v>
          </cell>
        </row>
        <row r="1023">
          <cell r="A1023">
            <v>80001301</v>
          </cell>
          <cell r="B102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23" t="str">
            <v>иссл.</v>
          </cell>
          <cell r="D1023">
            <v>1685</v>
          </cell>
          <cell r="E1023">
            <v>2022</v>
          </cell>
          <cell r="F1023">
            <v>2322</v>
          </cell>
          <cell r="G1023">
            <v>14.836795252225528</v>
          </cell>
        </row>
        <row r="1024">
          <cell r="A1024">
            <v>80000695</v>
          </cell>
          <cell r="B1024" t="str">
            <v>Исследование обуви на запах</v>
          </cell>
          <cell r="C1024" t="str">
            <v>иссл.</v>
          </cell>
          <cell r="D1024">
            <v>170</v>
          </cell>
          <cell r="E1024">
            <v>204</v>
          </cell>
          <cell r="F1024">
            <v>234</v>
          </cell>
          <cell r="G1024">
            <v>14.705882352941174</v>
          </cell>
        </row>
        <row r="1025">
          <cell r="A1025">
            <v>80000704</v>
          </cell>
          <cell r="B1025" t="str">
            <v>Определение воздухопроницаемости текстильных материалов и изделий</v>
          </cell>
          <cell r="C1025" t="str">
            <v>иссл.</v>
          </cell>
          <cell r="D1025">
            <v>735</v>
          </cell>
          <cell r="E1025">
            <v>882</v>
          </cell>
          <cell r="F1025">
            <v>1014</v>
          </cell>
          <cell r="G1025">
            <v>14.965986394557817</v>
          </cell>
        </row>
        <row r="1026">
          <cell r="A1026">
            <v>80001302</v>
          </cell>
          <cell r="B102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26" t="str">
            <v>иссл.</v>
          </cell>
          <cell r="D1026">
            <v>3090</v>
          </cell>
          <cell r="E1026">
            <v>3708</v>
          </cell>
          <cell r="F1026">
            <v>4260</v>
          </cell>
          <cell r="G1026">
            <v>14.886731391585755</v>
          </cell>
        </row>
        <row r="1027">
          <cell r="A1027">
            <v>80001303</v>
          </cell>
          <cell r="B1027" t="str">
            <v>Определение 1 элемента атомно-абсорбционным методом в модельных вытяжках из образца</v>
          </cell>
          <cell r="C1027" t="str">
            <v>иссл.</v>
          </cell>
          <cell r="D1027">
            <v>630</v>
          </cell>
          <cell r="E1027">
            <v>756</v>
          </cell>
          <cell r="F1027">
            <v>864</v>
          </cell>
          <cell r="G1027">
            <v>14.285714285714278</v>
          </cell>
        </row>
        <row r="1028">
          <cell r="A1028">
            <v>80001304</v>
          </cell>
          <cell r="B1028" t="str">
            <v>Определение кислотостойкости (химической стойкости)</v>
          </cell>
          <cell r="C1028" t="str">
            <v>иссл.</v>
          </cell>
          <cell r="D1028">
            <v>250</v>
          </cell>
          <cell r="E1028">
            <v>300</v>
          </cell>
          <cell r="F1028">
            <v>342</v>
          </cell>
          <cell r="G1028">
            <v>13.999999999999986</v>
          </cell>
        </row>
        <row r="1029">
          <cell r="A1029">
            <v>80001305</v>
          </cell>
          <cell r="B1029" t="str">
            <v>Стойкость к горячей обработке металлических крышек</v>
          </cell>
          <cell r="C1029" t="str">
            <v>иссл.</v>
          </cell>
          <cell r="D1029">
            <v>170</v>
          </cell>
          <cell r="E1029">
            <v>204</v>
          </cell>
          <cell r="F1029">
            <v>234</v>
          </cell>
          <cell r="G1029">
            <v>14.705882352941174</v>
          </cell>
        </row>
        <row r="1030">
          <cell r="A1030">
            <v>80001306</v>
          </cell>
          <cell r="B1030" t="str">
            <v>Стойкость упаковки к горячей воде</v>
          </cell>
          <cell r="C1030" t="str">
            <v>иссл.</v>
          </cell>
          <cell r="D1030">
            <v>170</v>
          </cell>
          <cell r="E1030">
            <v>204</v>
          </cell>
          <cell r="F1030">
            <v>234</v>
          </cell>
          <cell r="G1030">
            <v>14.705882352941174</v>
          </cell>
        </row>
        <row r="1031">
          <cell r="A1031">
            <v>80001307</v>
          </cell>
          <cell r="B1031" t="str">
            <v>Стойкость рисунка флексографической печати к липкой ленте</v>
          </cell>
          <cell r="C1031" t="str">
            <v>иссл.</v>
          </cell>
          <cell r="D1031">
            <v>195</v>
          </cell>
          <cell r="E1031">
            <v>234</v>
          </cell>
          <cell r="F1031">
            <v>264</v>
          </cell>
          <cell r="G1031">
            <v>12.820512820512818</v>
          </cell>
        </row>
        <row r="1032">
          <cell r="A1032">
            <v>80001308</v>
          </cell>
          <cell r="B1032" t="str">
            <v>Стойкость к миграции красителя</v>
          </cell>
          <cell r="C1032" t="str">
            <v>иссл.</v>
          </cell>
          <cell r="D1032">
            <v>130</v>
          </cell>
          <cell r="E1032">
            <v>156</v>
          </cell>
          <cell r="F1032">
            <v>174</v>
          </cell>
          <cell r="G1032">
            <v>11.538461538461547</v>
          </cell>
        </row>
        <row r="1033">
          <cell r="A1033">
            <v>80001309</v>
          </cell>
          <cell r="B1033" t="str">
            <v>Герметичность сварного шва</v>
          </cell>
          <cell r="C1033" t="str">
            <v>иссл.</v>
          </cell>
          <cell r="D1033">
            <v>200</v>
          </cell>
          <cell r="E1033">
            <v>240</v>
          </cell>
          <cell r="F1033">
            <v>276</v>
          </cell>
          <cell r="G1033">
            <v>14.999999999999986</v>
          </cell>
        </row>
        <row r="1034">
          <cell r="A1034">
            <v>80001310</v>
          </cell>
          <cell r="B1034" t="str">
            <v>Стойкость к раствору кислоты и мыльно-щелочным растворам</v>
          </cell>
          <cell r="C1034" t="str">
            <v>иссл.</v>
          </cell>
          <cell r="D1034">
            <v>305</v>
          </cell>
          <cell r="E1034">
            <v>366</v>
          </cell>
          <cell r="F1034">
            <v>420</v>
          </cell>
          <cell r="G1034">
            <v>14.754098360655732</v>
          </cell>
        </row>
        <row r="1035">
          <cell r="A1035">
            <v>80001311</v>
          </cell>
          <cell r="B1035" t="str">
            <v>Водостойкость (водонепроницаемость) упаковки</v>
          </cell>
          <cell r="C1035" t="str">
            <v>иссл.</v>
          </cell>
          <cell r="D1035">
            <v>185</v>
          </cell>
          <cell r="E1035">
            <v>222</v>
          </cell>
          <cell r="F1035">
            <v>252</v>
          </cell>
          <cell r="G1035">
            <v>13.513513513513516</v>
          </cell>
        </row>
        <row r="1036">
          <cell r="A1036">
            <v>80001312</v>
          </cell>
          <cell r="B1036" t="str">
            <v>Изменение рН водной вытяжки</v>
          </cell>
          <cell r="C1036" t="str">
            <v>иссл.</v>
          </cell>
          <cell r="D1036">
            <v>450</v>
          </cell>
          <cell r="E1036">
            <v>540</v>
          </cell>
          <cell r="F1036">
            <v>618</v>
          </cell>
          <cell r="G1036">
            <v>14.444444444444443</v>
          </cell>
        </row>
        <row r="1037">
          <cell r="A1037">
            <v>80000642</v>
          </cell>
          <cell r="B1037" t="str">
            <v>Определение активного хлора в товарах бытовой химии</v>
          </cell>
          <cell r="C1037" t="str">
            <v>иссл.</v>
          </cell>
          <cell r="D1037">
            <v>405</v>
          </cell>
          <cell r="E1037">
            <v>486</v>
          </cell>
          <cell r="F1037">
            <v>558</v>
          </cell>
          <cell r="G1037">
            <v>14.81481481481481</v>
          </cell>
        </row>
        <row r="1038">
          <cell r="A1038">
            <v>80000643</v>
          </cell>
          <cell r="B1038" t="str">
            <v>Изменение кислотного числа (в упаковке)</v>
          </cell>
          <cell r="C1038" t="str">
            <v>иссл.</v>
          </cell>
          <cell r="D1038">
            <v>405</v>
          </cell>
          <cell r="E1038">
            <v>486</v>
          </cell>
          <cell r="F1038">
            <v>558</v>
          </cell>
          <cell r="G1038">
            <v>14.81481481481481</v>
          </cell>
        </row>
        <row r="1039">
          <cell r="A1039">
            <v>80000765</v>
          </cell>
          <cell r="B1039" t="str">
            <v>Определение бромирующихся веществ (бромируемость)</v>
          </cell>
          <cell r="C1039" t="str">
            <v>иссл.</v>
          </cell>
          <cell r="D1039">
            <v>415</v>
          </cell>
          <cell r="E1039">
            <v>498</v>
          </cell>
          <cell r="F1039">
            <v>570</v>
          </cell>
          <cell r="G1039">
            <v>14.457831325301214</v>
          </cell>
        </row>
        <row r="1040">
          <cell r="A1040">
            <v>80000766</v>
          </cell>
          <cell r="B1040" t="str">
            <v>Определение массовой доли свободной серной кислоты (по водной вытяжке)</v>
          </cell>
          <cell r="C1040" t="str">
            <v>иссл.</v>
          </cell>
          <cell r="D1040">
            <v>760</v>
          </cell>
          <cell r="E1040">
            <v>912</v>
          </cell>
          <cell r="F1040">
            <v>1044</v>
          </cell>
          <cell r="G1040">
            <v>14.473684210526301</v>
          </cell>
        </row>
        <row r="1041">
          <cell r="A1041">
            <v>80000767</v>
          </cell>
          <cell r="B1041" t="str">
            <v>Определение водонепроницаемости</v>
          </cell>
          <cell r="C1041" t="str">
            <v>иссл.</v>
          </cell>
          <cell r="D1041">
            <v>245</v>
          </cell>
          <cell r="E1041">
            <v>294</v>
          </cell>
          <cell r="F1041">
            <v>336</v>
          </cell>
          <cell r="G1041">
            <v>14.285714285714278</v>
          </cell>
        </row>
        <row r="1042">
          <cell r="A1042">
            <v>80000768</v>
          </cell>
          <cell r="B1042" t="str">
            <v>Определение стойкости запаха</v>
          </cell>
          <cell r="C1042" t="str">
            <v>иссл.</v>
          </cell>
          <cell r="D1042">
            <v>285</v>
          </cell>
          <cell r="E1042">
            <v>342</v>
          </cell>
          <cell r="F1042">
            <v>390</v>
          </cell>
          <cell r="G1042">
            <v>14.035087719298247</v>
          </cell>
        </row>
        <row r="1043">
          <cell r="A1043">
            <v>80000769</v>
          </cell>
          <cell r="B1043" t="str">
            <v>Определение объемной доли этилового спирта</v>
          </cell>
          <cell r="C1043" t="str">
            <v>иссл.</v>
          </cell>
          <cell r="D1043">
            <v>485</v>
          </cell>
          <cell r="E1043">
            <v>582</v>
          </cell>
          <cell r="F1043">
            <v>666</v>
          </cell>
          <cell r="G1043">
            <v>14.432989690721641</v>
          </cell>
        </row>
        <row r="1044">
          <cell r="A1044">
            <v>80000770</v>
          </cell>
          <cell r="B1044" t="str">
            <v>Определение массы изделия</v>
          </cell>
          <cell r="C1044" t="str">
            <v>иссл.</v>
          </cell>
          <cell r="D1044">
            <v>160</v>
          </cell>
          <cell r="E1044">
            <v>192</v>
          </cell>
          <cell r="F1044">
            <v>216</v>
          </cell>
          <cell r="G1044">
            <v>12.5</v>
          </cell>
        </row>
        <row r="1045">
          <cell r="A1045">
            <v>80000771</v>
          </cell>
          <cell r="B1045" t="str">
            <v>Определение устойчивости окраски к воздействию сухого и мокрого трения (сумки, ранцы)</v>
          </cell>
          <cell r="C1045" t="str">
            <v>иссл.</v>
          </cell>
          <cell r="D1045">
            <v>160</v>
          </cell>
          <cell r="E1045">
            <v>192</v>
          </cell>
          <cell r="F1045">
            <v>216</v>
          </cell>
          <cell r="G1045">
            <v>12.5</v>
          </cell>
        </row>
        <row r="1046">
          <cell r="A1046">
            <v>80000772</v>
          </cell>
          <cell r="B1046" t="str">
            <v>Определение высоты каблука</v>
          </cell>
          <cell r="C1046" t="str">
            <v>иссл.</v>
          </cell>
          <cell r="D1046">
            <v>160</v>
          </cell>
          <cell r="E1046">
            <v>192</v>
          </cell>
          <cell r="F1046">
            <v>216</v>
          </cell>
          <cell r="G1046">
            <v>12.5</v>
          </cell>
        </row>
        <row r="1047">
          <cell r="A1047">
            <v>80000773</v>
          </cell>
          <cell r="B1047" t="str">
            <v>Определение содержания свободного формальдегида в коже</v>
          </cell>
          <cell r="C1047" t="str">
            <v>иссл.</v>
          </cell>
          <cell r="D1047">
            <v>745</v>
          </cell>
          <cell r="E1047">
            <v>894</v>
          </cell>
          <cell r="F1047">
            <v>1026</v>
          </cell>
          <cell r="G1047">
            <v>14.765100671140942</v>
          </cell>
        </row>
        <row r="1048">
          <cell r="A1048">
            <v>80000774</v>
          </cell>
          <cell r="B1048" t="str">
            <v>Определение пенообразования</v>
          </cell>
          <cell r="C1048" t="str">
            <v>иссл.</v>
          </cell>
          <cell r="D1048">
            <v>160</v>
          </cell>
          <cell r="E1048">
            <v>192</v>
          </cell>
          <cell r="F1048">
            <v>216</v>
          </cell>
          <cell r="G1048">
            <v>12.5</v>
          </cell>
        </row>
        <row r="1049">
          <cell r="A1049">
            <v>80000775</v>
          </cell>
          <cell r="B1049" t="str">
            <v>Приготовление вытяжек из материалов для водоочистки и водоподготовки</v>
          </cell>
          <cell r="C1049" t="str">
            <v>иссл.</v>
          </cell>
          <cell r="D1049">
            <v>125</v>
          </cell>
          <cell r="E1049">
            <v>150</v>
          </cell>
          <cell r="F1049">
            <v>168</v>
          </cell>
          <cell r="G1049">
            <v>12.000000000000014</v>
          </cell>
        </row>
        <row r="1050">
          <cell r="A1050">
            <v>80000776</v>
          </cell>
          <cell r="B1050" t="str">
            <v>Определение стойкости полимерных крышек к горячей обработке, к растворам кислот</v>
          </cell>
          <cell r="C1050" t="str">
            <v>иссл.</v>
          </cell>
          <cell r="D1050">
            <v>195</v>
          </cell>
          <cell r="E1050">
            <v>234</v>
          </cell>
          <cell r="F1050">
            <v>264</v>
          </cell>
          <cell r="G1050">
            <v>12.820512820512818</v>
          </cell>
        </row>
        <row r="1051">
          <cell r="A1051">
            <v>80000777</v>
          </cell>
          <cell r="B1051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51" t="str">
            <v>иссл.</v>
          </cell>
          <cell r="D1051">
            <v>160</v>
          </cell>
          <cell r="E1051">
            <v>192</v>
          </cell>
          <cell r="F1051">
            <v>216</v>
          </cell>
          <cell r="G1051">
            <v>12.5</v>
          </cell>
        </row>
        <row r="1052">
          <cell r="A1052">
            <v>80000778</v>
          </cell>
          <cell r="B1052" t="str">
            <v>Определение массовой доли хлоридов (массовая доля хлористого натрия)</v>
          </cell>
          <cell r="C1052" t="str">
            <v>иссл.</v>
          </cell>
          <cell r="D1052">
            <v>1540</v>
          </cell>
          <cell r="E1052">
            <v>1848</v>
          </cell>
          <cell r="F1052">
            <v>2124</v>
          </cell>
          <cell r="G1052">
            <v>14.935064935064929</v>
          </cell>
        </row>
        <row r="1053">
          <cell r="A1053">
            <v>80000779</v>
          </cell>
          <cell r="B1053" t="str">
            <v>Определение отсутствия слипания латексных сосок пустышек</v>
          </cell>
          <cell r="C1053" t="str">
            <v>иссл.</v>
          </cell>
          <cell r="D1053">
            <v>125</v>
          </cell>
          <cell r="E1053">
            <v>150</v>
          </cell>
          <cell r="F1053">
            <v>168</v>
          </cell>
          <cell r="G1053">
            <v>12.000000000000014</v>
          </cell>
        </row>
        <row r="1054">
          <cell r="A1054">
            <v>80000780</v>
          </cell>
          <cell r="B1054" t="str">
            <v>Приготовление вытяжек из средств личной гигиены</v>
          </cell>
          <cell r="C1054" t="str">
            <v>иссл.</v>
          </cell>
          <cell r="D1054">
            <v>160</v>
          </cell>
          <cell r="E1054">
            <v>192</v>
          </cell>
          <cell r="F1054">
            <v>216</v>
          </cell>
          <cell r="G1054">
            <v>12.5</v>
          </cell>
        </row>
        <row r="1055">
          <cell r="A1055">
            <v>80000781</v>
          </cell>
          <cell r="B1055" t="str">
            <v>Определение капиллярности</v>
          </cell>
          <cell r="C1055" t="str">
            <v>иссл.</v>
          </cell>
          <cell r="D1055">
            <v>425</v>
          </cell>
          <cell r="E1055">
            <v>510</v>
          </cell>
          <cell r="F1055">
            <v>582</v>
          </cell>
          <cell r="G1055">
            <v>14.117647058823522</v>
          </cell>
        </row>
        <row r="1056">
          <cell r="A1056">
            <v>80000782</v>
          </cell>
          <cell r="B1056" t="str">
            <v>Определение водопоглощения</v>
          </cell>
          <cell r="C1056" t="str">
            <v>иссл.</v>
          </cell>
          <cell r="D1056">
            <v>405</v>
          </cell>
          <cell r="E1056">
            <v>486</v>
          </cell>
          <cell r="F1056">
            <v>558</v>
          </cell>
          <cell r="G1056">
            <v>14.81481481481481</v>
          </cell>
        </row>
        <row r="1057">
          <cell r="A1057">
            <v>80000783</v>
          </cell>
          <cell r="B1057" t="str">
            <v>Определение массы полупары обуви</v>
          </cell>
          <cell r="C1057" t="str">
            <v>иссл.</v>
          </cell>
          <cell r="D1057">
            <v>160</v>
          </cell>
          <cell r="E1057">
            <v>192</v>
          </cell>
          <cell r="F1057">
            <v>216</v>
          </cell>
          <cell r="G1057">
            <v>12.5</v>
          </cell>
        </row>
        <row r="1058">
          <cell r="A1058">
            <v>80000784</v>
          </cell>
          <cell r="B1058" t="str">
            <v>Определение формальдегида в белковой оболочке</v>
          </cell>
          <cell r="C1058" t="str">
            <v>иссл.</v>
          </cell>
          <cell r="D1058">
            <v>750</v>
          </cell>
          <cell r="E1058">
            <v>900</v>
          </cell>
          <cell r="F1058">
            <v>1032</v>
          </cell>
          <cell r="G1058">
            <v>14.666666666666671</v>
          </cell>
        </row>
        <row r="1059">
          <cell r="A1059">
            <v>80000786</v>
          </cell>
          <cell r="B1059" t="str">
            <v>Приготовление вытяжек из латексных сосок-пустышек</v>
          </cell>
          <cell r="C1059" t="str">
            <v>иссл.</v>
          </cell>
          <cell r="D1059">
            <v>80</v>
          </cell>
          <cell r="E1059">
            <v>96</v>
          </cell>
          <cell r="F1059">
            <v>108</v>
          </cell>
          <cell r="G1059">
            <v>12.5</v>
          </cell>
        </row>
        <row r="1060">
          <cell r="A1060">
            <v>80000787</v>
          </cell>
          <cell r="B1060" t="str">
            <v>Определение устойчивости латексных сосок-пустышек к 5-кратной дезинфекции</v>
          </cell>
          <cell r="C1060" t="str">
            <v>иссл.</v>
          </cell>
          <cell r="D1060">
            <v>165</v>
          </cell>
          <cell r="E1060">
            <v>198</v>
          </cell>
          <cell r="F1060">
            <v>222</v>
          </cell>
          <cell r="G1060">
            <v>12.12121212121211</v>
          </cell>
        </row>
        <row r="1061">
          <cell r="A1061">
            <v>80000788</v>
          </cell>
          <cell r="B1061" t="str">
            <v>Определение дибутилфталата, выделяющегося из образца в воздух</v>
          </cell>
          <cell r="C1061" t="str">
            <v>иссл.</v>
          </cell>
          <cell r="D1061">
            <v>520</v>
          </cell>
          <cell r="E1061">
            <v>624</v>
          </cell>
          <cell r="F1061">
            <v>714</v>
          </cell>
          <cell r="G1061">
            <v>14.42307692307692</v>
          </cell>
        </row>
        <row r="1062">
          <cell r="A1062">
            <v>80000641</v>
          </cell>
          <cell r="B1062" t="str">
            <v>Определение окисляемости (общее количество органических веществ) в товарах народного потребления</v>
          </cell>
          <cell r="C1062" t="str">
            <v>иссл.</v>
          </cell>
          <cell r="D1062">
            <v>255</v>
          </cell>
          <cell r="E1062">
            <v>306</v>
          </cell>
          <cell r="F1062">
            <v>348</v>
          </cell>
          <cell r="G1062">
            <v>13.725490196078425</v>
          </cell>
        </row>
        <row r="1063">
          <cell r="A1063">
            <v>80000640</v>
          </cell>
          <cell r="B1063" t="str">
            <v>Определение цветности в товарах народного потребления</v>
          </cell>
          <cell r="C1063" t="str">
            <v>иссл.</v>
          </cell>
          <cell r="D1063">
            <v>550</v>
          </cell>
          <cell r="E1063">
            <v>660</v>
          </cell>
          <cell r="F1063">
            <v>756</v>
          </cell>
          <cell r="G1063">
            <v>14.545454545454547</v>
          </cell>
        </row>
        <row r="1064">
          <cell r="A1064">
            <v>80000639</v>
          </cell>
          <cell r="B1064" t="str">
            <v>Определение мутности в товарах народного потребления</v>
          </cell>
          <cell r="C1064" t="str">
            <v>иссл.</v>
          </cell>
          <cell r="D1064">
            <v>575</v>
          </cell>
          <cell r="E1064">
            <v>690</v>
          </cell>
          <cell r="F1064">
            <v>792</v>
          </cell>
          <cell r="G1064">
            <v>14.782608695652172</v>
          </cell>
        </row>
        <row r="1065">
          <cell r="A1065">
            <v>80000638</v>
          </cell>
          <cell r="B1065" t="str">
            <v>Определение массовой доли воды и летучих веществ (или сухого вещества) в парфюмерно-косметической продукции</v>
          </cell>
          <cell r="C1065" t="str">
            <v>иссл.</v>
          </cell>
          <cell r="D1065">
            <v>305</v>
          </cell>
          <cell r="E1065">
            <v>366</v>
          </cell>
          <cell r="F1065">
            <v>420</v>
          </cell>
          <cell r="G1065">
            <v>14.754098360655732</v>
          </cell>
        </row>
        <row r="1066">
          <cell r="A1066">
            <v>80000634</v>
          </cell>
          <cell r="B1066" t="str">
            <v>Определение стойкости красителя к горячей воде в игрушках.</v>
          </cell>
          <cell r="C1066" t="str">
            <v>Иссл.</v>
          </cell>
          <cell r="D1066">
            <v>60</v>
          </cell>
          <cell r="E1066">
            <v>72</v>
          </cell>
          <cell r="F1066">
            <v>78</v>
          </cell>
          <cell r="G1066">
            <v>8.3333333333333286</v>
          </cell>
        </row>
        <row r="1067">
          <cell r="A1067">
            <v>80000635</v>
          </cell>
          <cell r="B1067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1067" t="str">
            <v>Иссл.</v>
          </cell>
          <cell r="D1067">
            <v>705</v>
          </cell>
          <cell r="E1067">
            <v>846</v>
          </cell>
          <cell r="F1067">
            <v>972</v>
          </cell>
          <cell r="G1067">
            <v>14.893617021276611</v>
          </cell>
        </row>
        <row r="1068">
          <cell r="A1068">
            <v>80000636</v>
          </cell>
          <cell r="B1068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1068" t="str">
            <v>Иссл.</v>
          </cell>
          <cell r="D1068">
            <v>710</v>
          </cell>
          <cell r="E1068">
            <v>852</v>
          </cell>
          <cell r="F1068">
            <v>978</v>
          </cell>
          <cell r="G1068">
            <v>14.788732394366207</v>
          </cell>
        </row>
        <row r="1069">
          <cell r="A1069">
            <v>80000637</v>
          </cell>
          <cell r="B1069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1069" t="str">
            <v>Иссл.</v>
          </cell>
          <cell r="D1069">
            <v>860</v>
          </cell>
          <cell r="E1069">
            <v>1032</v>
          </cell>
          <cell r="F1069">
            <v>1182</v>
          </cell>
          <cell r="G1069">
            <v>14.534883720930239</v>
          </cell>
        </row>
        <row r="1070">
          <cell r="A1070">
            <v>80000633</v>
          </cell>
          <cell r="B1070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1070" t="str">
            <v>Иссл.</v>
          </cell>
          <cell r="D1070">
            <v>650</v>
          </cell>
          <cell r="E1070">
            <v>780</v>
          </cell>
          <cell r="F1070">
            <v>894</v>
          </cell>
          <cell r="G1070">
            <v>14.615384615384613</v>
          </cell>
        </row>
        <row r="1071">
          <cell r="A1071">
            <v>80000632</v>
          </cell>
          <cell r="B1071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1071" t="str">
            <v>Иссл.</v>
          </cell>
          <cell r="D1071">
            <v>520</v>
          </cell>
          <cell r="E1071">
            <v>624</v>
          </cell>
          <cell r="F1071">
            <v>714</v>
          </cell>
          <cell r="G1071">
            <v>14.42307692307692</v>
          </cell>
        </row>
        <row r="1072">
          <cell r="A1072" t="str">
            <v>Лаборатория неионизирующих излучений</v>
          </cell>
          <cell r="G1072">
            <v>14.356310926910714</v>
          </cell>
        </row>
        <row r="1073">
          <cell r="A1073">
            <v>90000602</v>
          </cell>
          <cell r="B1073" t="str">
            <v>Измерение интенсивности ИК-излучения</v>
          </cell>
          <cell r="C1073" t="str">
            <v>измерение</v>
          </cell>
          <cell r="D1073" t="str">
            <v xml:space="preserve"> </v>
          </cell>
          <cell r="E1073">
            <v>426</v>
          </cell>
          <cell r="F1073">
            <v>480</v>
          </cell>
          <cell r="G1073">
            <v>12.676056338028175</v>
          </cell>
        </row>
        <row r="1074">
          <cell r="A1074">
            <v>90000603</v>
          </cell>
          <cell r="B1074" t="str">
            <v>Измерение эквивалентного уровня  шума (непостоянный)</v>
          </cell>
          <cell r="C1074" t="str">
            <v>измерение</v>
          </cell>
          <cell r="D1074">
            <v>655</v>
          </cell>
          <cell r="E1074">
            <v>786</v>
          </cell>
          <cell r="F1074">
            <v>900</v>
          </cell>
          <cell r="G1074">
            <v>14.503816793893122</v>
          </cell>
        </row>
        <row r="1075">
          <cell r="A1075">
            <v>90000102</v>
          </cell>
          <cell r="B1075" t="str">
            <v>Измерение общей вибрации</v>
          </cell>
          <cell r="C1075" t="str">
            <v>измерение</v>
          </cell>
          <cell r="D1075">
            <v>655</v>
          </cell>
          <cell r="E1075">
            <v>786</v>
          </cell>
          <cell r="F1075">
            <v>900</v>
          </cell>
          <cell r="G1075">
            <v>14.503816793893122</v>
          </cell>
        </row>
        <row r="1076">
          <cell r="A1076">
            <v>90000606</v>
          </cell>
          <cell r="B1076" t="str">
            <v>Измерение лазерного излучения</v>
          </cell>
          <cell r="C1076" t="str">
            <v>измерение</v>
          </cell>
          <cell r="D1076">
            <v>1655</v>
          </cell>
          <cell r="E1076">
            <v>1986</v>
          </cell>
          <cell r="F1076">
            <v>2280</v>
          </cell>
          <cell r="G1076">
            <v>14.803625377643499</v>
          </cell>
        </row>
        <row r="1077">
          <cell r="A1077">
            <v>90000607</v>
          </cell>
          <cell r="B1077" t="str">
            <v>Измерение воздушного ультразвука</v>
          </cell>
          <cell r="C1077" t="str">
            <v>измерение</v>
          </cell>
          <cell r="D1077">
            <v>545</v>
          </cell>
          <cell r="E1077">
            <v>654</v>
          </cell>
          <cell r="F1077">
            <v>750</v>
          </cell>
          <cell r="G1077">
            <v>14.678899082568805</v>
          </cell>
        </row>
        <row r="1078">
          <cell r="A1078">
            <v>90000609</v>
          </cell>
          <cell r="B1078" t="str">
            <v>Измерение освещенности рабочих мест</v>
          </cell>
          <cell r="C1078" t="str">
            <v>измерение</v>
          </cell>
          <cell r="D1078">
            <v>95</v>
          </cell>
          <cell r="E1078">
            <v>114</v>
          </cell>
          <cell r="F1078">
            <v>126</v>
          </cell>
          <cell r="G1078">
            <v>10.526315789473699</v>
          </cell>
        </row>
        <row r="1079">
          <cell r="A1079">
            <v>90000617</v>
          </cell>
          <cell r="B1079" t="str">
            <v>Измерение уровней искусственной освещенности (за пределами регламентированного рабочего дня)</v>
          </cell>
          <cell r="C1079" t="str">
            <v>измерение</v>
          </cell>
          <cell r="D1079">
            <v>140</v>
          </cell>
          <cell r="E1079">
            <v>168</v>
          </cell>
          <cell r="F1079">
            <v>192</v>
          </cell>
          <cell r="G1079">
            <v>14.285714285714278</v>
          </cell>
        </row>
        <row r="1080">
          <cell r="A1080">
            <v>90000611</v>
          </cell>
          <cell r="B1080" t="str">
            <v>Измерение яркости</v>
          </cell>
          <cell r="C1080" t="str">
            <v>измерение</v>
          </cell>
          <cell r="D1080">
            <v>75</v>
          </cell>
          <cell r="E1080">
            <v>90</v>
          </cell>
          <cell r="F1080">
            <v>102</v>
          </cell>
          <cell r="G1080">
            <v>13.333333333333329</v>
          </cell>
        </row>
        <row r="1081">
          <cell r="A1081">
            <v>90000612</v>
          </cell>
          <cell r="B1081" t="str">
            <v>Измерение пульсации</v>
          </cell>
          <cell r="C1081" t="str">
            <v>измерение</v>
          </cell>
          <cell r="D1081">
            <v>75</v>
          </cell>
          <cell r="E1081">
            <v>90</v>
          </cell>
          <cell r="F1081">
            <v>102</v>
          </cell>
          <cell r="G1081">
            <v>13.333333333333329</v>
          </cell>
        </row>
        <row r="1082">
          <cell r="A1082">
            <v>90000613</v>
          </cell>
          <cell r="B1082" t="str">
            <v>Измерение максимального уровня звукового давления</v>
          </cell>
          <cell r="C1082" t="str">
            <v>измерение</v>
          </cell>
          <cell r="D1082">
            <v>600</v>
          </cell>
          <cell r="E1082">
            <v>720</v>
          </cell>
          <cell r="F1082">
            <v>828</v>
          </cell>
          <cell r="G1082">
            <v>14.999999999999986</v>
          </cell>
        </row>
        <row r="1083">
          <cell r="A1083">
            <v>90000614</v>
          </cell>
          <cell r="B1083" t="str">
            <v>Измерение уровня шума по среднегеометрическим частотам (спектральный-постоянный)</v>
          </cell>
          <cell r="C1083" t="str">
            <v>измерение</v>
          </cell>
          <cell r="D1083">
            <v>600</v>
          </cell>
          <cell r="E1083">
            <v>720</v>
          </cell>
          <cell r="F1083">
            <v>828</v>
          </cell>
          <cell r="G1083">
            <v>14.999999999999986</v>
          </cell>
        </row>
        <row r="1084">
          <cell r="A1084">
            <v>90000103</v>
          </cell>
          <cell r="B1084" t="str">
            <v>Измерение локальной вибрации</v>
          </cell>
          <cell r="C1084" t="str">
            <v>измерение</v>
          </cell>
          <cell r="D1084">
            <v>625</v>
          </cell>
          <cell r="E1084">
            <v>750</v>
          </cell>
          <cell r="F1084">
            <v>858</v>
          </cell>
          <cell r="G1084">
            <v>14.399999999999991</v>
          </cell>
        </row>
        <row r="1085">
          <cell r="A1085">
            <v>90000645</v>
          </cell>
          <cell r="B1085" t="str">
            <v>Измерение микроклиматических параметров производственной среды</v>
          </cell>
          <cell r="C1085" t="str">
            <v>измерение</v>
          </cell>
          <cell r="D1085">
            <v>125</v>
          </cell>
          <cell r="E1085">
            <v>150</v>
          </cell>
          <cell r="F1085">
            <v>171</v>
          </cell>
          <cell r="G1085">
            <v>13.999999999999986</v>
          </cell>
        </row>
        <row r="1086">
          <cell r="A1086">
            <v>90000647</v>
          </cell>
          <cell r="B1086" t="str">
            <v>Измерение инфразвука</v>
          </cell>
          <cell r="C1086" t="str">
            <v>измерение</v>
          </cell>
          <cell r="D1086">
            <v>545</v>
          </cell>
          <cell r="E1086">
            <v>654</v>
          </cell>
          <cell r="F1086">
            <v>750</v>
          </cell>
          <cell r="G1086">
            <v>14.678899082568805</v>
          </cell>
        </row>
        <row r="1087">
          <cell r="A1087">
            <v>90000095</v>
          </cell>
          <cell r="B1087" t="str">
            <v>Измерение ЭМП от передающего радиотехнического объекта(1 объект)</v>
          </cell>
          <cell r="C1087" t="str">
            <v>измерение</v>
          </cell>
          <cell r="D1087">
            <v>7090</v>
          </cell>
          <cell r="E1087">
            <v>8508</v>
          </cell>
          <cell r="F1087">
            <v>9780</v>
          </cell>
          <cell r="G1087">
            <v>14.950634696755998</v>
          </cell>
        </row>
        <row r="1088">
          <cell r="A1088">
            <v>90000649</v>
          </cell>
          <cell r="B1088" t="str">
            <v>Измерение магнитной индукции постоянного магнитного поля</v>
          </cell>
          <cell r="C1088" t="str">
            <v>измерение</v>
          </cell>
          <cell r="D1088">
            <v>440</v>
          </cell>
          <cell r="E1088">
            <v>528</v>
          </cell>
          <cell r="F1088">
            <v>606</v>
          </cell>
          <cell r="G1088">
            <v>14.772727272727266</v>
          </cell>
        </row>
        <row r="1089">
          <cell r="A1089">
            <v>90000650</v>
          </cell>
          <cell r="B1089" t="str">
            <v>Измерение магнитной индукции гипогеомагнитного поля</v>
          </cell>
          <cell r="C1089" t="str">
            <v>измерение</v>
          </cell>
          <cell r="D1089">
            <v>735</v>
          </cell>
          <cell r="E1089">
            <v>882</v>
          </cell>
          <cell r="F1089">
            <v>1014</v>
          </cell>
          <cell r="G1089">
            <v>14.965986394557817</v>
          </cell>
        </row>
        <row r="1090">
          <cell r="A1090">
            <v>90000101</v>
          </cell>
          <cell r="B1090" t="str">
            <v>Измерение температуры поверхностей</v>
          </cell>
          <cell r="C1090" t="str">
            <v>измерение</v>
          </cell>
          <cell r="D1090">
            <v>180</v>
          </cell>
          <cell r="E1090">
            <v>216</v>
          </cell>
          <cell r="F1090">
            <v>246</v>
          </cell>
          <cell r="G1090">
            <v>13.888888888888886</v>
          </cell>
        </row>
        <row r="1091">
          <cell r="A1091">
            <v>90000619</v>
          </cell>
          <cell r="B1091" t="str">
            <v>Измерение индекса тепловой нагрузки среды (ТНС)</v>
          </cell>
          <cell r="C1091" t="str">
            <v>измерение</v>
          </cell>
          <cell r="D1091">
            <v>355</v>
          </cell>
          <cell r="E1091">
            <v>426</v>
          </cell>
          <cell r="F1091">
            <v>486</v>
          </cell>
          <cell r="G1091">
            <v>14.08450704225352</v>
          </cell>
        </row>
        <row r="1092">
          <cell r="A1092">
            <v>90000620</v>
          </cell>
          <cell r="B1092" t="str">
            <v>Измерение электромагнитного поля от ЛЭП  промышленной  частоты  50Гц</v>
          </cell>
          <cell r="C1092" t="str">
            <v>измерение</v>
          </cell>
          <cell r="D1092">
            <v>640</v>
          </cell>
          <cell r="E1092">
            <v>768</v>
          </cell>
          <cell r="F1092">
            <v>882</v>
          </cell>
          <cell r="G1092">
            <v>14.84375</v>
          </cell>
        </row>
        <row r="1093">
          <cell r="A1093">
            <v>90000104</v>
          </cell>
          <cell r="B1093" t="str">
            <v>Измерение электростатического поля</v>
          </cell>
          <cell r="C1093" t="str">
            <v>измерение</v>
          </cell>
          <cell r="D1093">
            <v>130</v>
          </cell>
          <cell r="E1093">
            <v>156</v>
          </cell>
          <cell r="F1093">
            <v>174</v>
          </cell>
          <cell r="G1093">
            <v>11.538461538461547</v>
          </cell>
        </row>
        <row r="1094">
          <cell r="A1094">
            <v>90000105</v>
          </cell>
          <cell r="B1094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94" t="str">
            <v>измерение</v>
          </cell>
          <cell r="D1094">
            <v>750</v>
          </cell>
          <cell r="E1094">
            <v>900</v>
          </cell>
          <cell r="F1094">
            <v>1032</v>
          </cell>
          <cell r="G1094">
            <v>14.666666666666671</v>
          </cell>
        </row>
        <row r="1095">
          <cell r="A1095">
            <v>90000626</v>
          </cell>
          <cell r="B1095" t="str">
            <v>Измерение магнитного поля промышленной частоты 50 Гц в производственных помещениях</v>
          </cell>
          <cell r="C1095" t="str">
            <v>измерение</v>
          </cell>
          <cell r="D1095">
            <v>415</v>
          </cell>
          <cell r="E1095">
            <v>498</v>
          </cell>
          <cell r="F1095">
            <v>570</v>
          </cell>
          <cell r="G1095">
            <v>14.457831325301214</v>
          </cell>
        </row>
        <row r="1096">
          <cell r="A1096">
            <v>90000106</v>
          </cell>
          <cell r="B1096" t="str">
            <v>Измерение электромагнитного поля промышленной частоты (50Гц) в помещениях</v>
          </cell>
          <cell r="C1096" t="str">
            <v>измерение</v>
          </cell>
          <cell r="D1096">
            <v>655</v>
          </cell>
          <cell r="E1096">
            <v>786</v>
          </cell>
          <cell r="F1096">
            <v>900</v>
          </cell>
          <cell r="G1096">
            <v>14.503816793893122</v>
          </cell>
        </row>
        <row r="1097">
          <cell r="A1097">
            <v>90000631</v>
          </cell>
          <cell r="B1097" t="str">
            <v>Измерение уровней ионных состояний воздуха помещений</v>
          </cell>
          <cell r="C1097" t="str">
            <v>измерение</v>
          </cell>
          <cell r="D1097">
            <v>200</v>
          </cell>
          <cell r="E1097">
            <v>240</v>
          </cell>
          <cell r="F1097">
            <v>276</v>
          </cell>
          <cell r="G1097">
            <v>14.999999999999986</v>
          </cell>
        </row>
        <row r="1098">
          <cell r="A1098">
            <v>90000094</v>
          </cell>
          <cell r="B1098" t="str">
            <v>Измерение ЭМП в производственных помещениях и на селитебной территории от ЗССС (1 точка)</v>
          </cell>
          <cell r="C1098" t="str">
            <v>измерение</v>
          </cell>
          <cell r="D1098">
            <v>1920</v>
          </cell>
          <cell r="E1098">
            <v>2304</v>
          </cell>
          <cell r="F1098">
            <v>2646</v>
          </cell>
          <cell r="G1098">
            <v>14.84375</v>
          </cell>
        </row>
        <row r="1099">
          <cell r="A1099">
            <v>90000643</v>
          </cell>
          <cell r="B1099" t="str">
            <v>Измерение электромагнитного поля от ЛЭП промышленной частоты (50Гц) селитебной территории</v>
          </cell>
          <cell r="C1099" t="str">
            <v>измерение</v>
          </cell>
          <cell r="D1099">
            <v>1020</v>
          </cell>
          <cell r="E1099">
            <v>1224</v>
          </cell>
          <cell r="F1099">
            <v>1404</v>
          </cell>
          <cell r="G1099">
            <v>14.705882352941174</v>
          </cell>
        </row>
        <row r="1100">
          <cell r="A1100">
            <v>90000093</v>
          </cell>
          <cell r="B1100" t="str">
            <v>Измерение напряженности электромагнитного поля от передающего радиотехнического объекта в помещениях (1 точка)</v>
          </cell>
          <cell r="C1100" t="str">
            <v>измерение</v>
          </cell>
          <cell r="D1100">
            <v>915</v>
          </cell>
          <cell r="E1100">
            <v>1098</v>
          </cell>
          <cell r="F1100">
            <v>1260</v>
          </cell>
          <cell r="G1100">
            <v>14.754098360655732</v>
          </cell>
        </row>
        <row r="1101">
          <cell r="A1101">
            <v>90000092</v>
          </cell>
          <cell r="B1101" t="str">
            <v>Измерение напряженности электромагнитного поля от передающего радиотехнического объекта на территории (1 точка)</v>
          </cell>
          <cell r="C1101" t="str">
            <v>измерение</v>
          </cell>
          <cell r="D1101">
            <v>945</v>
          </cell>
          <cell r="E1101">
            <v>1134</v>
          </cell>
          <cell r="F1101">
            <v>1302</v>
          </cell>
          <cell r="G1101">
            <v>14.81481481481481</v>
          </cell>
        </row>
        <row r="1102">
          <cell r="A1102">
            <v>90000091</v>
          </cell>
          <cell r="B1102" t="str">
            <v>Измерение плотности потока энергии от передающего радиотехнического объекта в помещениях (1 точка)</v>
          </cell>
          <cell r="C1102" t="str">
            <v>измерение</v>
          </cell>
          <cell r="D1102">
            <v>1230</v>
          </cell>
          <cell r="E1102">
            <v>1476</v>
          </cell>
          <cell r="F1102">
            <v>1692</v>
          </cell>
          <cell r="G1102">
            <v>14.634146341463406</v>
          </cell>
        </row>
        <row r="1103">
          <cell r="A1103">
            <v>90000090</v>
          </cell>
          <cell r="B1103" t="str">
            <v>Измерение плотности потока энергии от передающего радиотехнического объекта на территории (1 точка)</v>
          </cell>
          <cell r="C1103" t="str">
            <v>измерение</v>
          </cell>
          <cell r="D1103">
            <v>1020</v>
          </cell>
          <cell r="E1103">
            <v>1224</v>
          </cell>
          <cell r="F1103">
            <v>1404</v>
          </cell>
          <cell r="G1103">
            <v>14.705882352941174</v>
          </cell>
        </row>
        <row r="1104">
          <cell r="A1104">
            <v>90000641</v>
          </cell>
          <cell r="B1104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104" t="str">
            <v>измерение</v>
          </cell>
          <cell r="D1104">
            <v>1020</v>
          </cell>
          <cell r="E1104">
            <v>1224</v>
          </cell>
          <cell r="F1104">
            <v>1404</v>
          </cell>
          <cell r="G1104">
            <v>14.705882352941174</v>
          </cell>
        </row>
        <row r="1105">
          <cell r="A1105">
            <v>90000642</v>
          </cell>
          <cell r="B1105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105" t="str">
            <v>измерение</v>
          </cell>
          <cell r="D1105">
            <v>1020</v>
          </cell>
          <cell r="E1105">
            <v>1224</v>
          </cell>
          <cell r="F1105">
            <v>1404</v>
          </cell>
          <cell r="G1105">
            <v>14.705882352941174</v>
          </cell>
        </row>
        <row r="1106">
          <cell r="A1106">
            <v>90000644</v>
          </cell>
          <cell r="B1106" t="str">
            <v>Измерение плотности потока мощности ЭМП  от микроволновой печи (диапазон частот от 300 МГц до 700 ГГц) (1 точка)</v>
          </cell>
          <cell r="C1106" t="str">
            <v>измерение</v>
          </cell>
          <cell r="D1106">
            <v>600</v>
          </cell>
          <cell r="E1106">
            <v>720</v>
          </cell>
          <cell r="F1106">
            <v>828</v>
          </cell>
          <cell r="G1106">
            <v>14.999999999999986</v>
          </cell>
        </row>
        <row r="1107">
          <cell r="A1107">
            <v>90001301</v>
          </cell>
          <cell r="B1107" t="str">
            <v>Выполнение работ по аттестации, аккредитации промышленной лаборатории с выходом на объект</v>
          </cell>
          <cell r="C1107" t="str">
            <v>шт.</v>
          </cell>
          <cell r="D1107">
            <v>10900</v>
          </cell>
          <cell r="E1107">
            <v>13080</v>
          </cell>
          <cell r="F1107">
            <v>15042</v>
          </cell>
          <cell r="G1107">
            <v>14.999999999999986</v>
          </cell>
        </row>
        <row r="1108">
          <cell r="A1108">
            <v>90001302</v>
          </cell>
          <cell r="B1108" t="str">
            <v>Выполнение работ по аттестации, аккредитации промышленной лаборатории без выхода на объект</v>
          </cell>
          <cell r="C1108" t="str">
            <v>шт.</v>
          </cell>
          <cell r="D1108">
            <v>6410</v>
          </cell>
          <cell r="E1108">
            <v>7692</v>
          </cell>
          <cell r="F1108">
            <v>8844</v>
          </cell>
          <cell r="G1108">
            <v>14.976599063962553</v>
          </cell>
        </row>
        <row r="1109">
          <cell r="A1109">
            <v>90001303</v>
          </cell>
          <cell r="B1109" t="str">
            <v>Подготовка одной контрольной задачи</v>
          </cell>
          <cell r="C1109" t="str">
            <v>шт.</v>
          </cell>
          <cell r="D1109">
            <v>3840</v>
          </cell>
          <cell r="E1109">
            <v>4608</v>
          </cell>
          <cell r="F1109">
            <v>5298</v>
          </cell>
          <cell r="G1109">
            <v>14.973958333333329</v>
          </cell>
        </row>
        <row r="1110">
          <cell r="A1110">
            <v>90000096</v>
          </cell>
          <cell r="B1110" t="str">
            <v xml:space="preserve">Определение электролизуемости материалов </v>
          </cell>
          <cell r="C1110" t="str">
            <v>измерение</v>
          </cell>
          <cell r="D1110">
            <v>305</v>
          </cell>
          <cell r="E1110">
            <v>366</v>
          </cell>
          <cell r="F1110">
            <v>420</v>
          </cell>
          <cell r="G1110">
            <v>14.754098360655732</v>
          </cell>
        </row>
        <row r="1111">
          <cell r="A1111">
            <v>90000097</v>
          </cell>
          <cell r="B1111" t="str">
            <v>Измерение энергетической освещенности в области спектра УФ-А (315-400) нм, УФ-В (280-315)нм, УФ-С (200-280) нм.</v>
          </cell>
          <cell r="C1111" t="str">
            <v>измерение</v>
          </cell>
          <cell r="D1111">
            <v>395</v>
          </cell>
          <cell r="E1111">
            <v>474</v>
          </cell>
          <cell r="F1111">
            <v>540</v>
          </cell>
          <cell r="G1111">
            <v>13.924050632911403</v>
          </cell>
        </row>
        <row r="1112">
          <cell r="A1112" t="str">
            <v>Учебно-консультационный центр по защите прав потребителей, гигиенического обучения и воспитания населения</v>
          </cell>
          <cell r="G1112">
            <v>13.059885287593792</v>
          </cell>
        </row>
        <row r="1113">
          <cell r="A1113">
            <v>12000003</v>
          </cell>
          <cell r="B1113" t="str">
            <v>Профессиональная гигиеническая подготовка и аттестация работников организаций с регистрацией и защитой информации (1 голограмма)</v>
          </cell>
          <cell r="C1113" t="str">
            <v>чел.</v>
          </cell>
          <cell r="D1113">
            <v>490</v>
          </cell>
          <cell r="E1113">
            <v>588</v>
          </cell>
          <cell r="F1113">
            <v>675</v>
          </cell>
          <cell r="G1113">
            <v>14.795918367346957</v>
          </cell>
        </row>
        <row r="1114">
          <cell r="A1114">
            <v>12000004</v>
          </cell>
          <cell r="B1114" t="str">
            <v>Профессиональная гигиеническая подготовка и аттестация должностных лиц организаций с регистрацией и защитой информации (1 голограмма)</v>
          </cell>
          <cell r="C1114" t="str">
            <v>чел.</v>
          </cell>
          <cell r="D1114">
            <v>590</v>
          </cell>
          <cell r="E1114">
            <v>708</v>
          </cell>
          <cell r="F1114">
            <v>810</v>
          </cell>
          <cell r="G1114">
            <v>14.406779661016955</v>
          </cell>
        </row>
        <row r="1115">
          <cell r="A1115">
            <v>12000005</v>
          </cell>
          <cell r="B1115" t="str">
            <v>Оформление личных медицинских книжек с регистрацией и защитой информации (1 голограмма)</v>
          </cell>
          <cell r="C1115" t="str">
            <v>шт.</v>
          </cell>
          <cell r="D1115">
            <v>335</v>
          </cell>
          <cell r="E1115">
            <v>402</v>
          </cell>
          <cell r="F1115">
            <v>462</v>
          </cell>
          <cell r="G1115">
            <v>14.925373134328353</v>
          </cell>
        </row>
        <row r="1116">
          <cell r="A1116">
            <v>12000006</v>
          </cell>
          <cell r="B1116" t="str">
            <v>Оформление личных медицинских книжек с фотографией, регистрацией и защитой информации (1 голограмма)</v>
          </cell>
          <cell r="C1116" t="str">
            <v>шт.</v>
          </cell>
          <cell r="D1116">
            <v>460</v>
          </cell>
          <cell r="E1116">
            <v>552</v>
          </cell>
          <cell r="F1116">
            <v>630</v>
          </cell>
          <cell r="G1116">
            <v>14.130434782608688</v>
          </cell>
        </row>
        <row r="1117">
          <cell r="A1117">
            <v>12000007</v>
          </cell>
          <cell r="B1117" t="str">
            <v>Предоставление консультационных услуг</v>
          </cell>
          <cell r="C1117" t="str">
            <v>шт.</v>
          </cell>
          <cell r="D1117">
            <v>125</v>
          </cell>
          <cell r="E1117">
            <v>150</v>
          </cell>
          <cell r="F1117">
            <v>165</v>
          </cell>
          <cell r="G1117">
            <v>10.000000000000014</v>
          </cell>
        </row>
        <row r="1118">
          <cell r="A1118">
            <v>12000029</v>
          </cell>
          <cell r="B1118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118" t="str">
            <v>чел.</v>
          </cell>
          <cell r="D1118">
            <v>1515</v>
          </cell>
          <cell r="E1118">
            <v>1818</v>
          </cell>
          <cell r="F1118">
            <v>2088</v>
          </cell>
          <cell r="G1118">
            <v>14.85148514851484</v>
          </cell>
        </row>
        <row r="1119">
          <cell r="A1119">
            <v>12000033</v>
          </cell>
          <cell r="B1119" t="str">
            <v>Оформление, выдача удостоверения</v>
          </cell>
          <cell r="C1119" t="str">
            <v>шт.</v>
          </cell>
          <cell r="D1119">
            <v>165</v>
          </cell>
          <cell r="E1119">
            <v>198</v>
          </cell>
          <cell r="F1119">
            <v>225</v>
          </cell>
          <cell r="G1119">
            <v>13.63636363636364</v>
          </cell>
        </row>
        <row r="1120">
          <cell r="A1120">
            <v>12000035</v>
          </cell>
          <cell r="B1120" t="str">
            <v>Защита информации на личной медицинской книжке, удостоверении (1 голограмма)</v>
          </cell>
          <cell r="C1120" t="str">
            <v>шт.</v>
          </cell>
          <cell r="D1120">
            <v>50</v>
          </cell>
          <cell r="E1120">
            <v>60</v>
          </cell>
          <cell r="F1120">
            <v>69</v>
          </cell>
          <cell r="G1120">
            <v>14.999999999999986</v>
          </cell>
        </row>
        <row r="1121">
          <cell r="A1121">
            <v>12000030</v>
          </cell>
          <cell r="B1121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121" t="str">
            <v>чел.</v>
          </cell>
          <cell r="D1121">
            <v>3555</v>
          </cell>
          <cell r="E1121">
            <v>4266</v>
          </cell>
          <cell r="F1121">
            <v>4905</v>
          </cell>
          <cell r="G1121">
            <v>14.978902953586498</v>
          </cell>
        </row>
        <row r="1122">
          <cell r="A1122">
            <v>12000031</v>
          </cell>
          <cell r="B1122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122" t="str">
            <v>чел.</v>
          </cell>
          <cell r="D1122">
            <v>11305</v>
          </cell>
          <cell r="E1122">
            <v>13566</v>
          </cell>
          <cell r="F1122">
            <v>15600</v>
          </cell>
          <cell r="G1122">
            <v>14.993365767359563</v>
          </cell>
        </row>
        <row r="1123">
          <cell r="A1123">
            <v>12000051</v>
          </cell>
          <cell r="B1123" t="str">
            <v>Практическая помощь по разделу защиты прав потребителей (за 1 час)</v>
          </cell>
          <cell r="C1123" t="str">
            <v>час</v>
          </cell>
          <cell r="D1123">
            <v>500</v>
          </cell>
          <cell r="E1123">
            <v>600</v>
          </cell>
          <cell r="F1123">
            <v>690</v>
          </cell>
          <cell r="G1123">
            <v>14.999999999999986</v>
          </cell>
        </row>
        <row r="1124">
          <cell r="A1124">
            <v>12000043</v>
          </cell>
          <cell r="B1124" t="str">
            <v>Оттиск одного листа методической литературы формата А-4 ( с двух сторон).</v>
          </cell>
          <cell r="C1124" t="str">
            <v>лист</v>
          </cell>
          <cell r="D1124">
            <v>7.5</v>
          </cell>
          <cell r="E1124">
            <v>9</v>
          </cell>
          <cell r="F1124">
            <v>9</v>
          </cell>
          <cell r="G1124">
            <v>0</v>
          </cell>
        </row>
        <row r="1125">
          <cell r="A1125" t="str">
            <v>Отдел эпидемиологии</v>
          </cell>
          <cell r="G1125">
            <v>14.318461952533507</v>
          </cell>
        </row>
        <row r="1126">
          <cell r="A1126">
            <v>21000028</v>
          </cell>
          <cell r="B1126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26" t="str">
            <v>га</v>
          </cell>
          <cell r="D1126">
            <v>2070</v>
          </cell>
          <cell r="E1126">
            <v>2484</v>
          </cell>
          <cell r="F1126">
            <v>2856</v>
          </cell>
          <cell r="G1126">
            <v>14.975845410628025</v>
          </cell>
        </row>
        <row r="1127">
          <cell r="A1127">
            <v>21000029</v>
          </cell>
          <cell r="B1127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27" t="str">
            <v>га</v>
          </cell>
          <cell r="D1127">
            <v>1380</v>
          </cell>
          <cell r="E1127">
            <v>1656</v>
          </cell>
          <cell r="F1127">
            <v>1902</v>
          </cell>
          <cell r="G1127">
            <v>14.85507246376811</v>
          </cell>
        </row>
        <row r="1128">
          <cell r="A1128">
            <v>21000008</v>
          </cell>
          <cell r="B1128" t="str">
            <v>Энтомологическое исследование почвы на наличие L, K мух с оформлением необходимых документов (1проба)</v>
          </cell>
          <cell r="C1128" t="str">
            <v>проба</v>
          </cell>
          <cell r="D1128">
            <v>325</v>
          </cell>
          <cell r="E1128">
            <v>390</v>
          </cell>
          <cell r="F1128">
            <v>444</v>
          </cell>
          <cell r="G1128">
            <v>13.84615384615384</v>
          </cell>
        </row>
        <row r="1129">
          <cell r="A1129">
            <v>21000030</v>
          </cell>
          <cell r="B1129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29" t="str">
            <v>водоем</v>
          </cell>
          <cell r="D1129">
            <v>2150</v>
          </cell>
          <cell r="E1129">
            <v>2580</v>
          </cell>
          <cell r="F1129">
            <v>2964</v>
          </cell>
          <cell r="G1129">
            <v>14.883720930232556</v>
          </cell>
        </row>
        <row r="1130">
          <cell r="A1130">
            <v>21000040</v>
          </cell>
          <cell r="B1130" t="str">
            <v>Энтомологическое обследование прибрежной зоны на наличие комаров, видовая диагностика (1 объект)</v>
          </cell>
          <cell r="C1130" t="str">
            <v>водоем</v>
          </cell>
          <cell r="D1130">
            <v>2150</v>
          </cell>
          <cell r="E1130">
            <v>2580</v>
          </cell>
          <cell r="F1130">
            <v>2964</v>
          </cell>
          <cell r="G1130">
            <v>14.883720930232556</v>
          </cell>
        </row>
        <row r="1131">
          <cell r="A1131">
            <v>21000016</v>
          </cell>
          <cell r="B1131" t="str">
            <v>Энтомологическое обследование мест хранения продовольственного сырья с забором проб (1 объект).</v>
          </cell>
          <cell r="C1131" t="str">
            <v>объект</v>
          </cell>
          <cell r="D1131">
            <v>1035</v>
          </cell>
          <cell r="E1131">
            <v>1242</v>
          </cell>
          <cell r="F1131">
            <v>1428</v>
          </cell>
          <cell r="G1131">
            <v>14.975845410628025</v>
          </cell>
        </row>
        <row r="1132">
          <cell r="A1132">
            <v>21000031</v>
          </cell>
          <cell r="B1132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32" t="str">
            <v>кв.м.</v>
          </cell>
          <cell r="D1132">
            <v>50</v>
          </cell>
          <cell r="E1132">
            <v>60</v>
          </cell>
          <cell r="F1132">
            <v>69</v>
          </cell>
          <cell r="G1132">
            <v>14.999999999999986</v>
          </cell>
        </row>
        <row r="1133">
          <cell r="A1133">
            <v>21000017</v>
          </cell>
          <cell r="B1133" t="str">
            <v>Видовая диагностика членистоногих с выдачей результата исследования</v>
          </cell>
          <cell r="C1133" t="str">
            <v>экземпляр</v>
          </cell>
          <cell r="D1133">
            <v>90</v>
          </cell>
          <cell r="E1133">
            <v>108</v>
          </cell>
          <cell r="F1133">
            <v>120</v>
          </cell>
          <cell r="G1133">
            <v>11.111111111111114</v>
          </cell>
        </row>
        <row r="1134">
          <cell r="A1134">
            <v>21000018</v>
          </cell>
          <cell r="B1134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34" t="str">
            <v>проба</v>
          </cell>
          <cell r="D1134">
            <v>280</v>
          </cell>
          <cell r="E1134">
            <v>336</v>
          </cell>
          <cell r="F1134">
            <v>384</v>
          </cell>
          <cell r="G1134">
            <v>14.285714285714278</v>
          </cell>
        </row>
        <row r="1135">
          <cell r="A1135">
            <v>21000025</v>
          </cell>
          <cell r="B1135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35" t="str">
            <v>заключение</v>
          </cell>
          <cell r="D1135">
            <v>7905</v>
          </cell>
          <cell r="E1135">
            <v>9486</v>
          </cell>
          <cell r="F1135">
            <v>10908</v>
          </cell>
          <cell r="G1135">
            <v>14.990512333965839</v>
          </cell>
        </row>
        <row r="1136">
          <cell r="A1136">
            <v>21000032</v>
          </cell>
          <cell r="B1136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36" t="str">
            <v>кв.м.</v>
          </cell>
          <cell r="D1136">
            <v>35</v>
          </cell>
          <cell r="E1136">
            <v>42</v>
          </cell>
          <cell r="F1136">
            <v>48</v>
          </cell>
          <cell r="G1136">
            <v>14.285714285714278</v>
          </cell>
        </row>
        <row r="1137">
          <cell r="A1137">
            <v>21000036</v>
          </cell>
          <cell r="B1137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37" t="str">
            <v>Объект</v>
          </cell>
          <cell r="D1137">
            <v>975</v>
          </cell>
          <cell r="E1137">
            <v>1170</v>
          </cell>
          <cell r="F1137">
            <v>1344</v>
          </cell>
          <cell r="G1137">
            <v>14.871794871794862</v>
          </cell>
        </row>
        <row r="1138">
          <cell r="A1138">
            <v>21000037</v>
          </cell>
          <cell r="B1138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38" t="str">
            <v>Объект</v>
          </cell>
          <cell r="D1138">
            <v>630</v>
          </cell>
          <cell r="E1138">
            <v>756</v>
          </cell>
          <cell r="F1138">
            <v>864</v>
          </cell>
          <cell r="G1138">
            <v>14.285714285714278</v>
          </cell>
        </row>
        <row r="1139">
          <cell r="A1139" t="str">
            <v>21 000 038</v>
          </cell>
          <cell r="B1139" t="str">
            <v>Обследование пригородного поезда/электропоезда</v>
          </cell>
          <cell r="C1139" t="str">
            <v>Состав</v>
          </cell>
          <cell r="D1139">
            <v>265</v>
          </cell>
          <cell r="E1139">
            <v>318</v>
          </cell>
          <cell r="F1139">
            <v>360</v>
          </cell>
          <cell r="G1139">
            <v>13.20754716981132</v>
          </cell>
        </row>
        <row r="1140">
          <cell r="A1140" t="str">
            <v>Санитарно-гигиенический отдел</v>
          </cell>
          <cell r="G1140">
            <v>14.970800362497721</v>
          </cell>
        </row>
        <row r="1141">
          <cell r="A1141" t="str">
            <v>В целях получения санитарно-эпидемиологического заключения</v>
          </cell>
        </row>
        <row r="1142">
          <cell r="A1142">
            <v>22000003</v>
          </cell>
          <cell r="B1142" t="str">
            <v>Экспертиза проектов на пользование недрами</v>
          </cell>
          <cell r="C1142" t="str">
            <v>экспертиза</v>
          </cell>
          <cell r="D1142">
            <v>13105</v>
          </cell>
          <cell r="E1142">
            <v>15726</v>
          </cell>
          <cell r="F1142">
            <v>18084</v>
          </cell>
          <cell r="G1142">
            <v>14.994276993513921</v>
          </cell>
        </row>
        <row r="1143">
          <cell r="A1143">
            <v>22000007</v>
          </cell>
          <cell r="B1143" t="str">
            <v>Экспертиза проектов зон санитарной охраны.</v>
          </cell>
          <cell r="C1143" t="str">
            <v>экспертиза</v>
          </cell>
          <cell r="D1143">
            <v>13455</v>
          </cell>
          <cell r="E1143">
            <v>16146</v>
          </cell>
          <cell r="F1143">
            <v>18564</v>
          </cell>
          <cell r="G1143">
            <v>14.975845410628025</v>
          </cell>
        </row>
        <row r="1144">
          <cell r="A1144">
            <v>22000112</v>
          </cell>
          <cell r="B114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44" t="str">
            <v>экспертиза</v>
          </cell>
          <cell r="D1144">
            <v>25420</v>
          </cell>
          <cell r="E1144">
            <v>30504</v>
          </cell>
          <cell r="F1144">
            <v>35076</v>
          </cell>
          <cell r="G1144">
            <v>14.988198269079462</v>
          </cell>
        </row>
        <row r="1145">
          <cell r="A1145">
            <v>22000113</v>
          </cell>
          <cell r="B114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45" t="str">
            <v>экспертиза</v>
          </cell>
          <cell r="D1145">
            <v>19040</v>
          </cell>
          <cell r="E1145">
            <v>22848</v>
          </cell>
          <cell r="F1145">
            <v>26274</v>
          </cell>
          <cell r="G1145">
            <v>14.994747899159663</v>
          </cell>
        </row>
        <row r="1146">
          <cell r="A1146">
            <v>22000114</v>
          </cell>
          <cell r="B11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46" t="str">
            <v>экспертиза</v>
          </cell>
          <cell r="D1146">
            <v>14950</v>
          </cell>
          <cell r="E1146">
            <v>17940</v>
          </cell>
          <cell r="F1146">
            <v>20628</v>
          </cell>
          <cell r="G1146">
            <v>14.983277591973248</v>
          </cell>
        </row>
        <row r="1147">
          <cell r="A1147">
            <v>22000115</v>
          </cell>
          <cell r="B11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47" t="str">
            <v>экспертиза</v>
          </cell>
          <cell r="D1147">
            <v>8470</v>
          </cell>
          <cell r="E1147">
            <v>10164</v>
          </cell>
          <cell r="F1147">
            <v>11688</v>
          </cell>
          <cell r="G1147">
            <v>14.994096812278627</v>
          </cell>
        </row>
        <row r="1148">
          <cell r="A1148" t="str">
            <v>22 000 093</v>
          </cell>
          <cell r="B1148" t="str">
            <v xml:space="preserve">Экспертиза проекта санитарно-защитной зоны предприятий I, II класса опасности </v>
          </cell>
          <cell r="C1148" t="str">
            <v>экспертиза</v>
          </cell>
          <cell r="D1148">
            <v>13750</v>
          </cell>
          <cell r="E1148">
            <v>16500</v>
          </cell>
          <cell r="F1148">
            <v>18972</v>
          </cell>
          <cell r="G1148">
            <v>14.981818181818184</v>
          </cell>
        </row>
        <row r="1149">
          <cell r="A1149" t="str">
            <v>22 000 094</v>
          </cell>
          <cell r="B1149" t="str">
            <v xml:space="preserve">Экспертиза проекта санитарно-защитной зоны предприятий III - IV класса опасности </v>
          </cell>
          <cell r="C1149" t="str">
            <v>экспертиза</v>
          </cell>
          <cell r="D1149">
            <v>11275</v>
          </cell>
          <cell r="E1149">
            <v>13530</v>
          </cell>
          <cell r="F1149">
            <v>15558</v>
          </cell>
          <cell r="G1149">
            <v>14.988913525498887</v>
          </cell>
        </row>
        <row r="1150">
          <cell r="A1150">
            <v>22000036</v>
          </cell>
          <cell r="B1150" t="str">
            <v>Экспертиза продукции (товаров) для выдачи свидетельства о государственной регистрации.</v>
          </cell>
          <cell r="C1150" t="str">
            <v>экспертиза</v>
          </cell>
          <cell r="D1150">
            <v>11325</v>
          </cell>
          <cell r="E1150">
            <v>13590</v>
          </cell>
          <cell r="F1150">
            <v>15624</v>
          </cell>
          <cell r="G1150">
            <v>14.966887417218544</v>
          </cell>
        </row>
        <row r="1151">
          <cell r="A1151">
            <v>22000055</v>
          </cell>
          <cell r="B1151" t="str">
            <v>Рассмотрение материалов на размещение РЭС</v>
          </cell>
          <cell r="C1151" t="str">
            <v>экспертиза</v>
          </cell>
          <cell r="D1151">
            <v>8620</v>
          </cell>
          <cell r="E1151">
            <v>10344</v>
          </cell>
          <cell r="F1151">
            <v>11892</v>
          </cell>
          <cell r="G1151">
            <v>14.965197215777266</v>
          </cell>
        </row>
        <row r="1152">
          <cell r="A1152">
            <v>22000056</v>
          </cell>
          <cell r="B1152" t="str">
            <v>Рассмотрение материалов на использование РЭС</v>
          </cell>
          <cell r="C1152" t="str">
            <v>экспертиза</v>
          </cell>
          <cell r="D1152">
            <v>1750</v>
          </cell>
          <cell r="E1152">
            <v>2100</v>
          </cell>
          <cell r="F1152">
            <v>2412</v>
          </cell>
          <cell r="G1152">
            <v>14.857142857142861</v>
          </cell>
        </row>
        <row r="1153">
          <cell r="A1153">
            <v>22000057</v>
          </cell>
          <cell r="B1153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53" t="str">
            <v>экспертиза</v>
          </cell>
          <cell r="D1153">
            <v>5515</v>
          </cell>
          <cell r="E1153">
            <v>6618</v>
          </cell>
          <cell r="F1153">
            <v>7608</v>
          </cell>
          <cell r="G1153">
            <v>14.959202175883959</v>
          </cell>
        </row>
        <row r="1154">
          <cell r="A1154">
            <v>22000102</v>
          </cell>
          <cell r="B11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54" t="str">
            <v>экспертиза</v>
          </cell>
          <cell r="F1154">
            <v>9600</v>
          </cell>
        </row>
        <row r="1155">
          <cell r="A1155">
            <v>22000103</v>
          </cell>
          <cell r="B115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55" t="str">
            <v>экспертиза</v>
          </cell>
          <cell r="F1155">
            <v>12600</v>
          </cell>
        </row>
        <row r="1156">
          <cell r="A1156">
            <v>22000058</v>
          </cell>
          <cell r="B1156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56" t="str">
            <v>экспертиза</v>
          </cell>
          <cell r="D1156">
            <v>5535</v>
          </cell>
          <cell r="E1156">
            <v>6642</v>
          </cell>
          <cell r="F1156">
            <v>7638</v>
          </cell>
          <cell r="G1156">
            <v>14.995483288166227</v>
          </cell>
        </row>
        <row r="1157">
          <cell r="A1157">
            <v>22000031</v>
          </cell>
          <cell r="B1157" t="str">
            <v>Проведение санитарно-эпидемиологической экспертизы, методик, программ и режимов воспитания и обучения</v>
          </cell>
          <cell r="C1157" t="str">
            <v>экспертиза</v>
          </cell>
          <cell r="D1157">
            <v>3005</v>
          </cell>
          <cell r="E1157">
            <v>3606</v>
          </cell>
          <cell r="F1157">
            <v>4146</v>
          </cell>
          <cell r="G1157">
            <v>14.975041597337778</v>
          </cell>
        </row>
        <row r="1158">
          <cell r="A1158">
            <v>22000038</v>
          </cell>
          <cell r="B11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58" t="str">
            <v>экспертиза</v>
          </cell>
          <cell r="D1158">
            <v>2200</v>
          </cell>
          <cell r="E1158">
            <v>2640</v>
          </cell>
          <cell r="F1158">
            <v>3036</v>
          </cell>
          <cell r="G1158">
            <v>14.999999999999986</v>
          </cell>
        </row>
        <row r="1159">
          <cell r="A1159">
            <v>22000065</v>
          </cell>
          <cell r="B1159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59" t="str">
            <v>экспертиза</v>
          </cell>
          <cell r="D1159">
            <v>6600</v>
          </cell>
          <cell r="E1159">
            <v>7920</v>
          </cell>
          <cell r="F1159">
            <v>9108</v>
          </cell>
          <cell r="G1159">
            <v>14.999999999999986</v>
          </cell>
        </row>
        <row r="1160">
          <cell r="A1160">
            <v>22000066</v>
          </cell>
          <cell r="B116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60" t="str">
            <v>экспертиза</v>
          </cell>
          <cell r="D1160">
            <v>8930</v>
          </cell>
          <cell r="E1160">
            <v>10716</v>
          </cell>
          <cell r="F1160">
            <v>12318</v>
          </cell>
          <cell r="G1160">
            <v>14.94960806270997</v>
          </cell>
        </row>
        <row r="1161">
          <cell r="A1161" t="str">
            <v>Прочие услуги</v>
          </cell>
          <cell r="G1161" t="e">
            <v>#DIV/0!</v>
          </cell>
        </row>
        <row r="1162">
          <cell r="A1162">
            <v>22000002</v>
          </cell>
          <cell r="B1162" t="str">
            <v>Подготовка заключений к протоколу лабораторных испытаний, выданного сторонними аккредитованными лабораториями</v>
          </cell>
          <cell r="C1162" t="str">
            <v>заключение</v>
          </cell>
          <cell r="D1162">
            <v>2840</v>
          </cell>
          <cell r="E1162">
            <v>3408</v>
          </cell>
          <cell r="F1162">
            <v>3918</v>
          </cell>
          <cell r="G1162">
            <v>14.964788732394368</v>
          </cell>
        </row>
        <row r="1163">
          <cell r="A1163">
            <v>22000043</v>
          </cell>
          <cell r="B1163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63" t="str">
            <v>экспертиза</v>
          </cell>
          <cell r="D1163">
            <v>2675</v>
          </cell>
          <cell r="E1163">
            <v>3210</v>
          </cell>
          <cell r="F1163">
            <v>3690</v>
          </cell>
          <cell r="G1163">
            <v>14.953271028037392</v>
          </cell>
        </row>
        <row r="1164">
          <cell r="A1164">
            <v>22000045</v>
          </cell>
          <cell r="B11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64" t="str">
            <v>заключение</v>
          </cell>
          <cell r="D1164">
            <v>510</v>
          </cell>
          <cell r="E1164">
            <v>612</v>
          </cell>
          <cell r="F1164">
            <v>702</v>
          </cell>
          <cell r="G1164">
            <v>14.705882352941174</v>
          </cell>
        </row>
        <row r="1165">
          <cell r="A1165">
            <v>22000049</v>
          </cell>
          <cell r="B1165" t="str">
            <v>Выезд специалиста для отбора проб/проведения измерений (полугодие, квартал, год)</v>
          </cell>
          <cell r="C1165" t="str">
            <v>выезд</v>
          </cell>
          <cell r="D1165">
            <v>95</v>
          </cell>
          <cell r="E1165">
            <v>114</v>
          </cell>
          <cell r="F1165">
            <v>126</v>
          </cell>
          <cell r="G1165">
            <v>10.526315789473699</v>
          </cell>
        </row>
        <row r="1166">
          <cell r="A1166">
            <v>22000074</v>
          </cell>
          <cell r="B1166" t="str">
            <v>Выезд специалиста для отбора проб/проведения измерений (месяц)</v>
          </cell>
          <cell r="C1166" t="str">
            <v>выезд</v>
          </cell>
          <cell r="D1166">
            <v>40</v>
          </cell>
          <cell r="E1166">
            <v>48</v>
          </cell>
          <cell r="F1166">
            <v>54</v>
          </cell>
          <cell r="G1166">
            <v>12.5</v>
          </cell>
        </row>
        <row r="1167">
          <cell r="A1167">
            <v>22000067</v>
          </cell>
          <cell r="B1167" t="str">
            <v>Отбор проб воды (разводящая сеть)</v>
          </cell>
          <cell r="C1167" t="str">
            <v>проба</v>
          </cell>
          <cell r="D1167">
            <v>35</v>
          </cell>
          <cell r="E1167">
            <v>42</v>
          </cell>
          <cell r="F1167">
            <v>48</v>
          </cell>
          <cell r="G1167">
            <v>14.285714285714278</v>
          </cell>
        </row>
        <row r="1168">
          <cell r="A1168">
            <v>22000068</v>
          </cell>
          <cell r="B1168" t="str">
            <v>Отбор проб воды (скважина, водонапорная башня и пр.)</v>
          </cell>
          <cell r="C1168" t="str">
            <v>проба</v>
          </cell>
          <cell r="D1168">
            <v>60</v>
          </cell>
          <cell r="E1168">
            <v>72</v>
          </cell>
          <cell r="F1168">
            <v>81</v>
          </cell>
          <cell r="G1168">
            <v>12.5</v>
          </cell>
        </row>
        <row r="1169">
          <cell r="A1169">
            <v>22000069</v>
          </cell>
          <cell r="B1169" t="str">
            <v>Отбор проб воды (бассейн, поверхностный водоём, стоки)</v>
          </cell>
          <cell r="C1169" t="str">
            <v>проба</v>
          </cell>
          <cell r="D1169">
            <v>45</v>
          </cell>
          <cell r="E1169">
            <v>54</v>
          </cell>
          <cell r="F1169">
            <v>60</v>
          </cell>
          <cell r="G1169">
            <v>11.111111111111114</v>
          </cell>
        </row>
        <row r="1170">
          <cell r="A1170">
            <v>22000070</v>
          </cell>
          <cell r="B1170" t="str">
            <v>Отбор проб пищевых продуктов, непищевых товаров</v>
          </cell>
          <cell r="C1170" t="str">
            <v>проба</v>
          </cell>
          <cell r="D1170">
            <v>45</v>
          </cell>
          <cell r="E1170">
            <v>54</v>
          </cell>
          <cell r="F1170">
            <v>60</v>
          </cell>
          <cell r="G1170">
            <v>11.111111111111114</v>
          </cell>
        </row>
        <row r="1171">
          <cell r="A1171">
            <v>22000071</v>
          </cell>
          <cell r="B1171" t="str">
            <v>Отбор пробы почвы</v>
          </cell>
          <cell r="C1171" t="str">
            <v>проба</v>
          </cell>
          <cell r="D1171">
            <v>70</v>
          </cell>
          <cell r="E1171">
            <v>84</v>
          </cell>
          <cell r="F1171">
            <v>96</v>
          </cell>
          <cell r="G1171">
            <v>14.285714285714278</v>
          </cell>
        </row>
        <row r="1172">
          <cell r="A1172">
            <v>22000072</v>
          </cell>
          <cell r="B1172" t="str">
            <v>Взятие смывов с объектов внешней среды</v>
          </cell>
          <cell r="C1172" t="str">
            <v>смыв</v>
          </cell>
          <cell r="D1172">
            <v>30</v>
          </cell>
          <cell r="E1172">
            <v>36</v>
          </cell>
          <cell r="F1172">
            <v>42</v>
          </cell>
          <cell r="G1172">
            <v>16.666666666666671</v>
          </cell>
        </row>
        <row r="1173">
          <cell r="A1173">
            <v>22000073</v>
          </cell>
          <cell r="B1173" t="str">
            <v>Отбор проб воздуха в закрытых помещениях</v>
          </cell>
          <cell r="C1173" t="str">
            <v>проба</v>
          </cell>
          <cell r="D1173">
            <v>35</v>
          </cell>
          <cell r="E1173">
            <v>42</v>
          </cell>
          <cell r="F1173">
            <v>48</v>
          </cell>
          <cell r="G1173">
            <v>14.285714285714278</v>
          </cell>
        </row>
        <row r="1174">
          <cell r="A1174">
            <v>22100000</v>
          </cell>
          <cell r="B1174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74" t="str">
            <v>час</v>
          </cell>
          <cell r="D1174">
            <v>365</v>
          </cell>
          <cell r="E1174">
            <v>438</v>
          </cell>
          <cell r="F1174">
            <v>504</v>
          </cell>
          <cell r="G1174">
            <v>15.06849315068493</v>
          </cell>
        </row>
        <row r="1175">
          <cell r="A1175">
            <v>22000040</v>
          </cell>
          <cell r="B1175" t="str">
            <v>Подготовка заключения к протоколу лабораторных испытаний</v>
          </cell>
          <cell r="C1175" t="str">
            <v>заключение</v>
          </cell>
          <cell r="D1175">
            <v>375</v>
          </cell>
          <cell r="E1175">
            <v>450</v>
          </cell>
          <cell r="F1175">
            <v>516</v>
          </cell>
          <cell r="G1175">
            <v>14.666666666666671</v>
          </cell>
        </row>
        <row r="1176">
          <cell r="A1176">
            <v>22000047</v>
          </cell>
          <cell r="B1176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76" t="str">
            <v>лист</v>
          </cell>
          <cell r="D1176">
            <v>80</v>
          </cell>
          <cell r="E1176">
            <v>96</v>
          </cell>
          <cell r="F1176">
            <v>108</v>
          </cell>
          <cell r="G1176">
            <v>12.5</v>
          </cell>
        </row>
        <row r="1177">
          <cell r="A1177">
            <v>22000117</v>
          </cell>
          <cell r="B1177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77" t="str">
            <v>экспертиза</v>
          </cell>
          <cell r="D1177">
            <v>4210</v>
          </cell>
          <cell r="E1177">
            <v>5052</v>
          </cell>
          <cell r="F1177">
            <v>5808</v>
          </cell>
          <cell r="G1177">
            <v>14.964370546318293</v>
          </cell>
        </row>
        <row r="1178">
          <cell r="A1178">
            <v>22000060</v>
          </cell>
          <cell r="B1178" t="str">
            <v>Оформление протокола лабораторных испытаний</v>
          </cell>
          <cell r="C1178" t="str">
            <v>протокол</v>
          </cell>
          <cell r="D1178">
            <v>40</v>
          </cell>
          <cell r="E1178">
            <v>48</v>
          </cell>
          <cell r="F1178">
            <v>54</v>
          </cell>
          <cell r="G1178">
            <v>12.5</v>
          </cell>
        </row>
        <row r="1179">
          <cell r="A1179">
            <v>22000061</v>
          </cell>
          <cell r="B1179" t="str">
            <v>Подготовка экспертного заключения на соответствие объекта санитарным требованиям без цели лицензирования</v>
          </cell>
          <cell r="C1179" t="str">
            <v>заключение</v>
          </cell>
          <cell r="D1179">
            <v>3005</v>
          </cell>
          <cell r="E1179">
            <v>3606</v>
          </cell>
          <cell r="F1179">
            <v>4146</v>
          </cell>
          <cell r="G1179">
            <v>14.975041597337778</v>
          </cell>
        </row>
        <row r="1180">
          <cell r="A1180">
            <v>22000104</v>
          </cell>
          <cell r="B1180" t="str">
            <v>Подготовка экспертного заключения по подтверждению сроков годности</v>
          </cell>
          <cell r="C1180" t="str">
            <v>заключение</v>
          </cell>
          <cell r="F1180">
            <v>4200</v>
          </cell>
        </row>
        <row r="1181">
          <cell r="A1181">
            <v>22000041</v>
          </cell>
          <cell r="B1181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81" t="str">
            <v>консультация</v>
          </cell>
          <cell r="D1181">
            <v>2430</v>
          </cell>
          <cell r="E1181">
            <v>2916</v>
          </cell>
          <cell r="F1181">
            <v>3351</v>
          </cell>
          <cell r="G1181">
            <v>14.91769547325103</v>
          </cell>
        </row>
        <row r="1182">
          <cell r="A1182">
            <v>22000042</v>
          </cell>
          <cell r="B1182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82" t="str">
            <v>консультация</v>
          </cell>
          <cell r="D1182">
            <v>1690</v>
          </cell>
          <cell r="E1182">
            <v>2028</v>
          </cell>
          <cell r="F1182">
            <v>2331</v>
          </cell>
          <cell r="G1182">
            <v>14.940828402366861</v>
          </cell>
        </row>
        <row r="1183">
          <cell r="A1183">
            <v>22000075</v>
          </cell>
          <cell r="B1183" t="str">
            <v>Санитарно-эпидемиологическая оценка контейнерной площадки - места накопления ТКО</v>
          </cell>
          <cell r="C1183" t="str">
            <v>площадка</v>
          </cell>
          <cell r="D1183">
            <v>2710</v>
          </cell>
          <cell r="E1183">
            <v>3252</v>
          </cell>
          <cell r="F1183">
            <v>3738</v>
          </cell>
          <cell r="G1183">
            <v>14.944649446494481</v>
          </cell>
        </row>
        <row r="1184">
          <cell r="A1184">
            <v>22000080</v>
          </cell>
          <cell r="B1184" t="str">
            <v>Санитарно-эпидемиологическая оценка контейнерной площадки - места накопления ТКО в сельской местности</v>
          </cell>
          <cell r="C1184" t="str">
            <v>площадка</v>
          </cell>
          <cell r="D1184">
            <v>1080</v>
          </cell>
          <cell r="E1184">
            <v>1296</v>
          </cell>
          <cell r="F1184">
            <v>1488</v>
          </cell>
          <cell r="G1184">
            <v>14.81481481481481</v>
          </cell>
        </row>
        <row r="1185">
          <cell r="A1185">
            <v>22000089</v>
          </cell>
          <cell r="B1185" t="str">
            <v>Санитарно-эпидемиологическое обследование вагонов</v>
          </cell>
          <cell r="C1185" t="str">
            <v>вагон</v>
          </cell>
          <cell r="D1185">
            <v>95</v>
          </cell>
          <cell r="E1185">
            <v>114</v>
          </cell>
          <cell r="F1185">
            <v>129</v>
          </cell>
          <cell r="G1185">
            <v>13.157894736842096</v>
          </cell>
        </row>
        <row r="1186">
          <cell r="A1186">
            <v>22000105</v>
          </cell>
          <cell r="B1186" t="str">
            <v>Возмещение стоимости услуг по отправке Заказных писем: с уведомлением\без уведомления</v>
          </cell>
          <cell r="C1186" t="str">
            <v>услуга</v>
          </cell>
          <cell r="F1186">
            <v>150</v>
          </cell>
        </row>
        <row r="1187">
          <cell r="A1187">
            <v>22000106</v>
          </cell>
          <cell r="B1187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87" t="str">
            <v>услуга</v>
          </cell>
          <cell r="F1187">
            <v>1980</v>
          </cell>
        </row>
        <row r="1188">
          <cell r="A1188">
            <v>22000107</v>
          </cell>
          <cell r="B1188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88" t="str">
            <v>услуга</v>
          </cell>
          <cell r="F1188">
            <v>3480</v>
          </cell>
        </row>
        <row r="1189">
          <cell r="A1189">
            <v>22000108</v>
          </cell>
          <cell r="B1189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89" t="str">
            <v>услуга</v>
          </cell>
          <cell r="F1189">
            <v>1500</v>
          </cell>
        </row>
        <row r="1190">
          <cell r="A1190">
            <v>22000109</v>
          </cell>
          <cell r="B1190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90" t="str">
            <v>услуга</v>
          </cell>
          <cell r="F1190">
            <v>1500</v>
          </cell>
        </row>
        <row r="1191">
          <cell r="A1191" t="str">
            <v>Отдел социально-гигиенического мониторинга и оценки риска</v>
          </cell>
          <cell r="G1191">
            <v>14.537946122430176</v>
          </cell>
        </row>
        <row r="1192">
          <cell r="A1192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193">
          <cell r="A1193">
            <v>27000003</v>
          </cell>
          <cell r="B1193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93" t="str">
            <v>модель ГИС</v>
          </cell>
          <cell r="D1193">
            <v>1625</v>
          </cell>
          <cell r="E1193">
            <v>1950</v>
          </cell>
          <cell r="F1193">
            <v>2238</v>
          </cell>
          <cell r="G1193">
            <v>14.769230769230774</v>
          </cell>
        </row>
        <row r="1194">
          <cell r="A1194">
            <v>27000004</v>
          </cell>
          <cell r="B1194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94" t="str">
            <v>источник</v>
          </cell>
          <cell r="D1194">
            <v>3250</v>
          </cell>
          <cell r="E1194">
            <v>3900</v>
          </cell>
          <cell r="F1194">
            <v>4482</v>
          </cell>
          <cell r="G1194">
            <v>14.923076923076934</v>
          </cell>
        </row>
        <row r="1195">
          <cell r="A1195">
            <v>27000104</v>
          </cell>
          <cell r="B1195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95" t="str">
            <v>источник</v>
          </cell>
          <cell r="D1195">
            <v>2775</v>
          </cell>
          <cell r="E1195">
            <v>3330</v>
          </cell>
          <cell r="F1195">
            <v>3828</v>
          </cell>
          <cell r="G1195">
            <v>14.954954954954957</v>
          </cell>
        </row>
        <row r="1196">
          <cell r="A1196">
            <v>27000204</v>
          </cell>
          <cell r="B1196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96" t="str">
            <v>источник</v>
          </cell>
          <cell r="D1196">
            <v>2700</v>
          </cell>
          <cell r="E1196">
            <v>3240</v>
          </cell>
          <cell r="F1196">
            <v>3726</v>
          </cell>
          <cell r="G1196">
            <v>14.999999999999986</v>
          </cell>
        </row>
        <row r="1197">
          <cell r="A1197">
            <v>27000304</v>
          </cell>
          <cell r="B1197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97" t="str">
            <v>источник</v>
          </cell>
          <cell r="D1197">
            <v>2625</v>
          </cell>
          <cell r="E1197">
            <v>3150</v>
          </cell>
          <cell r="F1197">
            <v>3618</v>
          </cell>
          <cell r="G1197">
            <v>14.857142857142861</v>
          </cell>
        </row>
        <row r="1198">
          <cell r="A1198">
            <v>27000404</v>
          </cell>
          <cell r="B1198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98" t="str">
            <v>источник</v>
          </cell>
          <cell r="D1198">
            <v>2525</v>
          </cell>
          <cell r="E1198">
            <v>3030</v>
          </cell>
          <cell r="F1198">
            <v>3480</v>
          </cell>
          <cell r="G1198">
            <v>14.85148514851484</v>
          </cell>
        </row>
        <row r="1199">
          <cell r="A1199">
            <v>27000504</v>
          </cell>
          <cell r="B1199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99" t="str">
            <v>источник</v>
          </cell>
          <cell r="D1199">
            <v>2475</v>
          </cell>
          <cell r="E1199">
            <v>2970</v>
          </cell>
          <cell r="F1199">
            <v>3414</v>
          </cell>
          <cell r="G1199">
            <v>14.949494949494962</v>
          </cell>
        </row>
        <row r="1200">
          <cell r="A1200">
            <v>27000604</v>
          </cell>
          <cell r="B1200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200" t="str">
            <v>источник</v>
          </cell>
          <cell r="D1200">
            <v>2450</v>
          </cell>
          <cell r="E1200">
            <v>2940</v>
          </cell>
          <cell r="F1200">
            <v>3378</v>
          </cell>
          <cell r="G1200">
            <v>14.897959183673464</v>
          </cell>
        </row>
        <row r="1201">
          <cell r="A1201">
            <v>27000704</v>
          </cell>
          <cell r="B1201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201" t="str">
            <v>источник</v>
          </cell>
          <cell r="D1201">
            <v>2425</v>
          </cell>
          <cell r="E1201">
            <v>2910</v>
          </cell>
          <cell r="F1201">
            <v>3342</v>
          </cell>
          <cell r="G1201">
            <v>14.845360824742258</v>
          </cell>
        </row>
        <row r="1202">
          <cell r="A1202" t="str">
            <v>Характеристика предприятия, как источника загрязнения атмосферного воздуха</v>
          </cell>
        </row>
        <row r="1203">
          <cell r="A1203">
            <v>27000006</v>
          </cell>
          <cell r="B1203" t="str">
            <v>Характеристика существующих источников загрязнения атмосферы с учетом технологии предприятия - на 1 источник</v>
          </cell>
          <cell r="C1203" t="str">
            <v>источник</v>
          </cell>
          <cell r="D1203">
            <v>45</v>
          </cell>
          <cell r="E1203">
            <v>54</v>
          </cell>
          <cell r="F1203">
            <v>60</v>
          </cell>
          <cell r="G1203">
            <v>11.111111111111114</v>
          </cell>
        </row>
        <row r="1204">
          <cell r="A1204">
            <v>27000009</v>
          </cell>
          <cell r="B1204" t="str">
            <v>Формирование базы данных по источникам  выбросов предприятия в программном комплексе "Эколог" - 1-20 источников</v>
          </cell>
          <cell r="C1204" t="str">
            <v>источник</v>
          </cell>
          <cell r="D1204">
            <v>2600</v>
          </cell>
          <cell r="E1204">
            <v>3120</v>
          </cell>
          <cell r="F1204">
            <v>3588</v>
          </cell>
          <cell r="G1204">
            <v>14.999999999999986</v>
          </cell>
        </row>
        <row r="1205">
          <cell r="A1205">
            <v>27000109</v>
          </cell>
          <cell r="B1205" t="str">
            <v>Формирование базы данных по источникам  выбросов предприятия в программном комплексе "Эколог" - 21-30 источников</v>
          </cell>
          <cell r="C1205" t="str">
            <v>источник</v>
          </cell>
          <cell r="D1205">
            <v>2575</v>
          </cell>
          <cell r="E1205">
            <v>3090</v>
          </cell>
          <cell r="F1205">
            <v>3546</v>
          </cell>
          <cell r="G1205">
            <v>14.757281553398059</v>
          </cell>
        </row>
        <row r="1206">
          <cell r="A1206">
            <v>27000209</v>
          </cell>
          <cell r="B1206" t="str">
            <v>Формирование базы данных по источникам  выбросов предприятия в программном комплексе "Эколог" - 31-40 источников</v>
          </cell>
          <cell r="C1206" t="str">
            <v>источник</v>
          </cell>
          <cell r="D1206">
            <v>2550</v>
          </cell>
          <cell r="E1206">
            <v>3060</v>
          </cell>
          <cell r="F1206">
            <v>3480</v>
          </cell>
          <cell r="G1206">
            <v>13.725490196078425</v>
          </cell>
        </row>
        <row r="1207">
          <cell r="A1207">
            <v>27000309</v>
          </cell>
          <cell r="B1207" t="str">
            <v>Формирование базы данных по источникам  выбросов предприятия в программном комплексе "Эколог" - 41-50 источников</v>
          </cell>
          <cell r="C1207" t="str">
            <v>источник</v>
          </cell>
          <cell r="D1207">
            <v>2525</v>
          </cell>
          <cell r="E1207">
            <v>3030</v>
          </cell>
          <cell r="F1207">
            <v>3462</v>
          </cell>
          <cell r="G1207">
            <v>14.257425742574242</v>
          </cell>
        </row>
        <row r="1208">
          <cell r="A1208">
            <v>27000409</v>
          </cell>
          <cell r="B1208" t="str">
            <v>Формирование базы данных по источникам  выбросов предприятия в программном комплексе "Эколог" - 51-60 источников</v>
          </cell>
          <cell r="C1208" t="str">
            <v>источник</v>
          </cell>
          <cell r="D1208">
            <v>2500</v>
          </cell>
          <cell r="E1208">
            <v>3000</v>
          </cell>
          <cell r="F1208">
            <v>3450</v>
          </cell>
          <cell r="G1208">
            <v>14.999999999999986</v>
          </cell>
        </row>
        <row r="1209">
          <cell r="A1209">
            <v>27000509</v>
          </cell>
          <cell r="B1209" t="str">
            <v>Формирование базы данных по источникам  выбросов предприятия в программном комплексе "Эколог" - 61-80 источников</v>
          </cell>
          <cell r="C1209" t="str">
            <v>источник</v>
          </cell>
          <cell r="D1209">
            <v>2425</v>
          </cell>
          <cell r="E1209">
            <v>2910</v>
          </cell>
          <cell r="F1209">
            <v>3342</v>
          </cell>
          <cell r="G1209">
            <v>14.845360824742258</v>
          </cell>
        </row>
        <row r="1210">
          <cell r="A1210">
            <v>27000609</v>
          </cell>
          <cell r="B1210" t="str">
            <v>Формирование базы данных по источникам  выбросов предприятия в программном комплексе "Эколог" - 81-100 источников</v>
          </cell>
          <cell r="C1210" t="str">
            <v>источник</v>
          </cell>
          <cell r="D1210">
            <v>2375</v>
          </cell>
          <cell r="E1210">
            <v>2850</v>
          </cell>
          <cell r="F1210">
            <v>3276</v>
          </cell>
          <cell r="G1210">
            <v>14.947368421052644</v>
          </cell>
        </row>
        <row r="1211">
          <cell r="A1211">
            <v>27000709</v>
          </cell>
          <cell r="B12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211" t="str">
            <v>источник</v>
          </cell>
          <cell r="D1211">
            <v>2300</v>
          </cell>
          <cell r="E1211">
            <v>2760</v>
          </cell>
          <cell r="F1211">
            <v>3174</v>
          </cell>
          <cell r="G1211">
            <v>14.999999999999986</v>
          </cell>
        </row>
        <row r="1212">
          <cell r="A1212">
            <v>27000010</v>
          </cell>
          <cell r="B12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12" t="str">
            <v>вещество</v>
          </cell>
          <cell r="D1212">
            <v>315</v>
          </cell>
          <cell r="E1212">
            <v>378</v>
          </cell>
          <cell r="F1212">
            <v>432</v>
          </cell>
          <cell r="G1212">
            <v>14.285714285714278</v>
          </cell>
        </row>
        <row r="1213">
          <cell r="A1213">
            <v>27000011</v>
          </cell>
          <cell r="B12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13" t="str">
            <v>вещество</v>
          </cell>
          <cell r="D1213">
            <v>315</v>
          </cell>
          <cell r="E1213">
            <v>378</v>
          </cell>
          <cell r="F1213">
            <v>432</v>
          </cell>
          <cell r="G1213">
            <v>14.285714285714278</v>
          </cell>
        </row>
        <row r="1214">
          <cell r="A1214">
            <v>27000013</v>
          </cell>
          <cell r="B1214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14" t="str">
            <v>комплексная оценка</v>
          </cell>
          <cell r="D1214">
            <v>360</v>
          </cell>
          <cell r="E1214">
            <v>432</v>
          </cell>
          <cell r="F1214">
            <v>492</v>
          </cell>
          <cell r="G1214">
            <v>13.888888888888886</v>
          </cell>
        </row>
        <row r="1215">
          <cell r="A1215">
            <v>27000042</v>
          </cell>
          <cell r="B1215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15" t="str">
            <v>Идентификация</v>
          </cell>
          <cell r="D1215">
            <v>375</v>
          </cell>
          <cell r="E1215">
            <v>450</v>
          </cell>
          <cell r="F1215">
            <v>516</v>
          </cell>
          <cell r="G1215">
            <v>14.666666666666671</v>
          </cell>
        </row>
        <row r="1216">
          <cell r="A1216">
            <v>27000016</v>
          </cell>
          <cell r="B1216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16" t="str">
            <v>вещество</v>
          </cell>
          <cell r="D1216">
            <v>600</v>
          </cell>
          <cell r="E1216">
            <v>720</v>
          </cell>
          <cell r="F1216">
            <v>828</v>
          </cell>
          <cell r="G1216">
            <v>14.999999999999986</v>
          </cell>
        </row>
        <row r="1217">
          <cell r="A1217">
            <v>27000017</v>
          </cell>
          <cell r="B1217" t="str">
            <v>Оценка зависимости доза-ответ для приоритетных загрязнителей - 1 вещество</v>
          </cell>
          <cell r="C1217" t="str">
            <v>вещество</v>
          </cell>
          <cell r="D1217">
            <v>600</v>
          </cell>
          <cell r="E1217">
            <v>720</v>
          </cell>
          <cell r="F1217">
            <v>828</v>
          </cell>
          <cell r="G1217">
            <v>14.999999999999986</v>
          </cell>
        </row>
        <row r="1218">
          <cell r="A1218">
            <v>27000018</v>
          </cell>
          <cell r="B1218" t="str">
            <v>Расчет риска  (острого  и хронического неканцерогенного и канцерогенного) - на 1 вещество</v>
          </cell>
          <cell r="C1218" t="str">
            <v>вещество</v>
          </cell>
          <cell r="D1218">
            <v>1250</v>
          </cell>
          <cell r="E1218">
            <v>1500</v>
          </cell>
          <cell r="F1218">
            <v>1716</v>
          </cell>
          <cell r="G1218">
            <v>14.399999999999991</v>
          </cell>
        </row>
        <row r="1219">
          <cell r="A1219">
            <v>27000019</v>
          </cell>
          <cell r="B1219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19" t="str">
            <v>расчет</v>
          </cell>
          <cell r="D1219">
            <v>2000</v>
          </cell>
          <cell r="E1219">
            <v>2400</v>
          </cell>
          <cell r="F1219">
            <v>2760</v>
          </cell>
          <cell r="G1219">
            <v>14.999999999999986</v>
          </cell>
        </row>
        <row r="1220">
          <cell r="A1220">
            <v>27000020</v>
          </cell>
          <cell r="B1220" t="str">
            <v>Расчет суммарного канцерогенного риска</v>
          </cell>
          <cell r="C1220" t="str">
            <v>расчет</v>
          </cell>
          <cell r="D1220">
            <v>1600</v>
          </cell>
          <cell r="E1220">
            <v>1920</v>
          </cell>
          <cell r="F1220">
            <v>2208</v>
          </cell>
          <cell r="G1220">
            <v>14.999999999999986</v>
          </cell>
        </row>
        <row r="1221">
          <cell r="A1221">
            <v>27000021</v>
          </cell>
          <cell r="B1221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21" t="str">
            <v>вещество</v>
          </cell>
          <cell r="D1221">
            <v>1225</v>
          </cell>
          <cell r="E1221">
            <v>1470</v>
          </cell>
          <cell r="F1221">
            <v>1686</v>
          </cell>
          <cell r="G1221">
            <v>14.693877551020407</v>
          </cell>
        </row>
        <row r="1222">
          <cell r="A1222">
            <v>27000022</v>
          </cell>
          <cell r="B1222" t="str">
            <v>Подготовка необходимых картографических материалов</v>
          </cell>
          <cell r="C1222" t="str">
            <v>шт.</v>
          </cell>
          <cell r="D1222">
            <v>2175</v>
          </cell>
          <cell r="E1222">
            <v>2610</v>
          </cell>
          <cell r="F1222">
            <v>3000</v>
          </cell>
          <cell r="G1222">
            <v>14.94252873563218</v>
          </cell>
        </row>
        <row r="1223">
          <cell r="A1223">
            <v>27000023</v>
          </cell>
          <cell r="B1223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23" t="str">
            <v>источник</v>
          </cell>
          <cell r="D1223">
            <v>2175</v>
          </cell>
          <cell r="E1223">
            <v>2610</v>
          </cell>
          <cell r="F1223">
            <v>3000</v>
          </cell>
          <cell r="G1223">
            <v>14.94252873563218</v>
          </cell>
        </row>
        <row r="1224">
          <cell r="A1224">
            <v>27000024</v>
          </cell>
          <cell r="B1224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24" t="str">
            <v>хар-ка</v>
          </cell>
          <cell r="D1224">
            <v>1050</v>
          </cell>
          <cell r="E1224">
            <v>1260</v>
          </cell>
          <cell r="F1224">
            <v>1446</v>
          </cell>
          <cell r="G1224">
            <v>14.761904761904759</v>
          </cell>
        </row>
        <row r="1225">
          <cell r="A1225">
            <v>27000025</v>
          </cell>
          <cell r="B1225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25" t="str">
            <v>анализ</v>
          </cell>
          <cell r="D1225">
            <v>1750</v>
          </cell>
          <cell r="E1225">
            <v>2100</v>
          </cell>
          <cell r="F1225">
            <v>2412</v>
          </cell>
          <cell r="G1225">
            <v>14.857142857142861</v>
          </cell>
        </row>
        <row r="1226">
          <cell r="A1226">
            <v>27000026</v>
          </cell>
          <cell r="B1226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26" t="str">
            <v>анализ</v>
          </cell>
          <cell r="D1226">
            <v>5500</v>
          </cell>
          <cell r="E1226">
            <v>6600</v>
          </cell>
          <cell r="F1226">
            <v>7590</v>
          </cell>
          <cell r="G1226">
            <v>14.999999999999986</v>
          </cell>
        </row>
        <row r="1227">
          <cell r="A1227">
            <v>27000027</v>
          </cell>
          <cell r="B1227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27" t="str">
            <v>анализ</v>
          </cell>
          <cell r="D1227">
            <v>3750</v>
          </cell>
          <cell r="E1227">
            <v>4500</v>
          </cell>
          <cell r="F1227">
            <v>5172</v>
          </cell>
          <cell r="G1227">
            <v>14.933333333333337</v>
          </cell>
        </row>
        <row r="1228">
          <cell r="A1228">
            <v>27000028</v>
          </cell>
          <cell r="B1228" t="str">
            <v>Формирование отчета</v>
          </cell>
          <cell r="C1228" t="str">
            <v>отчет</v>
          </cell>
          <cell r="D1228">
            <v>900</v>
          </cell>
          <cell r="E1228">
            <v>1080</v>
          </cell>
          <cell r="F1228">
            <v>1242</v>
          </cell>
          <cell r="G1228">
            <v>14.999999999999986</v>
          </cell>
        </row>
        <row r="1229">
          <cell r="A1229">
            <v>27000030</v>
          </cell>
          <cell r="B1229" t="str">
            <v>Распечатка 1 экземпляра отчета, брошюровка окончательного отчета.</v>
          </cell>
          <cell r="C1229" t="str">
            <v>экз.</v>
          </cell>
          <cell r="D1229">
            <v>55</v>
          </cell>
          <cell r="E1229">
            <v>66</v>
          </cell>
          <cell r="F1229">
            <v>72</v>
          </cell>
          <cell r="G1229">
            <v>9.0909090909090793</v>
          </cell>
        </row>
        <row r="1230">
          <cell r="A1230">
            <v>27000044</v>
          </cell>
          <cell r="B1230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230" t="str">
            <v>хар-ка</v>
          </cell>
          <cell r="D1230">
            <v>9800</v>
          </cell>
          <cell r="E1230">
            <v>11760</v>
          </cell>
          <cell r="F1230">
            <v>13524</v>
          </cell>
          <cell r="G1230">
            <v>14.999999999999986</v>
          </cell>
        </row>
        <row r="1231">
          <cell r="A1231">
            <v>27000045</v>
          </cell>
          <cell r="B123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231" t="str">
            <v>хар-ка</v>
          </cell>
          <cell r="D1231">
            <v>4900</v>
          </cell>
          <cell r="E1231">
            <v>5880</v>
          </cell>
          <cell r="F1231">
            <v>6762</v>
          </cell>
          <cell r="G1231">
            <v>14.999999999999986</v>
          </cell>
        </row>
        <row r="1232">
          <cell r="A1232" t="str">
            <v>Отдел профилактической дезинфекции</v>
          </cell>
          <cell r="G1232">
            <v>4.2841168670941236</v>
          </cell>
        </row>
        <row r="1233">
          <cell r="A1233" t="str">
            <v>Дератизация</v>
          </cell>
        </row>
        <row r="1234">
          <cell r="A1234">
            <v>25002001</v>
          </cell>
          <cell r="B1234" t="str">
            <v>Дератизация 1 кв.м. ДОУ</v>
          </cell>
          <cell r="C1234" t="str">
            <v>кв.м.</v>
          </cell>
          <cell r="D1234">
            <v>0.6</v>
          </cell>
          <cell r="E1234">
            <v>0.72</v>
          </cell>
          <cell r="F1234">
            <v>0.72</v>
          </cell>
          <cell r="G1234">
            <v>0</v>
          </cell>
        </row>
        <row r="1235">
          <cell r="A1235">
            <v>25000022</v>
          </cell>
          <cell r="B1235" t="str">
            <v>Дератизация ДОУ от 100 кв.м. (за 1 кв.м.)</v>
          </cell>
          <cell r="C1235" t="str">
            <v>кв.м.</v>
          </cell>
          <cell r="D1235">
            <v>0.65</v>
          </cell>
          <cell r="E1235">
            <v>0.78</v>
          </cell>
          <cell r="F1235">
            <v>0.78</v>
          </cell>
          <cell r="G1235">
            <v>0</v>
          </cell>
        </row>
        <row r="1236">
          <cell r="A1236">
            <v>25002007</v>
          </cell>
          <cell r="B1236" t="str">
            <v>Дератизация 1 кв.м. объектов  площадью свыше 1000 кв.м.</v>
          </cell>
          <cell r="C1236" t="str">
            <v>кв.м.</v>
          </cell>
          <cell r="D1236">
            <v>0.7</v>
          </cell>
          <cell r="E1236">
            <v>0.84</v>
          </cell>
          <cell r="F1236">
            <v>0.84</v>
          </cell>
          <cell r="G1236">
            <v>0</v>
          </cell>
        </row>
        <row r="1237">
          <cell r="A1237">
            <v>25002027</v>
          </cell>
          <cell r="B1237" t="str">
            <v>Дератизация по договорам объекта площадью от 300 кв.м. (1кв.м.)</v>
          </cell>
          <cell r="C1237" t="str">
            <v>кв.м.</v>
          </cell>
          <cell r="D1237">
            <v>0.8</v>
          </cell>
          <cell r="E1237">
            <v>0.96</v>
          </cell>
          <cell r="F1237">
            <v>0.96</v>
          </cell>
          <cell r="G1237">
            <v>0</v>
          </cell>
        </row>
        <row r="1238">
          <cell r="A1238">
            <v>25002009</v>
          </cell>
          <cell r="B1238" t="str">
            <v>Дератизация по договорам объекта площадью от 301 кв.м. до 1000 кв.м. (1кв.м.)</v>
          </cell>
          <cell r="C1238" t="str">
            <v>кв.м.</v>
          </cell>
          <cell r="D1238">
            <v>0.85000000000000009</v>
          </cell>
          <cell r="E1238">
            <v>1.02</v>
          </cell>
          <cell r="F1238">
            <v>1.02</v>
          </cell>
          <cell r="G1238">
            <v>0</v>
          </cell>
        </row>
        <row r="1239">
          <cell r="A1239">
            <v>25002030</v>
          </cell>
          <cell r="B1239" t="str">
            <v>Дератизация  по договорам объекта площадью от 200 кв.м. ( 1 кв.м.)</v>
          </cell>
          <cell r="C1239" t="str">
            <v>кв.м.</v>
          </cell>
          <cell r="D1239">
            <v>0.95</v>
          </cell>
          <cell r="E1239">
            <v>1.1399999999999999</v>
          </cell>
          <cell r="F1239">
            <v>1.1399999999999999</v>
          </cell>
          <cell r="G1239">
            <v>0</v>
          </cell>
        </row>
        <row r="1240">
          <cell r="A1240">
            <v>25000002</v>
          </cell>
          <cell r="B1240" t="str">
            <v>Дератизация от 101 кв.м. до 300 кв.м. (за 1 кв.м)</v>
          </cell>
          <cell r="C1240" t="str">
            <v>кв.м.</v>
          </cell>
          <cell r="D1240">
            <v>1.05</v>
          </cell>
          <cell r="E1240">
            <v>1.26</v>
          </cell>
          <cell r="F1240">
            <v>1.26</v>
          </cell>
          <cell r="G1240">
            <v>0</v>
          </cell>
        </row>
        <row r="1241">
          <cell r="A1241">
            <v>25000062</v>
          </cell>
          <cell r="B1241" t="str">
            <v>Дератизация по договорам объекта площадью от 100 кв.м. (1кв.м.)</v>
          </cell>
          <cell r="C1241" t="str">
            <v>кв.м.</v>
          </cell>
          <cell r="D1241">
            <v>1.2</v>
          </cell>
          <cell r="E1241">
            <v>1.44</v>
          </cell>
          <cell r="F1241">
            <v>1.44</v>
          </cell>
          <cell r="G1241">
            <v>0</v>
          </cell>
        </row>
        <row r="1242">
          <cell r="A1242">
            <v>25000064</v>
          </cell>
          <cell r="B1242" t="str">
            <v>Дератизация по договорам  площадью от 100 кв.м. (1кв.м.)</v>
          </cell>
          <cell r="C1242" t="str">
            <v>кв.м.</v>
          </cell>
          <cell r="D1242">
            <v>1.3</v>
          </cell>
          <cell r="E1242">
            <v>1.56</v>
          </cell>
          <cell r="F1242">
            <v>1.56</v>
          </cell>
          <cell r="G1242">
            <v>0</v>
          </cell>
        </row>
        <row r="1243">
          <cell r="A1243">
            <v>25002023</v>
          </cell>
          <cell r="B1243" t="str">
            <v>Дератизация производственных помещений (1 кв.м.)</v>
          </cell>
          <cell r="C1243" t="str">
            <v>кв.м.</v>
          </cell>
          <cell r="D1243">
            <v>1.5</v>
          </cell>
          <cell r="E1243">
            <v>1.7999999999999998</v>
          </cell>
          <cell r="F1243">
            <v>1.8</v>
          </cell>
          <cell r="G1243">
            <v>0</v>
          </cell>
        </row>
        <row r="1244">
          <cell r="A1244">
            <v>25000105</v>
          </cell>
          <cell r="B1244" t="str">
            <v>Дератизация за 1 кв.м.</v>
          </cell>
          <cell r="C1244" t="str">
            <v>кв.м.</v>
          </cell>
          <cell r="D1244">
            <v>1.7000000000000002</v>
          </cell>
          <cell r="E1244">
            <v>2.04</v>
          </cell>
          <cell r="F1244">
            <v>2.04</v>
          </cell>
          <cell r="G1244">
            <v>0</v>
          </cell>
        </row>
        <row r="1245">
          <cell r="A1245">
            <v>25002020</v>
          </cell>
          <cell r="B1245" t="str">
            <v>Дератизация по договорам  (1 кв.м.)</v>
          </cell>
          <cell r="C1245" t="str">
            <v>кв.м.</v>
          </cell>
          <cell r="D1245">
            <v>1.8500000000000003</v>
          </cell>
          <cell r="E1245">
            <v>2.2200000000000002</v>
          </cell>
          <cell r="F1245">
            <v>2.2200000000000002</v>
          </cell>
          <cell r="G1245">
            <v>0</v>
          </cell>
        </row>
        <row r="1246">
          <cell r="A1246">
            <v>25002026</v>
          </cell>
          <cell r="B1246" t="str">
            <v>Дератизация социально-значимых объектов (за 1 кв.м.)</v>
          </cell>
          <cell r="C1246" t="str">
            <v>кв.м.</v>
          </cell>
          <cell r="D1246">
            <v>2.0333333333333332</v>
          </cell>
          <cell r="E1246">
            <v>2.44</v>
          </cell>
          <cell r="F1246">
            <v>2.44</v>
          </cell>
          <cell r="G1246">
            <v>0</v>
          </cell>
        </row>
        <row r="1247">
          <cell r="A1247">
            <v>25002002</v>
          </cell>
          <cell r="B1247" t="str">
            <v xml:space="preserve">Дератизация 1 кв.м. объекта площадью до 100 кв.м. </v>
          </cell>
          <cell r="C1247" t="str">
            <v>кв.м.</v>
          </cell>
          <cell r="D1247">
            <v>2.85</v>
          </cell>
          <cell r="E1247">
            <v>3.42</v>
          </cell>
          <cell r="F1247">
            <v>3.42</v>
          </cell>
          <cell r="G1247">
            <v>0</v>
          </cell>
        </row>
        <row r="1248">
          <cell r="A1248">
            <v>25000001</v>
          </cell>
          <cell r="B1248" t="str">
            <v>Дератизация до 100 кв.м. (за 1 кв.м)</v>
          </cell>
          <cell r="C1248" t="str">
            <v>кв.м.</v>
          </cell>
          <cell r="D1248">
            <v>6.15</v>
          </cell>
          <cell r="E1248">
            <v>7.38</v>
          </cell>
          <cell r="F1248">
            <v>7.38</v>
          </cell>
          <cell r="G1248">
            <v>0</v>
          </cell>
        </row>
        <row r="1249">
          <cell r="A1249">
            <v>25000003</v>
          </cell>
          <cell r="B1249" t="str">
            <v>Санитарная обработка контейнера для раскладки приманок (1 контейнер)</v>
          </cell>
          <cell r="C1249" t="str">
            <v>шт.</v>
          </cell>
          <cell r="D1249">
            <v>100</v>
          </cell>
          <cell r="E1249">
            <v>120</v>
          </cell>
          <cell r="F1249">
            <v>120</v>
          </cell>
          <cell r="G1249">
            <v>0</v>
          </cell>
        </row>
        <row r="1250">
          <cell r="A1250">
            <v>25000129</v>
          </cell>
          <cell r="B1250" t="str">
            <v>Сплошная дератизация железнодорожного вагона</v>
          </cell>
          <cell r="C1250" t="str">
            <v>вагон</v>
          </cell>
          <cell r="D1250">
            <v>500</v>
          </cell>
          <cell r="E1250">
            <v>600</v>
          </cell>
          <cell r="F1250">
            <v>600</v>
          </cell>
          <cell r="G1250">
            <v>0</v>
          </cell>
        </row>
        <row r="1251">
          <cell r="A1251">
            <v>25000192</v>
          </cell>
          <cell r="B1251" t="str">
            <v>Дератизация железнодорожного вагона (плановая)</v>
          </cell>
          <cell r="C1251" t="str">
            <v>вагон</v>
          </cell>
          <cell r="D1251">
            <v>190</v>
          </cell>
          <cell r="E1251">
            <v>228</v>
          </cell>
          <cell r="F1251">
            <v>228</v>
          </cell>
          <cell r="G1251">
            <v>0</v>
          </cell>
        </row>
        <row r="1252">
          <cell r="A1252" t="str">
            <v>Дезинсекция</v>
          </cell>
        </row>
        <row r="1253">
          <cell r="A1253">
            <v>25000063</v>
          </cell>
          <cell r="B1253" t="str">
            <v>Дезинсекция бытовых насекомых от 151 кв.м. до 300 кв.м.</v>
          </cell>
          <cell r="C1253" t="str">
            <v>кв.м.</v>
          </cell>
          <cell r="D1253">
            <v>2.75</v>
          </cell>
          <cell r="E1253">
            <v>3.3</v>
          </cell>
          <cell r="F1253">
            <v>3.3</v>
          </cell>
          <cell r="G1253">
            <v>0</v>
          </cell>
        </row>
        <row r="1254">
          <cell r="A1254">
            <v>25010051</v>
          </cell>
          <cell r="B1254" t="str">
            <v>Дезинсекция бытовых насекомых по договорам (за 1 кв.м.)</v>
          </cell>
          <cell r="C1254" t="str">
            <v>кв.м.</v>
          </cell>
          <cell r="D1254">
            <v>3.1</v>
          </cell>
          <cell r="E1254">
            <v>3.7199999999999998</v>
          </cell>
          <cell r="F1254">
            <v>3.72</v>
          </cell>
          <cell r="G1254">
            <v>0</v>
          </cell>
        </row>
        <row r="1255">
          <cell r="A1255">
            <v>25000289</v>
          </cell>
          <cell r="B1255" t="str">
            <v>Дезинсекция бытовых насекомых (за 1 кв. м.)</v>
          </cell>
          <cell r="C1255" t="str">
            <v>кв.м.</v>
          </cell>
          <cell r="D1255">
            <v>3.6000000000000005</v>
          </cell>
          <cell r="E1255">
            <v>4.32</v>
          </cell>
          <cell r="F1255">
            <v>4.32</v>
          </cell>
          <cell r="G1255">
            <v>0</v>
          </cell>
        </row>
        <row r="1256">
          <cell r="A1256">
            <v>25000031</v>
          </cell>
          <cell r="B1256" t="str">
            <v>Дезинсекция бытовых насекомых свыше 151 кв.м. (за 1 кв.м.)</v>
          </cell>
          <cell r="C1256" t="str">
            <v>кв.м.</v>
          </cell>
          <cell r="D1256">
            <v>3.9583333333333335</v>
          </cell>
          <cell r="E1256">
            <v>4.75</v>
          </cell>
          <cell r="F1256">
            <v>4.75</v>
          </cell>
          <cell r="G1256">
            <v>0</v>
          </cell>
        </row>
        <row r="1257">
          <cell r="A1257">
            <v>25000290</v>
          </cell>
          <cell r="B1257" t="str">
            <v>Дезинсекция бытовых насекомых свыше 100 кв.м. (за 1 кв.м.)</v>
          </cell>
          <cell r="C1257" t="str">
            <v>кв.м.</v>
          </cell>
          <cell r="D1257">
            <v>4.3499999999999996</v>
          </cell>
          <cell r="E1257">
            <v>5.22</v>
          </cell>
          <cell r="F1257">
            <v>5.22</v>
          </cell>
          <cell r="G1257">
            <v>0</v>
          </cell>
        </row>
        <row r="1258">
          <cell r="A1258">
            <v>25000065</v>
          </cell>
          <cell r="B1258" t="str">
            <v>Дезинсекция мух по договорам (за 1 кв.м.)</v>
          </cell>
          <cell r="C1258" t="str">
            <v>кв.м.</v>
          </cell>
          <cell r="D1258">
            <v>2.5499999999999998</v>
          </cell>
          <cell r="E1258">
            <v>3.0599999999999996</v>
          </cell>
          <cell r="F1258">
            <v>3.06</v>
          </cell>
          <cell r="G1258">
            <v>0</v>
          </cell>
        </row>
        <row r="1259">
          <cell r="A1259">
            <v>25000008</v>
          </cell>
          <cell r="B1259" t="str">
            <v>Дезинсекция  мух от 101 кв.м. до 10 000 кв.м. (за 1 кв.м)</v>
          </cell>
          <cell r="C1259" t="str">
            <v>кв.м.</v>
          </cell>
          <cell r="D1259">
            <v>4</v>
          </cell>
          <cell r="E1259">
            <v>4.8</v>
          </cell>
          <cell r="F1259">
            <v>4.8</v>
          </cell>
          <cell r="G1259">
            <v>0</v>
          </cell>
        </row>
        <row r="1260">
          <cell r="A1260">
            <v>25000007</v>
          </cell>
          <cell r="B1260" t="str">
            <v xml:space="preserve">Дезинсекция мух до 100 кв.м.   (за 1 кв.м) </v>
          </cell>
          <cell r="C1260" t="str">
            <v>кв.м.</v>
          </cell>
          <cell r="D1260">
            <v>5.05</v>
          </cell>
          <cell r="E1260">
            <v>6.06</v>
          </cell>
          <cell r="F1260">
            <v>6.06</v>
          </cell>
          <cell r="G1260">
            <v>0</v>
          </cell>
        </row>
        <row r="1261">
          <cell r="A1261">
            <v>25000150</v>
          </cell>
          <cell r="B1261" t="str">
            <v>Дезинсекция территории от клеща</v>
          </cell>
          <cell r="C1261" t="str">
            <v>кв.м.</v>
          </cell>
          <cell r="D1261">
            <v>5.75</v>
          </cell>
          <cell r="E1261">
            <v>6.8999999999999995</v>
          </cell>
          <cell r="F1261">
            <v>6.9</v>
          </cell>
          <cell r="G1261">
            <v>0</v>
          </cell>
        </row>
        <row r="1262">
          <cell r="A1262">
            <v>25010045</v>
          </cell>
          <cell r="B1262" t="str">
            <v>Установка и обслуживание на объекте ферамоновой ловушки</v>
          </cell>
          <cell r="C1262" t="str">
            <v>шт.</v>
          </cell>
          <cell r="D1262">
            <v>125</v>
          </cell>
          <cell r="E1262">
            <v>150</v>
          </cell>
          <cell r="F1262">
            <v>150</v>
          </cell>
          <cell r="G1262">
            <v>0</v>
          </cell>
        </row>
        <row r="1263">
          <cell r="A1263">
            <v>25002010</v>
          </cell>
          <cell r="B1263" t="str">
            <v>Дезинсекция контейнеров для сбора ТБО (1 контейнер)</v>
          </cell>
          <cell r="C1263" t="str">
            <v>контейнер</v>
          </cell>
          <cell r="D1263">
            <v>150</v>
          </cell>
          <cell r="E1263">
            <v>180</v>
          </cell>
          <cell r="F1263">
            <v>180</v>
          </cell>
          <cell r="G1263">
            <v>0</v>
          </cell>
        </row>
        <row r="1264">
          <cell r="A1264">
            <v>25000130</v>
          </cell>
          <cell r="B1264" t="str">
            <v>Влажная дезинсекция железнодорожного вагона</v>
          </cell>
          <cell r="C1264" t="str">
            <v>вагон</v>
          </cell>
          <cell r="D1264">
            <v>750</v>
          </cell>
          <cell r="E1264">
            <v>900</v>
          </cell>
          <cell r="F1264">
            <v>900</v>
          </cell>
          <cell r="G1264">
            <v>0</v>
          </cell>
        </row>
        <row r="1265">
          <cell r="A1265">
            <v>25000190</v>
          </cell>
          <cell r="B1265" t="str">
            <v>Дезинсекция железнодорожного вагона (плановая)</v>
          </cell>
          <cell r="C1265" t="str">
            <v>вагон</v>
          </cell>
          <cell r="D1265">
            <v>280</v>
          </cell>
          <cell r="E1265">
            <v>336</v>
          </cell>
          <cell r="F1265">
            <v>336</v>
          </cell>
          <cell r="G1265">
            <v>0</v>
          </cell>
        </row>
        <row r="1266">
          <cell r="A1266" t="str">
            <v>Комплексная обработка</v>
          </cell>
        </row>
        <row r="1267">
          <cell r="A1267">
            <v>25000033</v>
          </cell>
          <cell r="B1267" t="str">
            <v>Комплексная обработка (дератизация /12/, дезинсекция мух /5/, дезинсекция бытовых насекомых /5/) №2 (за 1 кв.м.)</v>
          </cell>
          <cell r="C1267" t="str">
            <v>кв.м.</v>
          </cell>
          <cell r="D1267">
            <v>3.55</v>
          </cell>
          <cell r="E1267">
            <v>4.26</v>
          </cell>
          <cell r="F1267">
            <v>4.26</v>
          </cell>
          <cell r="G1267">
            <v>0</v>
          </cell>
        </row>
        <row r="1268">
          <cell r="A1268">
            <v>25002028</v>
          </cell>
          <cell r="B1268" t="str">
            <v>Комплексная обработка (дератизация , дезинсекция мух , дезинсекция бытовых насекомых ) №1 (за 1 кв.м.)</v>
          </cell>
          <cell r="C1268" t="str">
            <v>кв.м.</v>
          </cell>
          <cell r="D1268">
            <v>4.1500000000000004</v>
          </cell>
          <cell r="E1268">
            <v>4.9800000000000004</v>
          </cell>
          <cell r="F1268">
            <v>4.9800000000000004</v>
          </cell>
          <cell r="G1268">
            <v>0</v>
          </cell>
        </row>
        <row r="1269">
          <cell r="A1269">
            <v>25000026</v>
          </cell>
          <cell r="B1269" t="str">
            <v>Комплексная обработка (дератизация, дезинсекция мух, дезинсекция бытовых насекомых) №6 за 1 кв.м.</v>
          </cell>
          <cell r="C1269" t="str">
            <v>кв.м.</v>
          </cell>
          <cell r="D1269">
            <v>4.8499999999999996</v>
          </cell>
          <cell r="E1269">
            <v>5.8199999999999994</v>
          </cell>
          <cell r="F1269">
            <v>5.82</v>
          </cell>
          <cell r="G1269">
            <v>0</v>
          </cell>
        </row>
        <row r="1270">
          <cell r="A1270">
            <v>25000034</v>
          </cell>
          <cell r="B1270" t="str">
            <v>Комплексная обработка (дератизация/12/, дезинсекция мух/5/, дезинсекция бытовых насекомых/4/) №3 (за 1 кв.м.)</v>
          </cell>
          <cell r="C1270" t="str">
            <v>кв.м.</v>
          </cell>
          <cell r="D1270">
            <v>5.5500000000000007</v>
          </cell>
          <cell r="E1270">
            <v>6.66</v>
          </cell>
          <cell r="F1270">
            <v>6.66</v>
          </cell>
          <cell r="G1270">
            <v>0</v>
          </cell>
        </row>
        <row r="1271">
          <cell r="A1271">
            <v>25000016</v>
          </cell>
          <cell r="B1271" t="str">
            <v>Комплексная обработка (дератизация, дезинсекция мух, дезинсекция бытовых насекомых) свыше 101 кв. м. (за 1 кв.м.)</v>
          </cell>
          <cell r="C1271" t="str">
            <v>кв.м.</v>
          </cell>
          <cell r="D1271">
            <v>6</v>
          </cell>
          <cell r="E1271">
            <v>7.2</v>
          </cell>
          <cell r="F1271">
            <v>7.2</v>
          </cell>
          <cell r="G1271">
            <v>0</v>
          </cell>
        </row>
        <row r="1272">
          <cell r="A1272">
            <v>25000015</v>
          </cell>
          <cell r="B1272" t="str">
            <v>Комплексная обработка (дератизация, дезинсекция мух, дезинсекция бытовых насекомых) от 51 до 100 кв. м. (за 1 кв.м.)</v>
          </cell>
          <cell r="C1272" t="str">
            <v>кв.м.</v>
          </cell>
          <cell r="D1272">
            <v>6.8500000000000005</v>
          </cell>
          <cell r="E1272">
            <v>8.2200000000000006</v>
          </cell>
          <cell r="F1272">
            <v>8.2200000000000006</v>
          </cell>
          <cell r="G1272">
            <v>0</v>
          </cell>
        </row>
        <row r="1273">
          <cell r="A1273">
            <v>25000014</v>
          </cell>
          <cell r="B1273" t="str">
            <v>Комплексная обработка (дератизация, дезинсекция мух, дезинсекция бытовых насекомых) от 40 до 70 кв.м. (за 1 кв.м.)</v>
          </cell>
          <cell r="C1273" t="str">
            <v>кв.м.</v>
          </cell>
          <cell r="F1273">
            <v>8.6999999999999993</v>
          </cell>
        </row>
        <row r="1274">
          <cell r="A1274">
            <v>25000106</v>
          </cell>
          <cell r="B1274" t="str">
            <v>Комплексная обработка (дератизация, дезинсекция мух, дезинсекция бытовых насекомых) от 40 до 50 кв.м. (за 1 кв.м.)</v>
          </cell>
          <cell r="C1274" t="str">
            <v>кв.м.</v>
          </cell>
          <cell r="D1274">
            <v>7.25</v>
          </cell>
          <cell r="E1274">
            <v>8.6999999999999993</v>
          </cell>
          <cell r="F1274">
            <v>9.57</v>
          </cell>
          <cell r="G1274">
            <v>10.000000000000014</v>
          </cell>
        </row>
        <row r="1275">
          <cell r="A1275">
            <v>25000066</v>
          </cell>
          <cell r="B1275" t="str">
            <v>Комплексная обработка (дезинфекция, дезинсекция) контейнеров для сбора ТБО (1 контейнер)</v>
          </cell>
          <cell r="C1275" t="str">
            <v>контейнер</v>
          </cell>
          <cell r="D1275">
            <v>225</v>
          </cell>
          <cell r="E1275">
            <v>270</v>
          </cell>
          <cell r="F1275">
            <v>270</v>
          </cell>
          <cell r="G1275">
            <v>0</v>
          </cell>
        </row>
        <row r="1276">
          <cell r="A1276">
            <v>25000291</v>
          </cell>
          <cell r="B1276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76" t="str">
            <v>объект</v>
          </cell>
          <cell r="D1276">
            <v>325</v>
          </cell>
          <cell r="E1276">
            <v>390</v>
          </cell>
          <cell r="F1276">
            <v>390</v>
          </cell>
          <cell r="G1276">
            <v>0</v>
          </cell>
        </row>
        <row r="1277">
          <cell r="A1277">
            <v>25000041</v>
          </cell>
          <cell r="B1277" t="str">
            <v xml:space="preserve"> Ежемесячная комплексная обработка объектов площадью свыше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77" t="str">
            <v>объект</v>
          </cell>
          <cell r="F1277">
            <v>450</v>
          </cell>
        </row>
        <row r="1278">
          <cell r="A1278" t="str">
            <v>Дезинфекция</v>
          </cell>
        </row>
        <row r="1279">
          <cell r="A1279">
            <v>25000057</v>
          </cell>
          <cell r="B1279" t="str">
            <v>Дезинфекция холодильных камер</v>
          </cell>
          <cell r="C1279" t="str">
            <v>шт.</v>
          </cell>
          <cell r="D1279">
            <v>0.91666666666666674</v>
          </cell>
          <cell r="E1279">
            <v>1.1000000000000001</v>
          </cell>
          <cell r="F1279">
            <v>1.1000000000000001</v>
          </cell>
          <cell r="G1279">
            <v>0</v>
          </cell>
        </row>
        <row r="1280">
          <cell r="A1280">
            <v>25010043</v>
          </cell>
          <cell r="B1280" t="str">
            <v>Дезинфекция помещений, овощехранилищ, холодильных камер по договорам (за 1 кв.м)</v>
          </cell>
          <cell r="C1280" t="str">
            <v>кв.м.</v>
          </cell>
          <cell r="D1280">
            <v>3.666666666666667</v>
          </cell>
          <cell r="E1280">
            <v>4.4000000000000004</v>
          </cell>
          <cell r="F1280">
            <v>4.4000000000000004</v>
          </cell>
          <cell r="G1280">
            <v>0</v>
          </cell>
        </row>
        <row r="1281">
          <cell r="A1281">
            <v>25000027</v>
          </cell>
          <cell r="B1281" t="str">
            <v>Дезинфекция емкостей, помещений, овощехранилищ до 25 кв.м.  (за 1 объект)</v>
          </cell>
          <cell r="C1281" t="str">
            <v>кв.м.</v>
          </cell>
          <cell r="D1281">
            <v>375</v>
          </cell>
          <cell r="E1281">
            <v>450</v>
          </cell>
          <cell r="F1281">
            <v>450</v>
          </cell>
          <cell r="G1281">
            <v>0</v>
          </cell>
        </row>
        <row r="1282">
          <cell r="A1282">
            <v>25010042</v>
          </cell>
          <cell r="B1282" t="str">
            <v xml:space="preserve">Дезинфекция квартир </v>
          </cell>
          <cell r="C1282" t="str">
            <v>объект</v>
          </cell>
          <cell r="D1282">
            <v>1250</v>
          </cell>
          <cell r="E1282">
            <v>1500</v>
          </cell>
          <cell r="F1282">
            <v>1680</v>
          </cell>
          <cell r="G1282">
            <v>12.000000000000014</v>
          </cell>
        </row>
        <row r="1283">
          <cell r="A1283">
            <v>25000128</v>
          </cell>
          <cell r="B1283" t="str">
            <v>Заключительная дезинфекция железнодорожного вагона</v>
          </cell>
          <cell r="C1283" t="str">
            <v>вагон</v>
          </cell>
          <cell r="D1283">
            <v>1000</v>
          </cell>
          <cell r="E1283">
            <v>1200</v>
          </cell>
          <cell r="F1283">
            <v>1200</v>
          </cell>
          <cell r="G1283">
            <v>0</v>
          </cell>
        </row>
        <row r="1284">
          <cell r="A1284">
            <v>25000191</v>
          </cell>
          <cell r="B1284" t="str">
            <v>Дезинфекция железнодорожного вагона (плановая)</v>
          </cell>
          <cell r="C1284" t="str">
            <v>вагон</v>
          </cell>
          <cell r="D1284">
            <v>315</v>
          </cell>
          <cell r="E1284">
            <v>378</v>
          </cell>
          <cell r="F1284">
            <v>378</v>
          </cell>
          <cell r="G1284">
            <v>0</v>
          </cell>
        </row>
        <row r="1285">
          <cell r="A1285">
            <v>25000121</v>
          </cell>
          <cell r="B1285" t="str">
            <v>Камерная дезинфекция постельных принадлежностей</v>
          </cell>
          <cell r="C1285" t="str">
            <v>кг.</v>
          </cell>
          <cell r="D1285">
            <v>37.5</v>
          </cell>
          <cell r="E1285">
            <v>45</v>
          </cell>
          <cell r="F1285">
            <v>48</v>
          </cell>
          <cell r="G1285">
            <v>6.6666666666666714</v>
          </cell>
        </row>
        <row r="1286">
          <cell r="A1286">
            <v>25000132</v>
          </cell>
          <cell r="B1286" t="str">
            <v>Дезинфекция СДУ</v>
          </cell>
          <cell r="C1286" t="str">
            <v>кв.м.</v>
          </cell>
          <cell r="D1286">
            <v>50</v>
          </cell>
          <cell r="E1286">
            <v>60</v>
          </cell>
          <cell r="F1286">
            <v>60</v>
          </cell>
          <cell r="G1286">
            <v>0</v>
          </cell>
        </row>
        <row r="1287">
          <cell r="A1287">
            <v>25000134</v>
          </cell>
          <cell r="B1287" t="str">
            <v>Дезинфекция автотранспортного средства до 3 тонн</v>
          </cell>
          <cell r="C1287" t="str">
            <v>объект</v>
          </cell>
          <cell r="D1287">
            <v>335</v>
          </cell>
          <cell r="E1287">
            <v>402</v>
          </cell>
          <cell r="F1287">
            <v>402</v>
          </cell>
          <cell r="G1287">
            <v>0</v>
          </cell>
        </row>
        <row r="1288">
          <cell r="A1288">
            <v>25000135</v>
          </cell>
          <cell r="B1288" t="str">
            <v>Дезинфекция автотранспортного средства свыше 3 тонн</v>
          </cell>
          <cell r="C1288" t="str">
            <v>объект</v>
          </cell>
          <cell r="D1288">
            <v>480</v>
          </cell>
          <cell r="E1288">
            <v>576</v>
          </cell>
          <cell r="F1288">
            <v>576</v>
          </cell>
          <cell r="G1288">
            <v>0</v>
          </cell>
        </row>
        <row r="1289">
          <cell r="A1289">
            <v>25000017</v>
          </cell>
          <cell r="B1289" t="str">
            <v>Заключительная дезинфекция помещений дезинфицирующими препаратами</v>
          </cell>
          <cell r="C1289" t="str">
            <v>кв.м.</v>
          </cell>
          <cell r="D1289">
            <v>19.166666666666668</v>
          </cell>
          <cell r="E1289">
            <v>23</v>
          </cell>
          <cell r="F1289">
            <v>23</v>
          </cell>
          <cell r="G1289">
            <v>0</v>
          </cell>
        </row>
        <row r="1290">
          <cell r="A1290">
            <v>25000161</v>
          </cell>
          <cell r="B1290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90" t="str">
            <v>кв.м.</v>
          </cell>
          <cell r="D1290">
            <v>23.333333333333336</v>
          </cell>
          <cell r="E1290">
            <v>28</v>
          </cell>
          <cell r="F1290">
            <v>30</v>
          </cell>
          <cell r="G1290">
            <v>7.1428571428571388</v>
          </cell>
        </row>
        <row r="1291">
          <cell r="A1291">
            <v>25000163</v>
          </cell>
          <cell r="B1291" t="str">
            <v>Заключительная дезинфекция по COVID-19 пассажирского автобуса от 40 мест дезинфицирующими препаратами</v>
          </cell>
          <cell r="C1291" t="str">
            <v>Посадочное место</v>
          </cell>
          <cell r="D1291">
            <v>62.5</v>
          </cell>
          <cell r="E1291">
            <v>75</v>
          </cell>
          <cell r="F1291">
            <v>80</v>
          </cell>
          <cell r="G1291">
            <v>6.6666666666666714</v>
          </cell>
        </row>
        <row r="1292">
          <cell r="A1292">
            <v>25000164</v>
          </cell>
          <cell r="B1292" t="str">
            <v>Заключительная дезинфекция пассажирского автобуса до 40 посадочных мест дезинфицирующими препаратами</v>
          </cell>
          <cell r="C1292" t="str">
            <v>Транспортная единица</v>
          </cell>
          <cell r="D1292">
            <v>2400</v>
          </cell>
          <cell r="E1292">
            <v>2880</v>
          </cell>
          <cell r="F1292">
            <v>3168</v>
          </cell>
          <cell r="G1292">
            <v>10.000000000000014</v>
          </cell>
        </row>
        <row r="1293">
          <cell r="A1293">
            <v>25000165</v>
          </cell>
          <cell r="B1293" t="str">
            <v>Заключительная дезинфекция помещений дезинфицирующими препаратами в период эпидемиологической ситуации (COVID-19)</v>
          </cell>
          <cell r="C1293" t="str">
            <v>кв.м.</v>
          </cell>
          <cell r="D1293">
            <v>15.833333333333334</v>
          </cell>
          <cell r="E1293">
            <v>19</v>
          </cell>
          <cell r="F1293">
            <v>20</v>
          </cell>
          <cell r="G1293">
            <v>5.2631578947368354</v>
          </cell>
        </row>
        <row r="1294">
          <cell r="A1294">
            <v>25000166</v>
          </cell>
          <cell r="B1294" t="str">
            <v>Заключительная дезинфекция пассажирского автобуса дезинфицирующими препаратами в период эпидемиологической ситуации (COVID-19)</v>
          </cell>
          <cell r="C1294" t="str">
            <v>Транспортная единица</v>
          </cell>
          <cell r="D1294">
            <v>900</v>
          </cell>
          <cell r="E1294">
            <v>1080</v>
          </cell>
          <cell r="F1294">
            <v>1188</v>
          </cell>
          <cell r="G1294">
            <v>10.000000000000014</v>
          </cell>
        </row>
        <row r="1295">
          <cell r="A1295">
            <v>25000167</v>
          </cell>
          <cell r="B1295" t="str">
            <v>Заключительная дезинфекция легкового автомобиля дезинфицирующими препаратами в период эпидемиологической ситуации (COVID-19)</v>
          </cell>
          <cell r="C1295" t="str">
            <v>Транспортная единица</v>
          </cell>
          <cell r="D1295">
            <v>465</v>
          </cell>
          <cell r="E1295">
            <v>558</v>
          </cell>
          <cell r="F1295">
            <v>612</v>
          </cell>
          <cell r="G1295">
            <v>9.6774193548387046</v>
          </cell>
        </row>
        <row r="1296">
          <cell r="A1296">
            <v>25000168</v>
          </cell>
          <cell r="B1296" t="str">
            <v>Заключительная дезинфекция грузового автомобиля дезинфицирующими препаратами в период эпидемиологической ситуации (COVID-19)</v>
          </cell>
          <cell r="C1296" t="str">
            <v>Транспортная единица</v>
          </cell>
          <cell r="D1296">
            <v>820</v>
          </cell>
          <cell r="E1296">
            <v>984</v>
          </cell>
          <cell r="F1296">
            <v>1080</v>
          </cell>
          <cell r="G1296">
            <v>9.7560975609756184</v>
          </cell>
        </row>
        <row r="1297">
          <cell r="A1297">
            <v>25000173</v>
          </cell>
          <cell r="B1297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297" t="str">
            <v>Транспортная единица</v>
          </cell>
          <cell r="D1297">
            <v>13730</v>
          </cell>
          <cell r="E1297">
            <v>16476</v>
          </cell>
          <cell r="F1297">
            <v>18120</v>
          </cell>
          <cell r="G1297">
            <v>9.9781500364165936</v>
          </cell>
        </row>
        <row r="1298">
          <cell r="A1298">
            <v>25000174</v>
          </cell>
          <cell r="B1298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298" t="str">
            <v>Транспортная единица</v>
          </cell>
          <cell r="D1298">
            <v>17000</v>
          </cell>
          <cell r="E1298">
            <v>20400</v>
          </cell>
          <cell r="F1298">
            <v>22440</v>
          </cell>
          <cell r="G1298">
            <v>10.000000000000014</v>
          </cell>
        </row>
        <row r="1299">
          <cell r="A1299">
            <v>25000175</v>
          </cell>
          <cell r="B1299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299" t="str">
            <v>Транспортная единица</v>
          </cell>
          <cell r="D1299">
            <v>20275</v>
          </cell>
          <cell r="E1299">
            <v>24330</v>
          </cell>
          <cell r="F1299">
            <v>26760</v>
          </cell>
          <cell r="G1299">
            <v>9.9876695437731229</v>
          </cell>
        </row>
        <row r="1300">
          <cell r="A1300">
            <v>25000176</v>
          </cell>
          <cell r="B1300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300" t="str">
            <v>Транспортная единица</v>
          </cell>
          <cell r="D1300">
            <v>23540</v>
          </cell>
          <cell r="E1300">
            <v>28248</v>
          </cell>
          <cell r="F1300">
            <v>31068</v>
          </cell>
          <cell r="G1300">
            <v>9.9830076465590452</v>
          </cell>
        </row>
        <row r="1301">
          <cell r="A1301">
            <v>25000177</v>
          </cell>
          <cell r="B1301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301" t="str">
            <v>Транспортная единица</v>
          </cell>
          <cell r="D1301">
            <v>26810</v>
          </cell>
          <cell r="E1301">
            <v>32172</v>
          </cell>
          <cell r="F1301">
            <v>35388</v>
          </cell>
          <cell r="G1301">
            <v>9.9962700484893787</v>
          </cell>
        </row>
        <row r="1302">
          <cell r="A1302">
            <v>25000178</v>
          </cell>
          <cell r="B1302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302" t="str">
            <v>Транспортная единица</v>
          </cell>
          <cell r="D1302">
            <v>30170</v>
          </cell>
          <cell r="E1302">
            <v>36204</v>
          </cell>
          <cell r="F1302">
            <v>39822</v>
          </cell>
          <cell r="G1302">
            <v>9.9933708982432847</v>
          </cell>
        </row>
        <row r="1303">
          <cell r="A1303">
            <v>25000181</v>
          </cell>
          <cell r="B1303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303" t="str">
            <v>Транспортная единица</v>
          </cell>
          <cell r="D1303">
            <v>3640</v>
          </cell>
          <cell r="E1303">
            <v>4368</v>
          </cell>
          <cell r="F1303">
            <v>4800</v>
          </cell>
          <cell r="G1303">
            <v>9.8901098901098976</v>
          </cell>
        </row>
        <row r="1304">
          <cell r="A1304" t="str">
            <v>Акарицидная обработка</v>
          </cell>
        </row>
        <row r="1305">
          <cell r="A1305">
            <v>25000020</v>
          </cell>
          <cell r="B1305" t="str">
            <v>Дезинсекция зеленого массива от клеща площадью свыше  20000 м.кв. за 1 кв.м. социально-значимых объектов за 1 кв.м.</v>
          </cell>
          <cell r="C1305" t="str">
            <v>кв.м.</v>
          </cell>
          <cell r="D1305">
            <v>0.33333333333333337</v>
          </cell>
          <cell r="E1305">
            <v>0.4</v>
          </cell>
          <cell r="F1305">
            <v>0.46</v>
          </cell>
          <cell r="G1305">
            <v>14.999999999999986</v>
          </cell>
        </row>
        <row r="1306">
          <cell r="A1306">
            <v>25000162</v>
          </cell>
          <cell r="B1306" t="str">
            <v>Дезинсекция зеленого массива от клеща площадью от   20000 м.кв. за 1 кв.м. социально-значимых объектов за 1 кв.м.</v>
          </cell>
          <cell r="C1306" t="str">
            <v>кв.м.</v>
          </cell>
          <cell r="D1306">
            <v>0.4</v>
          </cell>
          <cell r="E1306">
            <v>0.48</v>
          </cell>
          <cell r="F1306">
            <v>0.55000000000000004</v>
          </cell>
          <cell r="G1306">
            <v>14.583333333333343</v>
          </cell>
        </row>
        <row r="1307">
          <cell r="A1307">
            <v>25000055</v>
          </cell>
          <cell r="B1307" t="str">
            <v>Дезинсекция зеленого массива от клеща площадью от   10000 м.кв. социально значимых объектов</v>
          </cell>
          <cell r="C1307" t="str">
            <v>кв.м.</v>
          </cell>
          <cell r="D1307">
            <v>0.45000000000000007</v>
          </cell>
          <cell r="E1307">
            <v>0.54</v>
          </cell>
          <cell r="F1307">
            <v>0.62</v>
          </cell>
          <cell r="G1307">
            <v>14.81481481481481</v>
          </cell>
        </row>
        <row r="1308">
          <cell r="A1308">
            <v>25000054</v>
          </cell>
          <cell r="B1308" t="str">
            <v>Дезинсекция зеленого массива от клеща площадью от   10001 м.кв. и более</v>
          </cell>
          <cell r="C1308" t="str">
            <v>кв.м.</v>
          </cell>
          <cell r="D1308">
            <v>0.6</v>
          </cell>
          <cell r="E1308">
            <v>0.72</v>
          </cell>
          <cell r="F1308">
            <v>0.83</v>
          </cell>
          <cell r="G1308">
            <v>15.277777777777771</v>
          </cell>
        </row>
        <row r="1309">
          <cell r="A1309">
            <v>25000060</v>
          </cell>
          <cell r="B1309" t="str">
            <v xml:space="preserve">Дезинсекция зеленого массива от клеща площадью от   5000 кв.м. до 10000 м.кв. </v>
          </cell>
          <cell r="C1309" t="str">
            <v>кв.м.</v>
          </cell>
          <cell r="D1309">
            <v>0.85000000000000009</v>
          </cell>
          <cell r="E1309">
            <v>1.02</v>
          </cell>
          <cell r="F1309">
            <v>1.17</v>
          </cell>
          <cell r="G1309">
            <v>14.705882352941174</v>
          </cell>
        </row>
        <row r="1310">
          <cell r="A1310">
            <v>25000053</v>
          </cell>
          <cell r="B1310" t="str">
            <v>Дезинсекция зеленого массива от клеща площадью от   1000 м.кв. до 5000 кв.м.</v>
          </cell>
          <cell r="C1310" t="str">
            <v>кв.м.</v>
          </cell>
          <cell r="D1310">
            <v>1.3</v>
          </cell>
          <cell r="E1310">
            <v>1.56</v>
          </cell>
          <cell r="F1310">
            <v>1.8</v>
          </cell>
          <cell r="G1310">
            <v>15.384615384615373</v>
          </cell>
        </row>
        <row r="1311">
          <cell r="A1311">
            <v>25000052</v>
          </cell>
          <cell r="B1311" t="str">
            <v>Дезинсекция зеленого массива от клеща  площадью от 751 м.кв. до 2000 м.кв. (1м2)</v>
          </cell>
          <cell r="C1311" t="str">
            <v>кв.м.</v>
          </cell>
          <cell r="D1311">
            <v>2</v>
          </cell>
          <cell r="E1311">
            <v>2.4</v>
          </cell>
          <cell r="F1311">
            <v>2.76</v>
          </cell>
          <cell r="G1311">
            <v>14.999999999999986</v>
          </cell>
        </row>
        <row r="1312">
          <cell r="A1312">
            <v>25000151</v>
          </cell>
          <cell r="B1312" t="str">
            <v>Акарицидная обработка зеленого массива</v>
          </cell>
          <cell r="C1312" t="str">
            <v>кв.м.</v>
          </cell>
          <cell r="D1312">
            <v>2.6500000000000004</v>
          </cell>
          <cell r="E1312">
            <v>3.18</v>
          </cell>
          <cell r="F1312">
            <v>3.18</v>
          </cell>
          <cell r="G1312">
            <v>0</v>
          </cell>
        </row>
        <row r="1313">
          <cell r="A1313">
            <v>25000051</v>
          </cell>
          <cell r="B1313" t="str">
            <v>Дезинсекция зеленого массива от клеща площадью до 750 м.кв. (1 объект)</v>
          </cell>
          <cell r="C1313" t="str">
            <v>объект</v>
          </cell>
          <cell r="D1313">
            <v>1585</v>
          </cell>
          <cell r="E1313">
            <v>1902</v>
          </cell>
          <cell r="F1313">
            <v>2100</v>
          </cell>
          <cell r="G1313">
            <v>10.410094637223978</v>
          </cell>
        </row>
        <row r="1314">
          <cell r="A1314">
            <v>25000046</v>
          </cell>
          <cell r="B1314" t="str">
            <v>Дезинсекция зеленого массива от комара площадью от   10000 м.кв. социально значимых объектов</v>
          </cell>
          <cell r="C1314" t="str">
            <v>кв.м.</v>
          </cell>
          <cell r="D1314">
            <v>0.45000000000000007</v>
          </cell>
          <cell r="E1314">
            <v>0.54</v>
          </cell>
          <cell r="F1314">
            <v>0.62</v>
          </cell>
          <cell r="G1314">
            <v>14.81481481481481</v>
          </cell>
        </row>
        <row r="1315">
          <cell r="A1315">
            <v>25000045</v>
          </cell>
          <cell r="B1315" t="str">
            <v>Дезинсекция зеленого массива от комара  площадью от   10001 м.кв. и более</v>
          </cell>
          <cell r="C1315" t="str">
            <v>кв.м.</v>
          </cell>
          <cell r="D1315">
            <v>0.6</v>
          </cell>
          <cell r="E1315">
            <v>0.72</v>
          </cell>
          <cell r="F1315">
            <v>0.83</v>
          </cell>
          <cell r="G1315">
            <v>15.277777777777771</v>
          </cell>
        </row>
        <row r="1316">
          <cell r="A1316">
            <v>25000058</v>
          </cell>
          <cell r="B1316" t="str">
            <v xml:space="preserve">Дезинсекция зеленого массива от комара площадью от   5000 кв.м. до 10000 м.кв. </v>
          </cell>
          <cell r="C1316" t="str">
            <v>кв.м.</v>
          </cell>
          <cell r="D1316">
            <v>0.85000000000000009</v>
          </cell>
          <cell r="E1316">
            <v>1.02</v>
          </cell>
          <cell r="F1316">
            <v>1.17</v>
          </cell>
          <cell r="G1316">
            <v>14.705882352941174</v>
          </cell>
        </row>
        <row r="1317">
          <cell r="A1317">
            <v>25000044</v>
          </cell>
          <cell r="B1317" t="str">
            <v>Дезинсекция зеленого массива от комара  площадью от   1000 м.кв. до 5000 кв.м.</v>
          </cell>
          <cell r="C1317" t="str">
            <v>кв.м.</v>
          </cell>
          <cell r="D1317">
            <v>1.3</v>
          </cell>
          <cell r="E1317">
            <v>1.56</v>
          </cell>
          <cell r="F1317">
            <v>1.8</v>
          </cell>
          <cell r="G1317">
            <v>15.384615384615373</v>
          </cell>
        </row>
        <row r="1318">
          <cell r="A1318">
            <v>25000043</v>
          </cell>
          <cell r="B1318" t="str">
            <v>Дезинсекция зеленого массива от комара  площадью от 651 м.кв. до 2000 м.кв. (1м2)</v>
          </cell>
          <cell r="C1318" t="str">
            <v>кв.м.</v>
          </cell>
          <cell r="D1318">
            <v>1.8000000000000003</v>
          </cell>
          <cell r="E1318">
            <v>2.16</v>
          </cell>
          <cell r="F1318">
            <v>2.48</v>
          </cell>
          <cell r="G1318">
            <v>14.81481481481481</v>
          </cell>
        </row>
        <row r="1319">
          <cell r="A1319">
            <v>25000042</v>
          </cell>
          <cell r="B1319" t="str">
            <v>Дезинсекция зеленого массива от комара  площадью до 650 м.кв. (1 объект)</v>
          </cell>
          <cell r="C1319" t="str">
            <v>объект</v>
          </cell>
          <cell r="D1319">
            <v>1210</v>
          </cell>
          <cell r="E1319">
            <v>1452</v>
          </cell>
          <cell r="F1319">
            <v>1662</v>
          </cell>
          <cell r="G1319">
            <v>14.462809917355372</v>
          </cell>
        </row>
        <row r="1320">
          <cell r="A1320">
            <v>25000050</v>
          </cell>
          <cell r="B1320" t="str">
            <v>Дезинсекция зеленого массива от колорадского жука площадью от   10000 м.кв.</v>
          </cell>
          <cell r="C1320" t="str">
            <v>кв.м.</v>
          </cell>
          <cell r="D1320">
            <v>0.55000000000000004</v>
          </cell>
          <cell r="E1320">
            <v>0.66</v>
          </cell>
          <cell r="F1320">
            <v>0.66</v>
          </cell>
          <cell r="G1320">
            <v>0</v>
          </cell>
        </row>
        <row r="1321">
          <cell r="A1321">
            <v>25000059</v>
          </cell>
          <cell r="B1321" t="str">
            <v xml:space="preserve">Дезинсекция зеленого массива от колорадского  жука площадью от   5000 кв.м. до 10000 м.кв. </v>
          </cell>
          <cell r="C1321" t="str">
            <v>кв.м.</v>
          </cell>
          <cell r="D1321">
            <v>0.85000000000000009</v>
          </cell>
          <cell r="E1321">
            <v>1.02</v>
          </cell>
          <cell r="F1321">
            <v>1.02</v>
          </cell>
          <cell r="G1321">
            <v>0</v>
          </cell>
        </row>
        <row r="1322">
          <cell r="A1322">
            <v>25000049</v>
          </cell>
          <cell r="B1322" t="str">
            <v>Дезинсекция зеленого массива от колорадского жука  площадью от   1000 м.кв.до 5000 м.кв.</v>
          </cell>
          <cell r="C1322" t="str">
            <v>кв.м.</v>
          </cell>
          <cell r="D1322">
            <v>1.3</v>
          </cell>
          <cell r="E1322">
            <v>1.56</v>
          </cell>
          <cell r="F1322">
            <v>1.56</v>
          </cell>
          <cell r="G1322">
            <v>0</v>
          </cell>
        </row>
        <row r="1323">
          <cell r="A1323">
            <v>25000048</v>
          </cell>
          <cell r="B1323" t="str">
            <v>Дезинсекция зеленого массива от колорадского жука  площадью от 651 м.кв.до 2000 м.кв. (1м2)</v>
          </cell>
          <cell r="C1323" t="str">
            <v>кв.м.</v>
          </cell>
          <cell r="D1323">
            <v>1.8000000000000003</v>
          </cell>
          <cell r="E1323">
            <v>2.16</v>
          </cell>
          <cell r="F1323">
            <v>2.16</v>
          </cell>
          <cell r="G1323">
            <v>0</v>
          </cell>
        </row>
        <row r="1324">
          <cell r="A1324">
            <v>25000047</v>
          </cell>
          <cell r="B1324" t="str">
            <v>Дезинсекция зеленого массива от колорадского жука площадью до 650 м.кв. (1 объект)</v>
          </cell>
          <cell r="C1324" t="str">
            <v>объект</v>
          </cell>
          <cell r="D1324">
            <v>1115</v>
          </cell>
          <cell r="E1324">
            <v>1338</v>
          </cell>
          <cell r="F1324">
            <v>1500</v>
          </cell>
          <cell r="G1324">
            <v>12.107623318385635</v>
          </cell>
        </row>
        <row r="1325">
          <cell r="A1325">
            <v>25000056</v>
          </cell>
          <cell r="B1325" t="str">
            <v>Обеспечение эксплуатации транспорта с оказанием соответствующих услуг</v>
          </cell>
          <cell r="C1325" t="str">
            <v>км.</v>
          </cell>
          <cell r="D1325">
            <v>20.400000000000002</v>
          </cell>
          <cell r="E1325">
            <v>24.48</v>
          </cell>
          <cell r="F1325">
            <v>28</v>
          </cell>
          <cell r="G1325">
            <v>14.379084967320253</v>
          </cell>
        </row>
        <row r="1326">
          <cell r="A1326" t="str">
            <v>Обследование объектов</v>
          </cell>
        </row>
        <row r="1327">
          <cell r="A1327">
            <v>25000075</v>
          </cell>
          <cell r="B1327" t="str">
            <v>Обследование объектов на наличие грызунов и следов их жизнедеятельности 1 объект до 100 кв.м.</v>
          </cell>
          <cell r="C1327" t="str">
            <v>объект</v>
          </cell>
          <cell r="D1327">
            <v>535</v>
          </cell>
          <cell r="E1327">
            <v>642</v>
          </cell>
          <cell r="F1327">
            <v>642</v>
          </cell>
          <cell r="G1327">
            <v>0</v>
          </cell>
        </row>
        <row r="1328">
          <cell r="A1328">
            <v>25000076</v>
          </cell>
          <cell r="B1328" t="str">
            <v>Обследование объектов на наличие грызунов и следов их жизнедеятельности 1 объект от 101 кв.м. до 1000 кв.м.</v>
          </cell>
          <cell r="C1328" t="str">
            <v>объект</v>
          </cell>
          <cell r="D1328">
            <v>885</v>
          </cell>
          <cell r="E1328">
            <v>1062</v>
          </cell>
          <cell r="F1328">
            <v>1062</v>
          </cell>
          <cell r="G1328">
            <v>0</v>
          </cell>
        </row>
        <row r="1329">
          <cell r="A1329">
            <v>25000077</v>
          </cell>
          <cell r="B1329" t="str">
            <v>Обследование объектов на наличие грызунов и следов их жизнедеятельности 1 объект свыше 1001 кв.м.</v>
          </cell>
          <cell r="C1329" t="str">
            <v>объект</v>
          </cell>
          <cell r="D1329">
            <v>1415</v>
          </cell>
          <cell r="E1329">
            <v>1698</v>
          </cell>
          <cell r="F1329">
            <v>1698</v>
          </cell>
          <cell r="G1329">
            <v>0</v>
          </cell>
        </row>
        <row r="1330">
          <cell r="A1330">
            <v>25000078</v>
          </cell>
          <cell r="B1330" t="str">
            <v>Обследование объектов на наличие бытовых насекомых и следов их жизнедеятельности 1 объект до 100 кв.м.</v>
          </cell>
          <cell r="C1330" t="str">
            <v>объект</v>
          </cell>
          <cell r="D1330">
            <v>535</v>
          </cell>
          <cell r="E1330">
            <v>642</v>
          </cell>
          <cell r="F1330">
            <v>642</v>
          </cell>
          <cell r="G1330">
            <v>0</v>
          </cell>
        </row>
        <row r="1331">
          <cell r="A1331">
            <v>25000079</v>
          </cell>
          <cell r="B1331" t="str">
            <v>Обследование объектов на наличие бытовых насекомых и следов их жизнедеятельности 1 объект от 101 кв.м. до 1000 кв.м.</v>
          </cell>
          <cell r="C1331" t="str">
            <v>объект</v>
          </cell>
          <cell r="D1331">
            <v>885</v>
          </cell>
          <cell r="E1331">
            <v>1062</v>
          </cell>
          <cell r="F1331">
            <v>1062</v>
          </cell>
          <cell r="G1331">
            <v>0</v>
          </cell>
        </row>
        <row r="1332">
          <cell r="A1332">
            <v>25000080</v>
          </cell>
          <cell r="B1332" t="str">
            <v>Обследование объектов на наличие бытовых насекомых и следов их жизнедеятельности 1 объект свыше 1001 кв.м.</v>
          </cell>
          <cell r="C1332" t="str">
            <v>объект</v>
          </cell>
          <cell r="D1332">
            <v>1415</v>
          </cell>
          <cell r="E1332">
            <v>1698</v>
          </cell>
          <cell r="F1332">
            <v>1698</v>
          </cell>
          <cell r="G1332">
            <v>0</v>
          </cell>
        </row>
        <row r="1333">
          <cell r="A1333" t="str">
            <v>Профдезинфекционные работы</v>
          </cell>
        </row>
        <row r="1334">
          <cell r="A1334" t="str">
            <v xml:space="preserve">Разовые заявки </v>
          </cell>
        </row>
        <row r="1335">
          <cell r="A1335">
            <v>25010018</v>
          </cell>
          <cell r="B1335" t="str">
            <v>Дератизация свыше101 кв.м. (за 1 кв.м)</v>
          </cell>
          <cell r="C1335" t="str">
            <v>кв.м.</v>
          </cell>
          <cell r="D1335">
            <v>3.75</v>
          </cell>
          <cell r="E1335">
            <v>4.5</v>
          </cell>
          <cell r="F1335">
            <v>5</v>
          </cell>
          <cell r="G1335">
            <v>11.111111111111114</v>
          </cell>
        </row>
        <row r="1336">
          <cell r="A1336">
            <v>25010017</v>
          </cell>
          <cell r="B1336" t="str">
            <v>Дератизация до 100 кв.м. (за 1 кв.м)</v>
          </cell>
          <cell r="C1336" t="str">
            <v>кв.м.</v>
          </cell>
          <cell r="D1336">
            <v>4.8916666666666666</v>
          </cell>
          <cell r="E1336">
            <v>5.87</v>
          </cell>
          <cell r="F1336">
            <v>6.75</v>
          </cell>
          <cell r="G1336">
            <v>14.991482112436103</v>
          </cell>
        </row>
        <row r="1337">
          <cell r="A1337">
            <v>25010020</v>
          </cell>
          <cell r="B1337" t="str">
            <v>Дезинсекция свыше 101 кв.м.(за 1 кв.м)</v>
          </cell>
          <cell r="C1337" t="str">
            <v>кв.м.</v>
          </cell>
          <cell r="D1337">
            <v>5.95</v>
          </cell>
          <cell r="E1337">
            <v>7.14</v>
          </cell>
          <cell r="F1337">
            <v>8.2200000000000006</v>
          </cell>
          <cell r="G1337">
            <v>15.126050420168085</v>
          </cell>
        </row>
        <row r="1338">
          <cell r="A1338">
            <v>25010022</v>
          </cell>
          <cell r="B1338" t="str">
            <v>Дезинсекция мух свыше 101 кв.м. (за 1 кв.м)</v>
          </cell>
          <cell r="C1338" t="str">
            <v>кв.м.</v>
          </cell>
          <cell r="D1338">
            <v>6.3</v>
          </cell>
          <cell r="E1338">
            <v>7.56</v>
          </cell>
          <cell r="F1338">
            <v>8.6999999999999993</v>
          </cell>
          <cell r="G1338">
            <v>15.079365079365076</v>
          </cell>
        </row>
        <row r="1339">
          <cell r="A1339">
            <v>25010021</v>
          </cell>
          <cell r="B1339" t="str">
            <v>Дезинсекция мух до 100 кв.м. (за 1 кв.м)</v>
          </cell>
          <cell r="C1339" t="str">
            <v>кв.м.</v>
          </cell>
          <cell r="D1339">
            <v>7.5</v>
          </cell>
          <cell r="E1339">
            <v>9</v>
          </cell>
          <cell r="F1339">
            <v>10.35</v>
          </cell>
          <cell r="G1339">
            <v>14.999999999999986</v>
          </cell>
        </row>
        <row r="1340">
          <cell r="A1340">
            <v>25010019</v>
          </cell>
          <cell r="B1340" t="str">
            <v>Дезинсекция до 100 кв.м. (за 1 кв.м)</v>
          </cell>
          <cell r="C1340" t="str">
            <v>кв.м.</v>
          </cell>
          <cell r="D1340">
            <v>9.9</v>
          </cell>
          <cell r="E1340">
            <v>11.88</v>
          </cell>
          <cell r="F1340">
            <v>13.6</v>
          </cell>
          <cell r="G1340">
            <v>14.478114478114463</v>
          </cell>
        </row>
        <row r="1341">
          <cell r="A1341">
            <v>25002005</v>
          </cell>
          <cell r="B1341" t="str">
            <v>Дезинфекция помещений (за 1 кв.м)</v>
          </cell>
          <cell r="C1341" t="str">
            <v>кв.м.</v>
          </cell>
          <cell r="D1341">
            <v>10.866666666666667</v>
          </cell>
          <cell r="E1341">
            <v>13.04</v>
          </cell>
          <cell r="F1341">
            <v>15</v>
          </cell>
          <cell r="G1341">
            <v>15.030674846625772</v>
          </cell>
        </row>
        <row r="1342">
          <cell r="A1342">
            <v>25000021</v>
          </cell>
          <cell r="B1342" t="str">
            <v xml:space="preserve">Дезинсекция жилых комнат, помещений до 15 кв.м. (2-х кратная) </v>
          </cell>
          <cell r="C1342" t="str">
            <v>объект</v>
          </cell>
          <cell r="D1342">
            <v>1433.3333333333335</v>
          </cell>
          <cell r="E1342">
            <v>1720</v>
          </cell>
          <cell r="F1342">
            <v>1950</v>
          </cell>
          <cell r="G1342">
            <v>13.372093023255815</v>
          </cell>
        </row>
        <row r="1343">
          <cell r="A1343">
            <v>25000036</v>
          </cell>
          <cell r="B1343" t="str">
            <v>Дезинсекция квартир, жилых домов, помещений площадью до 60 кв.м. (2-х кратная) клопы</v>
          </cell>
          <cell r="C1343" t="str">
            <v>объект</v>
          </cell>
          <cell r="D1343">
            <v>2500</v>
          </cell>
          <cell r="E1343">
            <v>3000</v>
          </cell>
          <cell r="F1343">
            <v>3150</v>
          </cell>
          <cell r="G1343">
            <v>5</v>
          </cell>
        </row>
        <row r="1344">
          <cell r="A1344">
            <v>25000147</v>
          </cell>
          <cell r="B1344" t="str">
            <v>Дезинсекция квартир, жилых домов, помещений площадью до 60 кв.м. (2-х кратная) тараканы</v>
          </cell>
          <cell r="C1344" t="str">
            <v>объект</v>
          </cell>
          <cell r="D1344">
            <v>2400</v>
          </cell>
          <cell r="E1344">
            <v>2880</v>
          </cell>
          <cell r="F1344">
            <v>3000</v>
          </cell>
          <cell r="G1344">
            <v>4.1666666666666714</v>
          </cell>
        </row>
        <row r="1345">
          <cell r="A1345">
            <v>25000023</v>
          </cell>
          <cell r="B1345" t="str">
            <v xml:space="preserve">Дезинсекция квартир, жилых домов, помещений площадью свыше 60 кв.м. (2-х кратная) </v>
          </cell>
          <cell r="C1345" t="str">
            <v>объект</v>
          </cell>
          <cell r="D1345">
            <v>4250</v>
          </cell>
          <cell r="E1345">
            <v>5100</v>
          </cell>
          <cell r="F1345">
            <v>5100</v>
          </cell>
          <cell r="G1345">
            <v>0</v>
          </cell>
        </row>
        <row r="1346">
          <cell r="A1346" t="str">
            <v>Профдезработы в период паводка</v>
          </cell>
        </row>
        <row r="1347">
          <cell r="A1347">
            <v>25010047</v>
          </cell>
          <cell r="B1347" t="str">
            <v>Дезинфекция колодцев, вышедших из зоны подтопления (1 колодец)</v>
          </cell>
          <cell r="C1347" t="str">
            <v>колодец</v>
          </cell>
          <cell r="D1347">
            <v>250</v>
          </cell>
          <cell r="E1347">
            <v>300</v>
          </cell>
          <cell r="F1347">
            <v>342</v>
          </cell>
          <cell r="G1347">
            <v>13.999999999999986</v>
          </cell>
        </row>
        <row r="1348">
          <cell r="A1348">
            <v>25010048</v>
          </cell>
          <cell r="B1348" t="str">
            <v>Дезинфекция выгребных ям, вышедших из зоны подтопления (1 яма)</v>
          </cell>
          <cell r="C1348" t="str">
            <v>яма</v>
          </cell>
          <cell r="D1348">
            <v>350</v>
          </cell>
          <cell r="E1348">
            <v>420</v>
          </cell>
          <cell r="F1348">
            <v>480</v>
          </cell>
          <cell r="G1348">
            <v>14.285714285714278</v>
          </cell>
        </row>
        <row r="1349">
          <cell r="A1349">
            <v>25010049</v>
          </cell>
          <cell r="B1349" t="str">
            <v>Очаговая дератизация территорий, вышедших из зоны подтопления (1 очаг)</v>
          </cell>
          <cell r="C1349" t="str">
            <v>очаг</v>
          </cell>
          <cell r="D1349">
            <v>450</v>
          </cell>
          <cell r="E1349">
            <v>540</v>
          </cell>
          <cell r="F1349">
            <v>618</v>
          </cell>
          <cell r="G1349">
            <v>14.444444444444443</v>
          </cell>
        </row>
        <row r="1350">
          <cell r="A1350">
            <v>25010050</v>
          </cell>
          <cell r="B1350" t="str">
            <v>Барьерная дератизация территорий, вышедших из зоны подтопления (1 га)</v>
          </cell>
          <cell r="C1350" t="str">
            <v>га.</v>
          </cell>
          <cell r="D1350">
            <v>1710</v>
          </cell>
          <cell r="E1350">
            <v>2052</v>
          </cell>
          <cell r="F1350">
            <v>2358</v>
          </cell>
          <cell r="G1350">
            <v>14.912280701754383</v>
          </cell>
        </row>
        <row r="1351">
          <cell r="A1351">
            <v>25020042</v>
          </cell>
          <cell r="B1351" t="str">
            <v>Проведение работ по дезинсекции открытых территорий от комара и гнуса, вышедших из зоны подтопления (1 га)</v>
          </cell>
          <cell r="C1351" t="str">
            <v>га.</v>
          </cell>
          <cell r="D1351">
            <v>3375</v>
          </cell>
          <cell r="E1351">
            <v>4050</v>
          </cell>
          <cell r="F1351">
            <v>4656</v>
          </cell>
          <cell r="G1351">
            <v>14.962962962962962</v>
          </cell>
        </row>
        <row r="1352">
          <cell r="A1352" t="str">
            <v>Услуги предоставляемые в вечернее и ночное время, в праздничные и выходные дни</v>
          </cell>
        </row>
        <row r="1353">
          <cell r="A1353" t="str">
            <v>Дератизация</v>
          </cell>
        </row>
        <row r="1354">
          <cell r="A1354">
            <v>25102001</v>
          </cell>
          <cell r="B1354" t="str">
            <v>Дератизация 1 кв.м. ДОУ</v>
          </cell>
          <cell r="C1354" t="str">
            <v>кв.м.</v>
          </cell>
          <cell r="D1354">
            <v>1.2</v>
          </cell>
          <cell r="E1354">
            <v>1.44</v>
          </cell>
          <cell r="F1354">
            <v>1.44</v>
          </cell>
          <cell r="G1354">
            <v>0</v>
          </cell>
        </row>
        <row r="1355">
          <cell r="A1355">
            <v>25100022</v>
          </cell>
          <cell r="B1355" t="str">
            <v>Дератизация ДОУ от 100 кв.м. (за 1 кв.м.)</v>
          </cell>
          <cell r="C1355" t="str">
            <v>кв.м.</v>
          </cell>
          <cell r="D1355">
            <v>1.3</v>
          </cell>
          <cell r="E1355">
            <v>1.56</v>
          </cell>
          <cell r="F1355">
            <v>1.56</v>
          </cell>
          <cell r="G1355">
            <v>0</v>
          </cell>
        </row>
        <row r="1356">
          <cell r="A1356">
            <v>25102007</v>
          </cell>
          <cell r="B1356" t="str">
            <v>Дератизация 1 кв.м. объектов  площадью свыше 1000 кв.м.</v>
          </cell>
          <cell r="C1356" t="str">
            <v>кв.м.</v>
          </cell>
          <cell r="D1356">
            <v>1.4</v>
          </cell>
          <cell r="E1356">
            <v>1.68</v>
          </cell>
          <cell r="F1356">
            <v>1.68</v>
          </cell>
          <cell r="G1356">
            <v>0</v>
          </cell>
        </row>
        <row r="1357">
          <cell r="A1357">
            <v>25102027</v>
          </cell>
          <cell r="B1357" t="str">
            <v>Дератизация по договорам объекта площадью от 300 кв.м. (1кв.м.)</v>
          </cell>
          <cell r="C1357" t="str">
            <v>кв.м.</v>
          </cell>
          <cell r="D1357">
            <v>1.6</v>
          </cell>
          <cell r="E1357">
            <v>1.92</v>
          </cell>
          <cell r="F1357">
            <v>1.92</v>
          </cell>
          <cell r="G1357">
            <v>0</v>
          </cell>
        </row>
        <row r="1358">
          <cell r="A1358">
            <v>25102009</v>
          </cell>
          <cell r="B1358" t="str">
            <v>Дератизация по договорам объекта площадью от 301 кв.м. до 1000 кв.м. (1кв.м.)</v>
          </cell>
          <cell r="C1358" t="str">
            <v>кв.м.</v>
          </cell>
          <cell r="D1358">
            <v>1.7000000000000002</v>
          </cell>
          <cell r="E1358">
            <v>2.04</v>
          </cell>
          <cell r="F1358">
            <v>2.04</v>
          </cell>
          <cell r="G1358">
            <v>0</v>
          </cell>
        </row>
        <row r="1359">
          <cell r="A1359">
            <v>25102030</v>
          </cell>
          <cell r="B1359" t="str">
            <v>Дератизация  по договорам объекта площадью от 200 кв.м. ( 1 кв.м.)</v>
          </cell>
          <cell r="C1359" t="str">
            <v>кв.м.</v>
          </cell>
          <cell r="D1359">
            <v>1.9</v>
          </cell>
          <cell r="E1359">
            <v>2.2799999999999998</v>
          </cell>
          <cell r="F1359">
            <v>2.2799999999999998</v>
          </cell>
          <cell r="G1359">
            <v>0</v>
          </cell>
        </row>
        <row r="1360">
          <cell r="A1360">
            <v>25100002</v>
          </cell>
          <cell r="B1360" t="str">
            <v>Дератизация от 101 кв.м. до 300 кв.м. (за 1 кв.м)</v>
          </cell>
          <cell r="C1360" t="str">
            <v>кв.м.</v>
          </cell>
          <cell r="D1360">
            <v>2.1</v>
          </cell>
          <cell r="E1360">
            <v>2.52</v>
          </cell>
          <cell r="F1360">
            <v>2.52</v>
          </cell>
          <cell r="G1360">
            <v>0</v>
          </cell>
        </row>
        <row r="1361">
          <cell r="A1361">
            <v>25100062</v>
          </cell>
          <cell r="B1361" t="str">
            <v>Дератизация по договорам объекта площадью от 100 кв.м. (1кв.м.)</v>
          </cell>
          <cell r="C1361" t="str">
            <v>кв.м.</v>
          </cell>
          <cell r="D1361">
            <v>2.4</v>
          </cell>
          <cell r="E1361">
            <v>2.88</v>
          </cell>
          <cell r="F1361">
            <v>2.88</v>
          </cell>
          <cell r="G1361">
            <v>0</v>
          </cell>
        </row>
        <row r="1362">
          <cell r="A1362">
            <v>25100064</v>
          </cell>
          <cell r="B1362" t="str">
            <v>Дератизация по договорам  площадью от 100 кв.м. (1кв.м.)</v>
          </cell>
          <cell r="C1362" t="str">
            <v>кв.м.</v>
          </cell>
          <cell r="D1362">
            <v>2.6</v>
          </cell>
          <cell r="E1362">
            <v>3.12</v>
          </cell>
          <cell r="F1362">
            <v>3.12</v>
          </cell>
          <cell r="G1362">
            <v>0</v>
          </cell>
        </row>
        <row r="1363">
          <cell r="A1363">
            <v>25102023</v>
          </cell>
          <cell r="B1363" t="str">
            <v>Дератизация производственных помещений (1 кв.м.)</v>
          </cell>
          <cell r="C1363" t="str">
            <v>кв.м.</v>
          </cell>
          <cell r="D1363">
            <v>3</v>
          </cell>
          <cell r="E1363">
            <v>3.5999999999999996</v>
          </cell>
          <cell r="F1363">
            <v>3.6</v>
          </cell>
          <cell r="G1363">
            <v>0</v>
          </cell>
        </row>
        <row r="1364">
          <cell r="A1364">
            <v>25100105</v>
          </cell>
          <cell r="B1364" t="str">
            <v>Дератизация за 1 кв.м.</v>
          </cell>
          <cell r="C1364" t="str">
            <v>кв.м.</v>
          </cell>
          <cell r="D1364">
            <v>3.4000000000000004</v>
          </cell>
          <cell r="E1364">
            <v>4.08</v>
          </cell>
          <cell r="F1364">
            <v>4.08</v>
          </cell>
          <cell r="G1364">
            <v>0</v>
          </cell>
        </row>
        <row r="1365">
          <cell r="A1365">
            <v>25102020</v>
          </cell>
          <cell r="B1365" t="str">
            <v>Дератизация по договорам  (1 кв.м.)</v>
          </cell>
          <cell r="C1365" t="str">
            <v>кв.м.</v>
          </cell>
          <cell r="D1365">
            <v>3.7000000000000006</v>
          </cell>
          <cell r="E1365">
            <v>4.4400000000000004</v>
          </cell>
          <cell r="F1365">
            <v>4.4400000000000004</v>
          </cell>
          <cell r="G1365">
            <v>0</v>
          </cell>
        </row>
        <row r="1366">
          <cell r="A1366">
            <v>25102026</v>
          </cell>
          <cell r="B1366" t="str">
            <v>Дератизация социально-значимых объектов (за 1 кв.м.)</v>
          </cell>
          <cell r="C1366" t="str">
            <v>кв.м.</v>
          </cell>
          <cell r="D1366">
            <v>4.0666666666666664</v>
          </cell>
          <cell r="E1366">
            <v>4.88</v>
          </cell>
          <cell r="F1366">
            <v>4.88</v>
          </cell>
          <cell r="G1366">
            <v>0</v>
          </cell>
        </row>
        <row r="1367">
          <cell r="A1367">
            <v>25102002</v>
          </cell>
          <cell r="B1367" t="str">
            <v xml:space="preserve">Дератизация 1 кв.м. объекта площадью до 100 кв.м. </v>
          </cell>
          <cell r="C1367" t="str">
            <v>кв.м.</v>
          </cell>
          <cell r="D1367">
            <v>5.7</v>
          </cell>
          <cell r="E1367">
            <v>6.84</v>
          </cell>
          <cell r="F1367">
            <v>6.84</v>
          </cell>
          <cell r="G1367">
            <v>0</v>
          </cell>
        </row>
        <row r="1368">
          <cell r="A1368">
            <v>25100001</v>
          </cell>
          <cell r="B1368" t="str">
            <v>Дератизация до 100 кв.м. (за 1 кв.м)</v>
          </cell>
          <cell r="C1368" t="str">
            <v>кв.м.</v>
          </cell>
          <cell r="D1368">
            <v>12.3</v>
          </cell>
          <cell r="E1368">
            <v>14.76</v>
          </cell>
          <cell r="F1368">
            <v>14.76</v>
          </cell>
          <cell r="G1368">
            <v>0</v>
          </cell>
        </row>
        <row r="1369">
          <cell r="A1369">
            <v>25100003</v>
          </cell>
          <cell r="B1369" t="str">
            <v>Санитарная обработка контейнера для раскладки приманок (1 контейнер)</v>
          </cell>
          <cell r="C1369" t="str">
            <v>шт.</v>
          </cell>
          <cell r="D1369">
            <v>200</v>
          </cell>
          <cell r="E1369">
            <v>240</v>
          </cell>
          <cell r="F1369">
            <v>240</v>
          </cell>
          <cell r="G1369">
            <v>0</v>
          </cell>
        </row>
        <row r="1370">
          <cell r="A1370">
            <v>25100129</v>
          </cell>
          <cell r="B1370" t="str">
            <v>Дератизация вагона</v>
          </cell>
          <cell r="C1370" t="str">
            <v>вагон</v>
          </cell>
          <cell r="D1370">
            <v>1000</v>
          </cell>
          <cell r="E1370">
            <v>1200</v>
          </cell>
          <cell r="F1370">
            <v>1200</v>
          </cell>
          <cell r="G1370">
            <v>0</v>
          </cell>
        </row>
        <row r="1371">
          <cell r="A1371" t="str">
            <v>Дезинсекция</v>
          </cell>
        </row>
        <row r="1372">
          <cell r="A1372">
            <v>25100063</v>
          </cell>
          <cell r="B1372" t="str">
            <v>Дезинсекция бытовых насекомых от 151 кв.м. до 300 кв.м.</v>
          </cell>
          <cell r="C1372" t="str">
            <v>кв.м.</v>
          </cell>
          <cell r="D1372">
            <v>5.5</v>
          </cell>
          <cell r="E1372">
            <v>6.6</v>
          </cell>
          <cell r="F1372">
            <v>6.6</v>
          </cell>
          <cell r="G1372">
            <v>0</v>
          </cell>
        </row>
        <row r="1373">
          <cell r="A1373">
            <v>25110051</v>
          </cell>
          <cell r="B1373" t="str">
            <v>Дезинсекция бытовых насекомых по договорам (за 1 кв.м.)</v>
          </cell>
          <cell r="C1373" t="str">
            <v>кв.м.</v>
          </cell>
          <cell r="D1373">
            <v>6.2</v>
          </cell>
          <cell r="E1373">
            <v>7.4399999999999995</v>
          </cell>
          <cell r="F1373">
            <v>7.44</v>
          </cell>
          <cell r="G1373">
            <v>0</v>
          </cell>
        </row>
        <row r="1374">
          <cell r="A1374">
            <v>25100289</v>
          </cell>
          <cell r="B1374" t="str">
            <v>Дезинсекция бытовых насекомых (за 1 кв. м.)</v>
          </cell>
          <cell r="C1374" t="str">
            <v>кв.м.</v>
          </cell>
          <cell r="D1374">
            <v>7.2000000000000011</v>
          </cell>
          <cell r="E1374">
            <v>8.64</v>
          </cell>
          <cell r="F1374">
            <v>8.64</v>
          </cell>
          <cell r="G1374">
            <v>0</v>
          </cell>
        </row>
        <row r="1375">
          <cell r="A1375">
            <v>25100031</v>
          </cell>
          <cell r="B1375" t="str">
            <v>Дезинсекция бытовых насекомых свыше 151 кв.м. (за 1 кв.м.)</v>
          </cell>
          <cell r="C1375" t="str">
            <v>кв.м.</v>
          </cell>
          <cell r="D1375">
            <v>7.916666666666667</v>
          </cell>
          <cell r="E1375">
            <v>9.5</v>
          </cell>
          <cell r="F1375">
            <v>9.5</v>
          </cell>
          <cell r="G1375">
            <v>0</v>
          </cell>
        </row>
        <row r="1376">
          <cell r="A1376">
            <v>25100290</v>
          </cell>
          <cell r="B1376" t="str">
            <v>Дезинсекция бытовых насекомых свыше 100 кв.м. (за 1 кв.м.)</v>
          </cell>
          <cell r="C1376" t="str">
            <v>кв.м.</v>
          </cell>
          <cell r="D1376">
            <v>8.6999999999999993</v>
          </cell>
          <cell r="E1376">
            <v>10.44</v>
          </cell>
          <cell r="F1376">
            <v>10.44</v>
          </cell>
          <cell r="G1376">
            <v>0</v>
          </cell>
        </row>
        <row r="1377">
          <cell r="A1377">
            <v>25100065</v>
          </cell>
          <cell r="B1377" t="str">
            <v>Дезинсекция мух по договорам (за 1 кв.м.)</v>
          </cell>
          <cell r="C1377" t="str">
            <v>кв.м.</v>
          </cell>
          <cell r="D1377">
            <v>5.0999999999999996</v>
          </cell>
          <cell r="E1377">
            <v>6.1199999999999992</v>
          </cell>
          <cell r="F1377">
            <v>6.12</v>
          </cell>
          <cell r="G1377">
            <v>0</v>
          </cell>
        </row>
        <row r="1378">
          <cell r="A1378">
            <v>25100008</v>
          </cell>
          <cell r="B1378" t="str">
            <v>Дезинсекция  мух от 101 кв.м. до 10 000 кв.м. (за 1 кв.м)</v>
          </cell>
          <cell r="C1378" t="str">
            <v>кв.м.</v>
          </cell>
          <cell r="D1378">
            <v>8</v>
          </cell>
          <cell r="E1378">
            <v>9.6</v>
          </cell>
          <cell r="F1378">
            <v>9.6</v>
          </cell>
          <cell r="G1378">
            <v>0</v>
          </cell>
        </row>
        <row r="1379">
          <cell r="A1379">
            <v>25100007</v>
          </cell>
          <cell r="B1379" t="str">
            <v xml:space="preserve">Дезинсекция мух до 100 кв.м.   (за 1 кв.м) </v>
          </cell>
          <cell r="C1379" t="str">
            <v>кв.м.</v>
          </cell>
          <cell r="D1379">
            <v>10.1</v>
          </cell>
          <cell r="E1379">
            <v>12.12</v>
          </cell>
          <cell r="F1379">
            <v>12.12</v>
          </cell>
          <cell r="G1379">
            <v>0</v>
          </cell>
        </row>
        <row r="1380">
          <cell r="A1380">
            <v>25110045</v>
          </cell>
          <cell r="B1380" t="str">
            <v>Установка и обслуживание на объекте ферамоновой ловушки</v>
          </cell>
          <cell r="C1380" t="str">
            <v>шт.</v>
          </cell>
          <cell r="D1380">
            <v>250</v>
          </cell>
          <cell r="E1380">
            <v>300</v>
          </cell>
          <cell r="F1380">
            <v>300</v>
          </cell>
          <cell r="G1380">
            <v>0</v>
          </cell>
        </row>
        <row r="1381">
          <cell r="A1381">
            <v>25102010</v>
          </cell>
          <cell r="B1381" t="str">
            <v>Дезинсекция контейнеров для сбора ТБО (1 контейнер)</v>
          </cell>
          <cell r="C1381" t="str">
            <v>контейнер</v>
          </cell>
          <cell r="D1381">
            <v>291.66666666666669</v>
          </cell>
          <cell r="E1381">
            <v>350</v>
          </cell>
          <cell r="F1381">
            <v>350</v>
          </cell>
          <cell r="G1381">
            <v>0</v>
          </cell>
        </row>
        <row r="1382">
          <cell r="A1382">
            <v>25100150</v>
          </cell>
          <cell r="B1382" t="str">
            <v>Дезинсекция территории от клеща</v>
          </cell>
          <cell r="C1382" t="str">
            <v>кв.м.</v>
          </cell>
          <cell r="D1382">
            <v>11.5</v>
          </cell>
          <cell r="E1382">
            <v>13.799999999999999</v>
          </cell>
          <cell r="F1382">
            <v>13.8</v>
          </cell>
          <cell r="G1382">
            <v>0</v>
          </cell>
        </row>
        <row r="1383">
          <cell r="A1383">
            <v>25100130</v>
          </cell>
          <cell r="B1383" t="str">
            <v>Дезинсекция вагона</v>
          </cell>
          <cell r="C1383" t="str">
            <v>вагон</v>
          </cell>
          <cell r="D1383">
            <v>1483.3333333333335</v>
          </cell>
          <cell r="E1383">
            <v>1780</v>
          </cell>
          <cell r="F1383">
            <v>1780</v>
          </cell>
          <cell r="G1383">
            <v>0</v>
          </cell>
        </row>
        <row r="1384">
          <cell r="A1384" t="str">
            <v>Комплексная обработка</v>
          </cell>
        </row>
        <row r="1385">
          <cell r="A1385">
            <v>25100033</v>
          </cell>
          <cell r="B1385" t="str">
            <v>Комплексная обработка (дератизация /12/, дезинсекция мух /5/, дезинсекция бытовых насекомых /5/) №2 (за 1 кв.м.)</v>
          </cell>
          <cell r="C1385" t="str">
            <v>кв.м.</v>
          </cell>
          <cell r="D1385">
            <v>7.1</v>
          </cell>
          <cell r="E1385">
            <v>8.52</v>
          </cell>
          <cell r="F1385">
            <v>8.52</v>
          </cell>
          <cell r="G1385">
            <v>0</v>
          </cell>
        </row>
        <row r="1386">
          <cell r="A1386">
            <v>25102028</v>
          </cell>
          <cell r="B1386" t="str">
            <v>Комплексная обработка (дератизация , дезинсекция мух , дезинсекция бытовых насекомых ) №1 (за 1 кв.м.)</v>
          </cell>
          <cell r="C1386" t="str">
            <v>кв.м.</v>
          </cell>
          <cell r="D1386">
            <v>8.3000000000000007</v>
          </cell>
          <cell r="E1386">
            <v>9.9600000000000009</v>
          </cell>
          <cell r="F1386">
            <v>9.9600000000000009</v>
          </cell>
          <cell r="G1386">
            <v>0</v>
          </cell>
        </row>
        <row r="1387">
          <cell r="A1387">
            <v>25100026</v>
          </cell>
          <cell r="B1387" t="str">
            <v>Комплексная обработка (дератизация, дезинсекция мух, дезинсекция бытовых насекомых) №6 за 1 кв.м.</v>
          </cell>
          <cell r="C1387" t="str">
            <v>кв.м.</v>
          </cell>
          <cell r="D1387">
            <v>9.7000000000000011</v>
          </cell>
          <cell r="E1387">
            <v>11.64</v>
          </cell>
          <cell r="F1387">
            <v>11.64</v>
          </cell>
          <cell r="G1387">
            <v>0</v>
          </cell>
        </row>
        <row r="1388">
          <cell r="A1388">
            <v>25100034</v>
          </cell>
          <cell r="B1388" t="str">
            <v>Комплексная обработка (дератизация /12/, дезинсекция мух /5/, дезинсекция бытовых насекомых /4/) №3 (за 1 кв.м.)</v>
          </cell>
          <cell r="C1388" t="str">
            <v>кв.м.</v>
          </cell>
          <cell r="D1388">
            <v>11.100000000000001</v>
          </cell>
          <cell r="E1388">
            <v>13.32</v>
          </cell>
          <cell r="F1388">
            <v>13.32</v>
          </cell>
          <cell r="G1388">
            <v>0</v>
          </cell>
        </row>
        <row r="1389">
          <cell r="A1389">
            <v>25100016</v>
          </cell>
          <cell r="B1389" t="str">
            <v>Комплексная обработка (дератизация, дезинсекция мух, дезинсекция бытовых насекомых) свыше 101 кв. м. (за 1 кв.м.)</v>
          </cell>
          <cell r="C1389" t="str">
            <v>кв.м.</v>
          </cell>
          <cell r="D1389">
            <v>12</v>
          </cell>
          <cell r="E1389">
            <v>14.4</v>
          </cell>
          <cell r="F1389">
            <v>14.4</v>
          </cell>
          <cell r="G1389">
            <v>0</v>
          </cell>
        </row>
        <row r="1390">
          <cell r="A1390">
            <v>25100015</v>
          </cell>
          <cell r="B1390" t="str">
            <v>Комплексная обработка (дератизация, дезинсекция мух, дезинсекция бытовых насекомых) от 51 до 100 кв. м. (за 1 кв.м.)</v>
          </cell>
          <cell r="C1390" t="str">
            <v>кв.м.</v>
          </cell>
          <cell r="D1390">
            <v>13.700000000000001</v>
          </cell>
          <cell r="E1390">
            <v>16.440000000000001</v>
          </cell>
          <cell r="F1390">
            <v>16.440000000000001</v>
          </cell>
          <cell r="G1390">
            <v>0</v>
          </cell>
        </row>
        <row r="1391">
          <cell r="A1391">
            <v>25100014</v>
          </cell>
          <cell r="B1391" t="str">
            <v>Комплексная обработка (дератизация, дезинсекция мух, дезинсекция бытовых насекомых) от 40 до 70 кв. м. (за 1 кв.м.)</v>
          </cell>
          <cell r="C1391" t="str">
            <v>кв.м.</v>
          </cell>
          <cell r="D1391">
            <v>14.5</v>
          </cell>
          <cell r="E1391">
            <v>17.399999999999999</v>
          </cell>
          <cell r="F1391">
            <v>17.399999999999999</v>
          </cell>
          <cell r="G1391">
            <v>0</v>
          </cell>
        </row>
        <row r="1392">
          <cell r="A1392">
            <v>25100106</v>
          </cell>
          <cell r="B1392" t="str">
            <v>Комплексная обработка (дератизация, дезинсекция мух, дезинсекция бытовых насекомых) от 40 до 50 кв.м. (за 1 кв.м.)</v>
          </cell>
          <cell r="C1392" t="str">
            <v>кв.м.</v>
          </cell>
          <cell r="D1392">
            <v>15.950000000000001</v>
          </cell>
          <cell r="E1392">
            <v>19.14</v>
          </cell>
          <cell r="F1392">
            <v>19.14</v>
          </cell>
          <cell r="G1392">
            <v>0</v>
          </cell>
        </row>
        <row r="1393">
          <cell r="A1393">
            <v>25100066</v>
          </cell>
          <cell r="B1393" t="str">
            <v>Комплексная обработка (дезинфекция, дезинсекция) контейнеров для сбора ТБО (1 контейнер)</v>
          </cell>
          <cell r="C1393" t="str">
            <v>контейнер</v>
          </cell>
          <cell r="D1393">
            <v>450</v>
          </cell>
          <cell r="E1393">
            <v>540</v>
          </cell>
          <cell r="F1393">
            <v>540</v>
          </cell>
          <cell r="G1393">
            <v>0</v>
          </cell>
        </row>
        <row r="1394">
          <cell r="A1394">
            <v>25100291</v>
          </cell>
          <cell r="B1394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94" t="str">
            <v>объект</v>
          </cell>
          <cell r="D1394">
            <v>650</v>
          </cell>
          <cell r="E1394">
            <v>780</v>
          </cell>
          <cell r="F1394">
            <v>780</v>
          </cell>
          <cell r="G1394">
            <v>0</v>
          </cell>
        </row>
        <row r="1395">
          <cell r="A1395">
            <v>25100041</v>
          </cell>
          <cell r="B1395" t="str">
            <v xml:space="preserve"> Ежемесячная комплексная обработка объектов площадью свыше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95" t="str">
            <v>объект</v>
          </cell>
          <cell r="D1395">
            <v>750</v>
          </cell>
          <cell r="E1395">
            <v>900</v>
          </cell>
          <cell r="F1395">
            <v>900</v>
          </cell>
          <cell r="G1395">
            <v>0</v>
          </cell>
        </row>
        <row r="1396">
          <cell r="A1396" t="str">
            <v>Дезинфекция</v>
          </cell>
        </row>
        <row r="1397">
          <cell r="A1397">
            <v>25100057</v>
          </cell>
          <cell r="B1397" t="str">
            <v>Дезинфекция холодильных камер</v>
          </cell>
          <cell r="C1397" t="str">
            <v>шт.</v>
          </cell>
          <cell r="D1397">
            <v>1.8333333333333335</v>
          </cell>
          <cell r="E1397">
            <v>2.2000000000000002</v>
          </cell>
          <cell r="F1397">
            <v>2.2000000000000002</v>
          </cell>
          <cell r="G1397">
            <v>0</v>
          </cell>
        </row>
        <row r="1398">
          <cell r="A1398">
            <v>25110043</v>
          </cell>
          <cell r="B1398" t="str">
            <v>Дезинфекция помещений, овощехранилищ, холодильных камер по договорам (за 1 кв.м)</v>
          </cell>
          <cell r="C1398" t="str">
            <v>кв.м.</v>
          </cell>
          <cell r="D1398">
            <v>7.3333333333333339</v>
          </cell>
          <cell r="E1398">
            <v>8.8000000000000007</v>
          </cell>
          <cell r="F1398">
            <v>8.8000000000000007</v>
          </cell>
          <cell r="G1398">
            <v>0</v>
          </cell>
        </row>
        <row r="1399">
          <cell r="A1399">
            <v>25100027</v>
          </cell>
          <cell r="B1399" t="str">
            <v>Дезинфекция емкостей, помещений, овощехранилищ до 25 кв.м.  (за 1 объект)</v>
          </cell>
          <cell r="C1399" t="str">
            <v>кв.м.</v>
          </cell>
          <cell r="D1399">
            <v>750</v>
          </cell>
          <cell r="E1399">
            <v>900</v>
          </cell>
          <cell r="F1399">
            <v>900</v>
          </cell>
          <cell r="G1399">
            <v>0</v>
          </cell>
        </row>
        <row r="1400">
          <cell r="A1400">
            <v>25100164</v>
          </cell>
          <cell r="B1400" t="str">
            <v>Заключительная дезинфекция пассажирского автобуса до 40 посадочных мест дезинфицирующими препаратами</v>
          </cell>
          <cell r="C1400" t="str">
            <v>Транспортная единица</v>
          </cell>
          <cell r="D1400">
            <v>4800</v>
          </cell>
          <cell r="E1400">
            <v>5760</v>
          </cell>
          <cell r="F1400">
            <v>5760</v>
          </cell>
          <cell r="G1400">
            <v>0</v>
          </cell>
        </row>
        <row r="1401">
          <cell r="A1401">
            <v>25100128</v>
          </cell>
          <cell r="B1401" t="str">
            <v>Дезинфекция вагона</v>
          </cell>
          <cell r="C1401" t="str">
            <v>вагон</v>
          </cell>
          <cell r="D1401">
            <v>2000</v>
          </cell>
          <cell r="E1401">
            <v>2400</v>
          </cell>
          <cell r="F1401">
            <v>2400</v>
          </cell>
          <cell r="G1401">
            <v>0</v>
          </cell>
        </row>
        <row r="1402">
          <cell r="A1402" t="str">
            <v>Профдезинфекционные работы</v>
          </cell>
        </row>
        <row r="1403">
          <cell r="A1403" t="str">
            <v xml:space="preserve">Разовые заявки </v>
          </cell>
        </row>
        <row r="1404">
          <cell r="A1404">
            <v>25110018</v>
          </cell>
          <cell r="B1404" t="str">
            <v>Дератизация свыше101 кв.м. (за 1 кв.м)</v>
          </cell>
          <cell r="C1404" t="str">
            <v>кв.м.</v>
          </cell>
          <cell r="D1404">
            <v>7.5</v>
          </cell>
          <cell r="E1404">
            <v>9</v>
          </cell>
          <cell r="F1404">
            <v>10</v>
          </cell>
          <cell r="G1404">
            <v>11.111111111111114</v>
          </cell>
        </row>
        <row r="1405">
          <cell r="A1405">
            <v>25110017</v>
          </cell>
          <cell r="B1405" t="str">
            <v>Дератизация до 100 кв.м. (за 1 кв.м)</v>
          </cell>
          <cell r="C1405" t="str">
            <v>кв.м.</v>
          </cell>
          <cell r="D1405">
            <v>9.7833333333333332</v>
          </cell>
          <cell r="E1405">
            <v>11.74</v>
          </cell>
          <cell r="F1405">
            <v>13.5</v>
          </cell>
          <cell r="G1405">
            <v>14.991482112436103</v>
          </cell>
        </row>
        <row r="1406">
          <cell r="A1406">
            <v>25110020</v>
          </cell>
          <cell r="B1406" t="str">
            <v>Дезинсекция свыше 101 кв.м.(за 1 кв.м)</v>
          </cell>
          <cell r="C1406" t="str">
            <v>кв.м.</v>
          </cell>
          <cell r="D1406">
            <v>11.9</v>
          </cell>
          <cell r="E1406">
            <v>14.28</v>
          </cell>
          <cell r="F1406">
            <v>16.440000000000001</v>
          </cell>
          <cell r="G1406">
            <v>15.126050420168085</v>
          </cell>
        </row>
        <row r="1407">
          <cell r="A1407">
            <v>25110022</v>
          </cell>
          <cell r="B1407" t="str">
            <v>Дезинсекция мух свыше 101 кв.м. (за 1 кв.м)</v>
          </cell>
          <cell r="C1407" t="str">
            <v>кв.м.</v>
          </cell>
          <cell r="D1407">
            <v>12.6</v>
          </cell>
          <cell r="E1407">
            <v>15.12</v>
          </cell>
          <cell r="F1407">
            <v>17.399999999999999</v>
          </cell>
          <cell r="G1407">
            <v>15.079365079365076</v>
          </cell>
        </row>
        <row r="1408">
          <cell r="A1408">
            <v>25110021</v>
          </cell>
          <cell r="B1408" t="str">
            <v>Дезинсекция мух до 100 кв.м. (за 1 кв.м)</v>
          </cell>
          <cell r="C1408" t="str">
            <v>кв.м.</v>
          </cell>
          <cell r="D1408">
            <v>15</v>
          </cell>
          <cell r="E1408">
            <v>18</v>
          </cell>
          <cell r="F1408">
            <v>20.8</v>
          </cell>
          <cell r="G1408">
            <v>15.555555555555571</v>
          </cell>
        </row>
        <row r="1409">
          <cell r="A1409">
            <v>25110019</v>
          </cell>
          <cell r="B1409" t="str">
            <v>Дезинсекция до 100 кв.м. (за 1 кв.м)</v>
          </cell>
          <cell r="C1409" t="str">
            <v>кв.м.</v>
          </cell>
          <cell r="D1409">
            <v>19.8</v>
          </cell>
          <cell r="E1409">
            <v>23.76</v>
          </cell>
          <cell r="F1409">
            <v>27.2</v>
          </cell>
          <cell r="G1409">
            <v>14.478114478114463</v>
          </cell>
        </row>
        <row r="1410">
          <cell r="A1410">
            <v>25102005</v>
          </cell>
          <cell r="B1410" t="str">
            <v>Дезинфекция помещений (за 1 кв.м)</v>
          </cell>
          <cell r="C1410" t="str">
            <v>кв.м.</v>
          </cell>
          <cell r="D1410">
            <v>21.733333333333334</v>
          </cell>
          <cell r="E1410">
            <v>26.08</v>
          </cell>
          <cell r="F1410">
            <v>30</v>
          </cell>
          <cell r="G1410">
            <v>15.030674846625772</v>
          </cell>
        </row>
        <row r="1411">
          <cell r="A1411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G1411">
            <v>15.750958708782948</v>
          </cell>
        </row>
        <row r="1412">
          <cell r="A1412" t="str">
            <v>Профдезинфекционные работы</v>
          </cell>
        </row>
        <row r="1413">
          <cell r="A1413">
            <v>25001411</v>
          </cell>
          <cell r="B1413" t="str">
            <v>Дезинсекция мух социально-значимых объектов г. Рубцовск (1кв.м.)</v>
          </cell>
          <cell r="C1413" t="str">
            <v>кв.м.</v>
          </cell>
          <cell r="D1413">
            <v>2.125</v>
          </cell>
          <cell r="E1413">
            <v>2.5499999999999998</v>
          </cell>
          <cell r="F1413">
            <v>2.93</v>
          </cell>
          <cell r="G1413">
            <v>14.901960784313744</v>
          </cell>
        </row>
        <row r="1414">
          <cell r="A1414">
            <v>25000127</v>
          </cell>
          <cell r="B1414" t="str">
            <v>Хлорирование канализационных очков</v>
          </cell>
          <cell r="C1414" t="str">
            <v>шт.</v>
          </cell>
          <cell r="D1414">
            <v>4.375</v>
          </cell>
          <cell r="E1414">
            <v>5.25</v>
          </cell>
          <cell r="F1414">
            <v>6</v>
          </cell>
          <cell r="G1414">
            <v>14.285714285714278</v>
          </cell>
        </row>
        <row r="1415">
          <cell r="A1415">
            <v>25000149</v>
          </cell>
          <cell r="B1415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15" t="str">
            <v>объект</v>
          </cell>
          <cell r="D1415">
            <v>285</v>
          </cell>
          <cell r="E1415">
            <v>342</v>
          </cell>
          <cell r="F1415">
            <v>393</v>
          </cell>
          <cell r="G1415">
            <v>14.912280701754383</v>
          </cell>
        </row>
        <row r="1416">
          <cell r="A1416" t="str">
            <v>Отдел эпидемиологии</v>
          </cell>
        </row>
        <row r="1417">
          <cell r="A1417">
            <v>21160002</v>
          </cell>
          <cell r="B1417" t="str">
            <v>Камерная обработка дезинфекционной камерой  ВФС 3\1,8</v>
          </cell>
          <cell r="C1417" t="str">
            <v>кг.</v>
          </cell>
          <cell r="D1417">
            <v>16.666666666666668</v>
          </cell>
          <cell r="E1417">
            <v>20</v>
          </cell>
          <cell r="F1417">
            <v>25.2</v>
          </cell>
          <cell r="G1417">
            <v>26</v>
          </cell>
        </row>
        <row r="1418">
          <cell r="A1418">
            <v>21000033</v>
          </cell>
          <cell r="B1418" t="str">
            <v>Обработка педикулеза (длинный волос)</v>
          </cell>
          <cell r="C1418" t="str">
            <v>чел.</v>
          </cell>
          <cell r="D1418">
            <v>350</v>
          </cell>
          <cell r="E1418">
            <v>420</v>
          </cell>
          <cell r="F1418">
            <v>483</v>
          </cell>
          <cell r="G1418">
            <v>14.999999999999986</v>
          </cell>
        </row>
        <row r="1419">
          <cell r="A1419">
            <v>21000034</v>
          </cell>
          <cell r="B1419" t="str">
            <v>Обработка педикулеза (средний волос)</v>
          </cell>
          <cell r="C1419" t="str">
            <v>чел.</v>
          </cell>
          <cell r="D1419">
            <v>330</v>
          </cell>
          <cell r="E1419">
            <v>396</v>
          </cell>
          <cell r="F1419">
            <v>453</v>
          </cell>
          <cell r="G1419">
            <v>14.393939393939405</v>
          </cell>
        </row>
        <row r="1420">
          <cell r="A1420">
            <v>21000035</v>
          </cell>
          <cell r="B1420" t="str">
            <v>Санитарная обработка людей (1 чел.)</v>
          </cell>
          <cell r="C1420" t="str">
            <v>чел.</v>
          </cell>
          <cell r="D1420">
            <v>250</v>
          </cell>
          <cell r="E1420">
            <v>300</v>
          </cell>
          <cell r="F1420">
            <v>345</v>
          </cell>
          <cell r="G1420">
            <v>14.999999999999986</v>
          </cell>
        </row>
        <row r="1421">
          <cell r="A1421" t="str">
            <v xml:space="preserve">Микробиологическая лаборатория </v>
          </cell>
        </row>
        <row r="1422">
          <cell r="A1422">
            <v>30160827</v>
          </cell>
          <cell r="B1422" t="str">
            <v>Соскоб с глицерином по Торгушину</v>
          </cell>
          <cell r="C1422" t="str">
            <v>чел.</v>
          </cell>
          <cell r="D1422">
            <v>70</v>
          </cell>
          <cell r="E1422">
            <v>84</v>
          </cell>
          <cell r="F1422">
            <v>96</v>
          </cell>
          <cell r="G1422">
            <v>14.285714285714278</v>
          </cell>
        </row>
        <row r="1423">
          <cell r="A1423">
            <v>10000187</v>
          </cell>
          <cell r="B1423" t="str">
            <v>Определение в кале антигена норовируса методом ИФА</v>
          </cell>
          <cell r="C1423" t="str">
            <v>чел.</v>
          </cell>
          <cell r="D1423">
            <v>285</v>
          </cell>
          <cell r="E1423">
            <v>342</v>
          </cell>
          <cell r="F1423">
            <v>393</v>
          </cell>
          <cell r="G1423">
            <v>14.912280701754383</v>
          </cell>
        </row>
        <row r="1424">
          <cell r="A1424">
            <v>10000188</v>
          </cell>
          <cell r="B1424" t="str">
            <v>Определение в кале антигена астровируса методом ИФА</v>
          </cell>
          <cell r="C1424" t="str">
            <v>чел.</v>
          </cell>
          <cell r="D1424">
            <v>535</v>
          </cell>
          <cell r="E1424">
            <v>642</v>
          </cell>
          <cell r="F1424">
            <v>738</v>
          </cell>
          <cell r="G1424">
            <v>14.953271028037392</v>
          </cell>
        </row>
        <row r="1425">
          <cell r="A1425">
            <v>10000189</v>
          </cell>
          <cell r="B142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425" t="str">
            <v>проба</v>
          </cell>
          <cell r="D1425">
            <v>650</v>
          </cell>
          <cell r="E1425">
            <v>780</v>
          </cell>
          <cell r="F1425">
            <v>894</v>
          </cell>
          <cell r="G1425">
            <v>14.615384615384613</v>
          </cell>
        </row>
        <row r="1426">
          <cell r="A1426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G1426">
            <v>14.294520827106489</v>
          </cell>
        </row>
        <row r="1427">
          <cell r="A1427" t="str">
            <v xml:space="preserve">Лаборатория  физико-химических методов исследования  </v>
          </cell>
        </row>
        <row r="1428">
          <cell r="A1428">
            <v>60000019</v>
          </cell>
          <cell r="B1428" t="str">
            <v>Исследование почвы на нитраты</v>
          </cell>
          <cell r="C1428" t="str">
            <v>иссл.</v>
          </cell>
          <cell r="D1428">
            <v>260</v>
          </cell>
          <cell r="E1428">
            <v>312</v>
          </cell>
          <cell r="F1428">
            <v>357</v>
          </cell>
          <cell r="G1428">
            <v>14.42307692307692</v>
          </cell>
        </row>
        <row r="1429">
          <cell r="A1429">
            <v>60001305</v>
          </cell>
          <cell r="B1429" t="str">
            <v>Определение доброкачественности ядра в крупах</v>
          </cell>
          <cell r="C1429" t="str">
            <v>иссл.</v>
          </cell>
          <cell r="D1429">
            <v>330</v>
          </cell>
          <cell r="E1429">
            <v>396</v>
          </cell>
          <cell r="F1429">
            <v>453</v>
          </cell>
          <cell r="G1429">
            <v>14.393939393939405</v>
          </cell>
        </row>
        <row r="1430">
          <cell r="A1430">
            <v>60001306</v>
          </cell>
          <cell r="B1430" t="str">
            <v>Определение сорной примеси в крупах и пищевых продуктах</v>
          </cell>
          <cell r="C1430" t="str">
            <v>иссл.</v>
          </cell>
          <cell r="D1430">
            <v>165</v>
          </cell>
          <cell r="E1430">
            <v>198</v>
          </cell>
          <cell r="F1430">
            <v>225</v>
          </cell>
          <cell r="G1430">
            <v>13.63636363636364</v>
          </cell>
        </row>
        <row r="1431">
          <cell r="A1431" t="str">
            <v>Отделение профилактической дезинфекции</v>
          </cell>
        </row>
        <row r="1432">
          <cell r="A1432" t="str">
            <v>25 000 072</v>
          </cell>
          <cell r="B1432" t="str">
            <v>Дезинсекция бытовых насекомых</v>
          </cell>
          <cell r="C1432" t="str">
            <v>кв.м.</v>
          </cell>
          <cell r="D1432">
            <v>2.4833333333333334</v>
          </cell>
          <cell r="E1432">
            <v>2.98</v>
          </cell>
          <cell r="F1432">
            <v>3.42</v>
          </cell>
          <cell r="G1432">
            <v>14.765100671140942</v>
          </cell>
        </row>
        <row r="1433">
          <cell r="A1433" t="str">
            <v>25 000 206</v>
          </cell>
          <cell r="B1433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433" t="str">
            <v>объект</v>
          </cell>
          <cell r="D1433">
            <v>285</v>
          </cell>
          <cell r="E1433">
            <v>342</v>
          </cell>
          <cell r="F1433">
            <v>393</v>
          </cell>
          <cell r="G1433">
            <v>14.912280701754383</v>
          </cell>
        </row>
        <row r="1434">
          <cell r="A1434" t="str">
            <v>Санитарно-гигиенический отдел</v>
          </cell>
        </row>
        <row r="1435">
          <cell r="A1435">
            <v>22000059</v>
          </cell>
          <cell r="B1435" t="str">
            <v>Предрейсовый/послерейсовый медицинский осмотр водителей, г. Бийск</v>
          </cell>
          <cell r="C1435" t="str">
            <v>иссл.</v>
          </cell>
          <cell r="D1435">
            <v>55</v>
          </cell>
          <cell r="E1435">
            <v>66</v>
          </cell>
          <cell r="F1435">
            <v>75</v>
          </cell>
          <cell r="G1435">
            <v>13.63636363636364</v>
          </cell>
        </row>
        <row r="1436">
          <cell r="A1436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G1436">
            <v>14.53751485619839</v>
          </cell>
        </row>
        <row r="1437">
          <cell r="A1437">
            <v>60000031</v>
          </cell>
          <cell r="B1437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437" t="str">
            <v>иссл.</v>
          </cell>
          <cell r="D1437">
            <v>660</v>
          </cell>
          <cell r="E1437">
            <v>792</v>
          </cell>
          <cell r="F1437">
            <v>909</v>
          </cell>
          <cell r="G1437">
            <v>14.772727272727266</v>
          </cell>
        </row>
        <row r="1438">
          <cell r="A1438">
            <v>60000032</v>
          </cell>
          <cell r="B1438" t="str">
            <v>Определение меди, цинка, свинца, кадмия вольтамперометрическим методом в продуктах питания</v>
          </cell>
          <cell r="C1438" t="str">
            <v>иссл.</v>
          </cell>
          <cell r="D1438">
            <v>285</v>
          </cell>
          <cell r="E1438">
            <v>342</v>
          </cell>
          <cell r="F1438">
            <v>393</v>
          </cell>
          <cell r="G1438">
            <v>14.912280701754383</v>
          </cell>
        </row>
        <row r="1439">
          <cell r="A1439">
            <v>60000033</v>
          </cell>
          <cell r="B1439" t="str">
            <v>Определение мышьяка вольтамперометрическим методом в продуктах питания</v>
          </cell>
          <cell r="C1439" t="str">
            <v>иссл.</v>
          </cell>
          <cell r="D1439">
            <v>285</v>
          </cell>
          <cell r="E1439">
            <v>342</v>
          </cell>
          <cell r="F1439">
            <v>393</v>
          </cell>
          <cell r="G1439">
            <v>14.912280701754383</v>
          </cell>
        </row>
        <row r="1440">
          <cell r="A1440">
            <v>60000034</v>
          </cell>
          <cell r="B1440" t="str">
            <v>Определение ртути вольтамперометрическим методом в продуктах питания</v>
          </cell>
          <cell r="C1440" t="str">
            <v>иссл.</v>
          </cell>
          <cell r="D1440">
            <v>285</v>
          </cell>
          <cell r="E1440">
            <v>342</v>
          </cell>
          <cell r="F1440">
            <v>393</v>
          </cell>
          <cell r="G1440">
            <v>14.912280701754383</v>
          </cell>
        </row>
        <row r="1441">
          <cell r="A1441">
            <v>60001108</v>
          </cell>
          <cell r="B1441" t="str">
            <v>Определение  массовой доли клетчатки в мясокостной муке</v>
          </cell>
          <cell r="C1441" t="str">
            <v>иссл.</v>
          </cell>
          <cell r="D1441">
            <v>200</v>
          </cell>
          <cell r="E1441">
            <v>240</v>
          </cell>
          <cell r="F1441">
            <v>276</v>
          </cell>
          <cell r="G1441">
            <v>14.999999999999986</v>
          </cell>
        </row>
        <row r="1442">
          <cell r="A1442">
            <v>60001009</v>
          </cell>
          <cell r="B1442" t="str">
            <v>Определение масличности семян</v>
          </cell>
          <cell r="C1442" t="str">
            <v>иссл.</v>
          </cell>
          <cell r="D1442">
            <v>805</v>
          </cell>
          <cell r="E1442">
            <v>966</v>
          </cell>
          <cell r="F1442">
            <v>1110</v>
          </cell>
          <cell r="G1442">
            <v>14.906832298136649</v>
          </cell>
        </row>
        <row r="1443">
          <cell r="A1443">
            <v>60001016</v>
          </cell>
          <cell r="B1443" t="str">
            <v>Определение способности прорастания  зерновых культур</v>
          </cell>
          <cell r="C1443" t="str">
            <v>иссл.</v>
          </cell>
          <cell r="D1443">
            <v>185</v>
          </cell>
          <cell r="E1443">
            <v>222</v>
          </cell>
          <cell r="F1443">
            <v>255</v>
          </cell>
          <cell r="G1443">
            <v>14.86486486486487</v>
          </cell>
        </row>
        <row r="1444">
          <cell r="A1444">
            <v>60001021</v>
          </cell>
          <cell r="B1444" t="str">
            <v>Определение жизнеспособности зерновых культур</v>
          </cell>
          <cell r="C1444" t="str">
            <v>иссл.</v>
          </cell>
          <cell r="D1444">
            <v>185</v>
          </cell>
          <cell r="E1444">
            <v>222</v>
          </cell>
          <cell r="F1444">
            <v>255</v>
          </cell>
          <cell r="G1444">
            <v>14.86486486486487</v>
          </cell>
        </row>
        <row r="1445">
          <cell r="A1445">
            <v>60000007</v>
          </cell>
          <cell r="B1445" t="str">
            <v>Определение массовой доли кальций-ион в соли</v>
          </cell>
          <cell r="C1445" t="str">
            <v>иссл.</v>
          </cell>
          <cell r="D1445">
            <v>275</v>
          </cell>
          <cell r="E1445">
            <v>330</v>
          </cell>
          <cell r="F1445">
            <v>378</v>
          </cell>
          <cell r="G1445">
            <v>14.545454545454547</v>
          </cell>
        </row>
        <row r="1446">
          <cell r="A1446">
            <v>60000008</v>
          </cell>
          <cell r="B1446" t="str">
            <v>Определение массовой доли магний-ион в соли</v>
          </cell>
          <cell r="C1446" t="str">
            <v>иссл.</v>
          </cell>
          <cell r="D1446">
            <v>275</v>
          </cell>
          <cell r="E1446">
            <v>330</v>
          </cell>
          <cell r="F1446">
            <v>378</v>
          </cell>
          <cell r="G1446">
            <v>14.545454545454547</v>
          </cell>
        </row>
        <row r="1447">
          <cell r="A1447">
            <v>60000009</v>
          </cell>
          <cell r="B1447" t="str">
            <v>Исследование массовой доли сульфат-ион в соли</v>
          </cell>
          <cell r="C1447" t="str">
            <v>иссл.</v>
          </cell>
          <cell r="D1447">
            <v>740</v>
          </cell>
          <cell r="E1447">
            <v>888</v>
          </cell>
          <cell r="F1447">
            <v>1020</v>
          </cell>
          <cell r="G1447">
            <v>14.86486486486487</v>
          </cell>
        </row>
        <row r="1448">
          <cell r="A1448">
            <v>60000011</v>
          </cell>
          <cell r="B1448" t="str">
            <v>Определение массовой доли хлористого натрия в соли</v>
          </cell>
          <cell r="C1448" t="str">
            <v>иссл.</v>
          </cell>
          <cell r="D1448">
            <v>275</v>
          </cell>
          <cell r="E1448">
            <v>330</v>
          </cell>
          <cell r="F1448">
            <v>378</v>
          </cell>
          <cell r="G1448">
            <v>14.545454545454547</v>
          </cell>
        </row>
        <row r="1449">
          <cell r="A1449">
            <v>60000124</v>
          </cell>
          <cell r="B1449" t="str">
            <v>Массовая доля нерастворимого остатка в соли</v>
          </cell>
          <cell r="C1449" t="str">
            <v>иссл.</v>
          </cell>
          <cell r="D1449">
            <v>105</v>
          </cell>
          <cell r="E1449">
            <v>126</v>
          </cell>
          <cell r="F1449">
            <v>144</v>
          </cell>
          <cell r="G1449">
            <v>14.285714285714278</v>
          </cell>
        </row>
        <row r="1450">
          <cell r="A1450">
            <v>60000125</v>
          </cell>
          <cell r="B1450" t="str">
            <v>Массовая доля хлор-иона в соли</v>
          </cell>
          <cell r="C1450" t="str">
            <v>иссл.</v>
          </cell>
          <cell r="D1450">
            <v>180</v>
          </cell>
          <cell r="E1450">
            <v>216</v>
          </cell>
          <cell r="F1450">
            <v>246</v>
          </cell>
          <cell r="G1450">
            <v>13.888888888888886</v>
          </cell>
        </row>
        <row r="1451">
          <cell r="A1451">
            <v>60000126</v>
          </cell>
          <cell r="B1451" t="str">
            <v>Массовая доля сорной примеси в масляничных культурах</v>
          </cell>
          <cell r="C1451" t="str">
            <v>иссл.</v>
          </cell>
          <cell r="D1451">
            <v>95</v>
          </cell>
          <cell r="E1451">
            <v>114</v>
          </cell>
          <cell r="F1451">
            <v>129</v>
          </cell>
          <cell r="G1451">
            <v>13.157894736842096</v>
          </cell>
        </row>
        <row r="1452">
          <cell r="A1452">
            <v>60000127</v>
          </cell>
          <cell r="B1452" t="str">
            <v>Лузжистость в мосляничных культурах</v>
          </cell>
          <cell r="C1452" t="str">
            <v>иссл.</v>
          </cell>
          <cell r="D1452">
            <v>95</v>
          </cell>
          <cell r="E1452">
            <v>114</v>
          </cell>
          <cell r="F1452">
            <v>129</v>
          </cell>
          <cell r="G1452">
            <v>13.157894736842096</v>
          </cell>
        </row>
        <row r="1453">
          <cell r="A1453">
            <v>60000128</v>
          </cell>
          <cell r="B1453" t="str">
            <v>Анизидиновое число в растительных маслах</v>
          </cell>
          <cell r="C1453" t="str">
            <v>иссл.</v>
          </cell>
          <cell r="D1453">
            <v>200</v>
          </cell>
          <cell r="E1453">
            <v>240</v>
          </cell>
          <cell r="F1453">
            <v>276</v>
          </cell>
          <cell r="G1453">
            <v>14.999999999999986</v>
          </cell>
        </row>
        <row r="1454">
          <cell r="A1454" t="str">
            <v>Управление качеством</v>
          </cell>
          <cell r="G1454">
            <v>14.816885180274468</v>
          </cell>
        </row>
        <row r="1455">
          <cell r="A1455" t="str">
            <v>13 000 001</v>
          </cell>
          <cell r="B1455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55" t="str">
            <v>курс</v>
          </cell>
          <cell r="D1455">
            <v>14970</v>
          </cell>
          <cell r="E1455">
            <v>17964</v>
          </cell>
          <cell r="F1455">
            <v>20640</v>
          </cell>
          <cell r="G1455">
            <v>14.896459585838343</v>
          </cell>
        </row>
        <row r="1456">
          <cell r="A1456" t="str">
            <v>13 000 003</v>
          </cell>
          <cell r="B1456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56" t="str">
            <v>курс</v>
          </cell>
          <cell r="D1456">
            <v>11230</v>
          </cell>
          <cell r="E1456">
            <v>13476</v>
          </cell>
          <cell r="F1456">
            <v>15462</v>
          </cell>
          <cell r="G1456">
            <v>14.737310774710593</v>
          </cell>
        </row>
        <row r="1458">
          <cell r="C1458" t="str">
            <v>Средний рост по ФБУЗ</v>
          </cell>
          <cell r="G1458">
            <v>13.753985670222074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347"/>
  <sheetViews>
    <sheetView view="pageBreakPreview" zoomScaleSheetLayoutView="100" workbookViewId="0">
      <pane ySplit="3" topLeftCell="A208" activePane="bottomLeft" state="frozen"/>
      <selection activeCell="A2" sqref="A2"/>
      <selection pane="bottomLeft" activeCell="D204" sqref="D204"/>
    </sheetView>
  </sheetViews>
  <sheetFormatPr defaultRowHeight="12.75" x14ac:dyDescent="0.2"/>
  <cols>
    <col min="1" max="1" width="15.5703125" customWidth="1"/>
    <col min="2" max="2" width="48.28515625" customWidth="1"/>
    <col min="3" max="3" width="15" customWidth="1"/>
    <col min="4" max="4" width="9.140625" customWidth="1"/>
    <col min="5" max="5" width="11" customWidth="1"/>
    <col min="6" max="6" width="10.42578125" style="38" customWidth="1"/>
    <col min="7" max="11" width="9.140625" style="38" customWidth="1"/>
    <col min="12" max="12" width="11.7109375" style="38" customWidth="1"/>
    <col min="13" max="13" width="12.28515625" style="78" customWidth="1"/>
    <col min="14" max="14" width="10.7109375" style="38" customWidth="1"/>
    <col min="15" max="15" width="9.140625" style="38"/>
    <col min="16" max="16" width="10.85546875" style="93" bestFit="1" customWidth="1"/>
  </cols>
  <sheetData>
    <row r="1" spans="1:16" ht="36" customHeight="1" x14ac:dyDescent="0.2">
      <c r="H1" s="39">
        <v>0.34</v>
      </c>
      <c r="J1" s="39">
        <v>0.15</v>
      </c>
      <c r="L1" s="39">
        <v>0.2</v>
      </c>
      <c r="M1" s="78">
        <v>0.04</v>
      </c>
    </row>
    <row r="2" spans="1:16" ht="65.45" customHeight="1" x14ac:dyDescent="0.2">
      <c r="A2" s="211" t="s">
        <v>1173</v>
      </c>
      <c r="B2" s="212" t="s">
        <v>1174</v>
      </c>
      <c r="C2" s="213" t="s">
        <v>1287</v>
      </c>
      <c r="D2" s="214" t="s">
        <v>1175</v>
      </c>
      <c r="E2" s="35" t="s">
        <v>1176</v>
      </c>
      <c r="F2" s="40" t="s">
        <v>1177</v>
      </c>
      <c r="G2" s="41" t="s">
        <v>1178</v>
      </c>
      <c r="H2" s="41" t="s">
        <v>1179</v>
      </c>
      <c r="I2" s="42" t="s">
        <v>1180</v>
      </c>
      <c r="J2" s="215" t="s">
        <v>1181</v>
      </c>
      <c r="K2" s="216" t="s">
        <v>1182</v>
      </c>
      <c r="L2" s="217" t="s">
        <v>1191</v>
      </c>
      <c r="M2" s="218" t="s">
        <v>1183</v>
      </c>
      <c r="N2" s="219" t="s">
        <v>1184</v>
      </c>
      <c r="O2" s="210" t="s">
        <v>1185</v>
      </c>
    </row>
    <row r="3" spans="1:16" ht="25.5" x14ac:dyDescent="0.2">
      <c r="A3" s="211"/>
      <c r="B3" s="212"/>
      <c r="C3" s="213"/>
      <c r="D3" s="214"/>
      <c r="E3" s="35" t="s">
        <v>1186</v>
      </c>
      <c r="F3" s="43" t="s">
        <v>1187</v>
      </c>
      <c r="G3" s="41" t="s">
        <v>1186</v>
      </c>
      <c r="H3" s="41" t="s">
        <v>1186</v>
      </c>
      <c r="I3" s="42" t="s">
        <v>1186</v>
      </c>
      <c r="J3" s="215"/>
      <c r="K3" s="216"/>
      <c r="L3" s="217"/>
      <c r="M3" s="218"/>
      <c r="N3" s="219"/>
      <c r="O3" s="210"/>
    </row>
    <row r="4" spans="1:16" ht="15" customHeight="1" x14ac:dyDescent="0.2">
      <c r="A4" s="176" t="s">
        <v>1188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8"/>
    </row>
    <row r="5" spans="1:16" ht="31.5" x14ac:dyDescent="0.2">
      <c r="A5" s="20">
        <v>10000646</v>
      </c>
      <c r="B5" s="1" t="s">
        <v>0</v>
      </c>
      <c r="C5" s="36"/>
      <c r="D5" s="37">
        <f>VLOOKUP(A5,'[1]Прейскурант( новый)'!$A$9:$C$1217,3,0)</f>
        <v>2.35</v>
      </c>
      <c r="E5" s="37">
        <f t="shared" ref="E5:E29" si="0">55.83*D5*1.302</f>
        <v>170.82305100000002</v>
      </c>
      <c r="F5" s="44">
        <f>VLOOKUP(A5,'[2]себ-ть 2019 год'!$A$2:$Q$1337,6,0)</f>
        <v>370.72</v>
      </c>
      <c r="G5" s="44">
        <f>E5+F5</f>
        <v>541.5430510000001</v>
      </c>
      <c r="H5" s="44">
        <f>G5*$H$1</f>
        <v>184.12463734000005</v>
      </c>
      <c r="I5" s="45">
        <f>G5+H5</f>
        <v>725.66768834000015</v>
      </c>
      <c r="J5" s="44">
        <f>I5*$J$1</f>
        <v>108.85015325100002</v>
      </c>
      <c r="K5" s="46">
        <f>I5+J5</f>
        <v>834.51784159100021</v>
      </c>
      <c r="L5" s="47">
        <f>K5*$L$1+K5</f>
        <v>1001.4214099092003</v>
      </c>
      <c r="M5" s="77">
        <f>C5*6.5%+C5</f>
        <v>0</v>
      </c>
      <c r="N5" s="48">
        <v>633</v>
      </c>
      <c r="O5" s="49" t="e">
        <f>(M5-C5)/C5*100</f>
        <v>#DIV/0!</v>
      </c>
      <c r="P5" s="93" t="e">
        <f>(N5/C5)-100%</f>
        <v>#DIV/0!</v>
      </c>
    </row>
    <row r="6" spans="1:16" ht="31.5" x14ac:dyDescent="0.2">
      <c r="A6" s="20">
        <v>10000800</v>
      </c>
      <c r="B6" s="2" t="s">
        <v>1</v>
      </c>
      <c r="C6" s="36">
        <f>VLOOKUP(A6,'[3]Прейскурант 2019'!$A$12:$E$1358,5,0)</f>
        <v>510</v>
      </c>
      <c r="D6" s="37">
        <f>VLOOKUP(A6,'[1]Прейскурант( новый)'!$A$9:$C$1217,3,0)</f>
        <v>0.21</v>
      </c>
      <c r="E6" s="37">
        <f t="shared" si="0"/>
        <v>15.2650386</v>
      </c>
      <c r="F6" s="44">
        <f>VLOOKUP(A6,'[2]себ-ть 2019 год'!$A$2:$Q$1337,6,0)</f>
        <v>330.08</v>
      </c>
      <c r="G6" s="44">
        <f t="shared" ref="G6:G11" si="1">E6+F6</f>
        <v>345.34503860000001</v>
      </c>
      <c r="H6" s="44">
        <f t="shared" ref="H6:H72" si="2">G6*$H$1</f>
        <v>117.41731312400002</v>
      </c>
      <c r="I6" s="45">
        <f t="shared" ref="I6:I11" si="3">G6+H6</f>
        <v>462.76235172400004</v>
      </c>
      <c r="J6" s="44">
        <f t="shared" ref="J6:J72" si="4">I6*$J$1</f>
        <v>69.414352758600003</v>
      </c>
      <c r="K6" s="46">
        <f t="shared" ref="K6:K11" si="5">I6+J6</f>
        <v>532.17670448260003</v>
      </c>
      <c r="L6" s="47">
        <f t="shared" ref="L6:L72" si="6">K6*$L$1+K6</f>
        <v>638.61204537911999</v>
      </c>
      <c r="M6" s="77">
        <f t="shared" ref="M6:M47" si="7">C6*6.5%+C6</f>
        <v>543.15</v>
      </c>
      <c r="N6" s="48">
        <v>543</v>
      </c>
      <c r="O6" s="49">
        <f t="shared" ref="O6:O72" si="8">(M6-C6)/C6*100</f>
        <v>6.4999999999999964</v>
      </c>
      <c r="P6" s="93">
        <f t="shared" ref="P6:P71" si="9">(N6/C6)-100%</f>
        <v>6.4705882352941169E-2</v>
      </c>
    </row>
    <row r="7" spans="1:16" ht="31.5" x14ac:dyDescent="0.2">
      <c r="A7" s="20">
        <v>10000167</v>
      </c>
      <c r="B7" s="2" t="s">
        <v>1192</v>
      </c>
      <c r="C7" s="36">
        <f>VLOOKUP(A7,'[3]Прейскурант 2019'!$A$12:$E$1358,5,0)</f>
        <v>535</v>
      </c>
      <c r="D7" s="37">
        <f>VLOOKUP(A7,'[1]Прейскурант( новый)'!$A$9:$C$1217,3,0)</f>
        <v>0.21</v>
      </c>
      <c r="E7" s="37">
        <f t="shared" si="0"/>
        <v>15.2650386</v>
      </c>
      <c r="F7" s="44">
        <f>VLOOKUP(A7,'[2]себ-ть 2019 год'!$A$2:$Q$1337,6,0)</f>
        <v>330.08</v>
      </c>
      <c r="G7" s="44">
        <f t="shared" si="1"/>
        <v>345.34503860000001</v>
      </c>
      <c r="H7" s="44">
        <f t="shared" si="2"/>
        <v>117.41731312400002</v>
      </c>
      <c r="I7" s="45">
        <f t="shared" si="3"/>
        <v>462.76235172400004</v>
      </c>
      <c r="J7" s="44">
        <f t="shared" si="4"/>
        <v>69.414352758600003</v>
      </c>
      <c r="K7" s="46">
        <f t="shared" si="5"/>
        <v>532.17670448260003</v>
      </c>
      <c r="L7" s="47">
        <f t="shared" si="6"/>
        <v>638.61204537911999</v>
      </c>
      <c r="M7" s="77">
        <f t="shared" si="7"/>
        <v>569.77499999999998</v>
      </c>
      <c r="N7" s="48">
        <v>543</v>
      </c>
      <c r="O7" s="49">
        <f t="shared" si="8"/>
        <v>6.4999999999999964</v>
      </c>
      <c r="P7" s="93">
        <f t="shared" si="9"/>
        <v>1.495327102803734E-2</v>
      </c>
    </row>
    <row r="8" spans="1:16" ht="15.75" x14ac:dyDescent="0.2">
      <c r="A8" s="79">
        <v>10000803</v>
      </c>
      <c r="B8" s="2" t="s">
        <v>2</v>
      </c>
      <c r="C8" s="36">
        <f>VLOOKUP(A8,'[3]Прейскурант 2019'!$A$12:$E$1358,5,0)</f>
        <v>455</v>
      </c>
      <c r="D8" s="37">
        <f>VLOOKUP(A8,'[1]Прейскурант( новый)'!$A$9:$C$1217,3,0)</f>
        <v>0.21</v>
      </c>
      <c r="E8" s="37">
        <f t="shared" ref="E8" si="10">55.83*D8*1.302</f>
        <v>15.2650386</v>
      </c>
      <c r="F8" s="44">
        <f>VLOOKUP(A8,'[2]себ-ть 2019 год'!$A$2:$Q$1337,6,0)</f>
        <v>231.53</v>
      </c>
      <c r="G8" s="44">
        <f t="shared" ref="G8" si="11">E8+F8</f>
        <v>246.7950386</v>
      </c>
      <c r="H8" s="44">
        <f t="shared" ref="H8" si="12">G8*$H$1</f>
        <v>83.910313124000012</v>
      </c>
      <c r="I8" s="45">
        <f t="shared" ref="I8" si="13">G8+H8</f>
        <v>330.70535172400002</v>
      </c>
      <c r="J8" s="44">
        <f t="shared" ref="J8" si="14">I8*$J$1</f>
        <v>49.605802758599999</v>
      </c>
      <c r="K8" s="46">
        <f t="shared" ref="K8" si="15">I8+J8</f>
        <v>380.31115448260005</v>
      </c>
      <c r="L8" s="47">
        <f t="shared" ref="L8" si="16">K8*$L$1+K8</f>
        <v>456.37338537912007</v>
      </c>
      <c r="M8" s="77">
        <f t="shared" si="7"/>
        <v>484.57499999999999</v>
      </c>
      <c r="N8" s="48">
        <v>570</v>
      </c>
      <c r="O8" s="49">
        <f t="shared" ref="O8" si="17">(M8-C8)/C8*100</f>
        <v>6.4999999999999973</v>
      </c>
      <c r="P8" s="93">
        <f t="shared" si="9"/>
        <v>0.25274725274725274</v>
      </c>
    </row>
    <row r="9" spans="1:16" ht="47.25" x14ac:dyDescent="0.2">
      <c r="A9" s="20">
        <v>10001304</v>
      </c>
      <c r="B9" s="2" t="s">
        <v>3</v>
      </c>
      <c r="C9" s="36">
        <f>VLOOKUP(A9,'[3]Прейскурант 2019'!$A$12:$E$1358,5,0)</f>
        <v>413</v>
      </c>
      <c r="D9" s="37">
        <f>VLOOKUP(A9,'[1]Прейскурант( новый)'!$A$9:$C$1217,3,0)</f>
        <v>0.21</v>
      </c>
      <c r="E9" s="37">
        <f t="shared" si="0"/>
        <v>15.2650386</v>
      </c>
      <c r="F9" s="44">
        <f>VLOOKUP(A9,'[2]себ-ть 2019 год'!$A$2:$Q$1337,6,0)</f>
        <v>163.43</v>
      </c>
      <c r="G9" s="44">
        <f t="shared" si="1"/>
        <v>178.6950386</v>
      </c>
      <c r="H9" s="44">
        <f t="shared" si="2"/>
        <v>60.756313124000009</v>
      </c>
      <c r="I9" s="45">
        <f t="shared" si="3"/>
        <v>239.45135172400001</v>
      </c>
      <c r="J9" s="44">
        <f t="shared" si="4"/>
        <v>35.917702758600001</v>
      </c>
      <c r="K9" s="46">
        <f t="shared" si="5"/>
        <v>275.36905448260001</v>
      </c>
      <c r="L9" s="47">
        <f t="shared" si="6"/>
        <v>330.44286537912001</v>
      </c>
      <c r="M9" s="77">
        <f t="shared" si="7"/>
        <v>439.84500000000003</v>
      </c>
      <c r="N9" s="48">
        <v>485</v>
      </c>
      <c r="O9" s="49">
        <f t="shared" si="8"/>
        <v>6.5000000000000071</v>
      </c>
      <c r="P9" s="93">
        <f t="shared" si="9"/>
        <v>0.17433414043583539</v>
      </c>
    </row>
    <row r="10" spans="1:16" ht="31.5" x14ac:dyDescent="0.2">
      <c r="A10" s="20">
        <v>10000804</v>
      </c>
      <c r="B10" s="2" t="s">
        <v>1193</v>
      </c>
      <c r="C10" s="36">
        <f>VLOOKUP(A10,'[3]Прейскурант 2019'!$A$12:$E$1358,5,0)</f>
        <v>455</v>
      </c>
      <c r="D10" s="37">
        <f>VLOOKUP(A10,'[1]Прейскурант( новый)'!$A$9:$C$1217,3,0)</f>
        <v>0.21</v>
      </c>
      <c r="E10" s="37">
        <f t="shared" si="0"/>
        <v>15.2650386</v>
      </c>
      <c r="F10" s="44">
        <f>VLOOKUP(A10,'[2]себ-ть 2019 год'!$A$2:$Q$1337,6,0)</f>
        <v>231.53</v>
      </c>
      <c r="G10" s="44">
        <f t="shared" si="1"/>
        <v>246.7950386</v>
      </c>
      <c r="H10" s="44">
        <f t="shared" si="2"/>
        <v>83.910313124000012</v>
      </c>
      <c r="I10" s="45">
        <f t="shared" si="3"/>
        <v>330.70535172400002</v>
      </c>
      <c r="J10" s="44">
        <f t="shared" si="4"/>
        <v>49.605802758599999</v>
      </c>
      <c r="K10" s="46">
        <f t="shared" si="5"/>
        <v>380.31115448260005</v>
      </c>
      <c r="L10" s="47">
        <f t="shared" si="6"/>
        <v>456.37338537912007</v>
      </c>
      <c r="M10" s="77">
        <f t="shared" si="7"/>
        <v>484.57499999999999</v>
      </c>
      <c r="N10" s="48">
        <v>440</v>
      </c>
      <c r="O10" s="49">
        <f t="shared" si="8"/>
        <v>6.4999999999999973</v>
      </c>
      <c r="P10" s="93">
        <f t="shared" si="9"/>
        <v>-3.2967032967032961E-2</v>
      </c>
    </row>
    <row r="11" spans="1:16" ht="47.25" x14ac:dyDescent="0.2">
      <c r="A11" s="20">
        <v>10000805</v>
      </c>
      <c r="B11" s="2" t="s">
        <v>1288</v>
      </c>
      <c r="C11" s="36">
        <f>VLOOKUP(A11,'[3]Прейскурант 2019'!$A$12:$E$1358,5,0)</f>
        <v>455</v>
      </c>
      <c r="D11" s="37">
        <f>VLOOKUP(A11,'[1]Прейскурант( новый)'!$A$9:$C$1217,3,0)</f>
        <v>0.21</v>
      </c>
      <c r="E11" s="37">
        <f t="shared" si="0"/>
        <v>15.2650386</v>
      </c>
      <c r="F11" s="44">
        <f>VLOOKUP(A11,'[2]себ-ть 2019 год'!$A$2:$Q$1337,6,0)</f>
        <v>231.53</v>
      </c>
      <c r="G11" s="44">
        <f t="shared" si="1"/>
        <v>246.7950386</v>
      </c>
      <c r="H11" s="44">
        <f t="shared" si="2"/>
        <v>83.910313124000012</v>
      </c>
      <c r="I11" s="45">
        <f t="shared" si="3"/>
        <v>330.70535172400002</v>
      </c>
      <c r="J11" s="44">
        <f t="shared" si="4"/>
        <v>49.605802758599999</v>
      </c>
      <c r="K11" s="46">
        <f t="shared" si="5"/>
        <v>380.31115448260005</v>
      </c>
      <c r="L11" s="47">
        <f t="shared" si="6"/>
        <v>456.37338537912007</v>
      </c>
      <c r="M11" s="77">
        <f t="shared" si="7"/>
        <v>484.57499999999999</v>
      </c>
      <c r="N11" s="48">
        <v>485</v>
      </c>
      <c r="O11" s="49">
        <f t="shared" si="8"/>
        <v>6.4999999999999973</v>
      </c>
      <c r="P11" s="93">
        <f t="shared" si="9"/>
        <v>6.5934065934065922E-2</v>
      </c>
    </row>
    <row r="12" spans="1:16" ht="31.5" x14ac:dyDescent="0.2">
      <c r="A12" s="20">
        <v>10001306</v>
      </c>
      <c r="B12" s="2" t="s">
        <v>4</v>
      </c>
      <c r="C12" s="36">
        <f>VLOOKUP(A12,'[3]Прейскурант 2019'!$A$12:$E$1358,5,0)</f>
        <v>413</v>
      </c>
      <c r="D12" s="37">
        <f>VLOOKUP(A12,'[1]Прейскурант( новый)'!$A$9:$C$1217,3,0)</f>
        <v>0.21</v>
      </c>
      <c r="E12" s="37">
        <f t="shared" si="0"/>
        <v>15.2650386</v>
      </c>
      <c r="F12" s="44">
        <f>VLOOKUP(A12,'[2]себ-ть 2019 год'!$A$2:$Q$1337,6,0)</f>
        <v>163.43</v>
      </c>
      <c r="G12" s="44">
        <f t="shared" ref="G12:G29" si="18">E12+F12</f>
        <v>178.6950386</v>
      </c>
      <c r="H12" s="44">
        <f t="shared" si="2"/>
        <v>60.756313124000009</v>
      </c>
      <c r="I12" s="45">
        <f t="shared" ref="I12:I29" si="19">G12+H12</f>
        <v>239.45135172400001</v>
      </c>
      <c r="J12" s="44">
        <f t="shared" si="4"/>
        <v>35.917702758600001</v>
      </c>
      <c r="K12" s="46">
        <f t="shared" ref="K12:K29" si="20">I12+J12</f>
        <v>275.36905448260001</v>
      </c>
      <c r="L12" s="47">
        <f t="shared" si="6"/>
        <v>330.44286537912001</v>
      </c>
      <c r="M12" s="77">
        <f t="shared" si="7"/>
        <v>439.84500000000003</v>
      </c>
      <c r="N12" s="48">
        <v>485</v>
      </c>
      <c r="O12" s="49">
        <f t="shared" si="8"/>
        <v>6.5000000000000071</v>
      </c>
      <c r="P12" s="93">
        <f t="shared" si="9"/>
        <v>0.17433414043583539</v>
      </c>
    </row>
    <row r="13" spans="1:16" ht="31.5" x14ac:dyDescent="0.2">
      <c r="A13" s="20">
        <v>10000806</v>
      </c>
      <c r="B13" s="2" t="s">
        <v>5</v>
      </c>
      <c r="C13" s="36">
        <f>VLOOKUP(A13,'[3]Прейскурант 2019'!$A$12:$E$1358,5,0)</f>
        <v>492</v>
      </c>
      <c r="D13" s="37">
        <f>VLOOKUP(A13,'[1]Прейскурант( новый)'!$A$9:$C$1217,3,0)</f>
        <v>0.38</v>
      </c>
      <c r="E13" s="37">
        <f t="shared" si="0"/>
        <v>27.622450799999999</v>
      </c>
      <c r="F13" s="44">
        <f>VLOOKUP(A13,'[2]себ-ть 2019 год'!$A$2:$Q$1337,6,0)</f>
        <v>231.53</v>
      </c>
      <c r="G13" s="44">
        <f t="shared" si="18"/>
        <v>259.1524508</v>
      </c>
      <c r="H13" s="44">
        <f t="shared" si="2"/>
        <v>88.111833271999998</v>
      </c>
      <c r="I13" s="45">
        <f t="shared" si="19"/>
        <v>347.26428407200001</v>
      </c>
      <c r="J13" s="44">
        <f t="shared" si="4"/>
        <v>52.089642610799999</v>
      </c>
      <c r="K13" s="46">
        <f t="shared" si="20"/>
        <v>399.35392668280002</v>
      </c>
      <c r="L13" s="47">
        <f t="shared" si="6"/>
        <v>479.22471201936003</v>
      </c>
      <c r="M13" s="77">
        <f t="shared" si="7"/>
        <v>523.98</v>
      </c>
      <c r="N13" s="48">
        <v>440</v>
      </c>
      <c r="O13" s="49">
        <f t="shared" si="8"/>
        <v>6.5000000000000044</v>
      </c>
      <c r="P13" s="93">
        <f t="shared" si="9"/>
        <v>-0.10569105691056913</v>
      </c>
    </row>
    <row r="14" spans="1:16" ht="31.5" x14ac:dyDescent="0.2">
      <c r="A14" s="20">
        <v>10000807</v>
      </c>
      <c r="B14" s="2" t="s">
        <v>6</v>
      </c>
      <c r="C14" s="36">
        <f>VLOOKUP(A14,'[3]Прейскурант 2019'!$A$12:$E$1358,5,0)</f>
        <v>428</v>
      </c>
      <c r="D14" s="37">
        <f>VLOOKUP(A14,'[1]Прейскурант( новый)'!$A$9:$C$1217,3,0)</f>
        <v>0.38</v>
      </c>
      <c r="E14" s="37">
        <f t="shared" si="0"/>
        <v>27.622450799999999</v>
      </c>
      <c r="F14" s="44">
        <f>VLOOKUP(A14,'[2]себ-ть 2019 год'!$A$2:$Q$1337,6,0)</f>
        <v>226.64</v>
      </c>
      <c r="G14" s="44">
        <f t="shared" si="18"/>
        <v>254.26245079999998</v>
      </c>
      <c r="H14" s="44">
        <f t="shared" si="2"/>
        <v>86.449233272000001</v>
      </c>
      <c r="I14" s="45">
        <f t="shared" si="19"/>
        <v>340.71168407199997</v>
      </c>
      <c r="J14" s="44">
        <f t="shared" si="4"/>
        <v>51.106752610799994</v>
      </c>
      <c r="K14" s="46">
        <f t="shared" si="20"/>
        <v>391.81843668279998</v>
      </c>
      <c r="L14" s="47">
        <f t="shared" si="6"/>
        <v>470.18212401936</v>
      </c>
      <c r="M14" s="77">
        <f t="shared" si="7"/>
        <v>455.82</v>
      </c>
      <c r="N14" s="48">
        <v>524</v>
      </c>
      <c r="O14" s="49">
        <f t="shared" si="8"/>
        <v>6.4999999999999991</v>
      </c>
      <c r="P14" s="93">
        <f t="shared" si="9"/>
        <v>0.22429906542056077</v>
      </c>
    </row>
    <row r="15" spans="1:16" ht="47.25" x14ac:dyDescent="0.2">
      <c r="A15" s="20">
        <v>10000809</v>
      </c>
      <c r="B15" s="2" t="s">
        <v>1289</v>
      </c>
      <c r="C15" s="36">
        <f>VLOOKUP(A15,'[3]Прейскурант 2019'!$A$12:$E$1358,5,0)</f>
        <v>492</v>
      </c>
      <c r="D15" s="37">
        <f>VLOOKUP(A15,'[1]Прейскурант( новый)'!$A$9:$C$1217,3,0)</f>
        <v>0.33</v>
      </c>
      <c r="E15" s="37">
        <f t="shared" si="0"/>
        <v>23.987917800000002</v>
      </c>
      <c r="F15" s="44">
        <f>VLOOKUP(A15,'[2]себ-ть 2019 год'!$A$2:$Q$1337,6,0)</f>
        <v>240.62</v>
      </c>
      <c r="G15" s="44">
        <f t="shared" si="18"/>
        <v>264.6079178</v>
      </c>
      <c r="H15" s="44">
        <f t="shared" si="2"/>
        <v>89.966692051999999</v>
      </c>
      <c r="I15" s="45">
        <f t="shared" si="19"/>
        <v>354.57460985199998</v>
      </c>
      <c r="J15" s="44">
        <f t="shared" si="4"/>
        <v>53.186191477799994</v>
      </c>
      <c r="K15" s="46">
        <f t="shared" si="20"/>
        <v>407.76080132979996</v>
      </c>
      <c r="L15" s="47">
        <f t="shared" si="6"/>
        <v>489.31296159575993</v>
      </c>
      <c r="M15" s="77">
        <f t="shared" si="7"/>
        <v>523.98</v>
      </c>
      <c r="N15" s="48">
        <v>456</v>
      </c>
      <c r="O15" s="49">
        <f t="shared" si="8"/>
        <v>6.5000000000000044</v>
      </c>
      <c r="P15" s="93">
        <f t="shared" si="9"/>
        <v>-7.3170731707317027E-2</v>
      </c>
    </row>
    <row r="16" spans="1:16" ht="47.25" x14ac:dyDescent="0.2">
      <c r="A16" s="20">
        <v>10000813</v>
      </c>
      <c r="B16" s="2" t="s">
        <v>7</v>
      </c>
      <c r="C16" s="36">
        <f>VLOOKUP(A16,'[3]Прейскурант 2019'!$A$12:$E$1358,5,0)</f>
        <v>510</v>
      </c>
      <c r="D16" s="37">
        <f>VLOOKUP(A16,'[1]Прейскурант( новый)'!$A$9:$C$1217,3,0)</f>
        <v>0.21</v>
      </c>
      <c r="E16" s="37">
        <f t="shared" si="0"/>
        <v>15.2650386</v>
      </c>
      <c r="F16" s="44">
        <f>VLOOKUP(A16,'[2]себ-ть 2019 год'!$A$2:$Q$1337,6,0)</f>
        <v>260.98</v>
      </c>
      <c r="G16" s="44">
        <f t="shared" si="18"/>
        <v>276.24503860000004</v>
      </c>
      <c r="H16" s="44">
        <f t="shared" si="2"/>
        <v>93.923313124000018</v>
      </c>
      <c r="I16" s="45">
        <f t="shared" si="19"/>
        <v>370.16835172400005</v>
      </c>
      <c r="J16" s="44">
        <f t="shared" si="4"/>
        <v>55.525252758600004</v>
      </c>
      <c r="K16" s="46">
        <f t="shared" si="20"/>
        <v>425.69360448260005</v>
      </c>
      <c r="L16" s="47">
        <f t="shared" si="6"/>
        <v>510.83232537912005</v>
      </c>
      <c r="M16" s="77">
        <f t="shared" si="7"/>
        <v>543.15</v>
      </c>
      <c r="N16" s="48">
        <v>524</v>
      </c>
      <c r="O16" s="49">
        <f t="shared" si="8"/>
        <v>6.4999999999999964</v>
      </c>
      <c r="P16" s="93">
        <f t="shared" si="9"/>
        <v>2.7450980392156765E-2</v>
      </c>
    </row>
    <row r="17" spans="1:16" ht="63" x14ac:dyDescent="0.2">
      <c r="A17" s="20">
        <v>10000831</v>
      </c>
      <c r="B17" s="2" t="s">
        <v>1194</v>
      </c>
      <c r="C17" s="36">
        <f>VLOOKUP(A17,'[3]Прейскурант 2019'!$A$12:$E$1358,5,0)</f>
        <v>663</v>
      </c>
      <c r="D17" s="37">
        <f>VLOOKUP(A17,'[1]Прейскурант( новый)'!$A$9:$C$1217,3,0)</f>
        <v>0.21</v>
      </c>
      <c r="E17" s="37">
        <f t="shared" si="0"/>
        <v>15.2650386</v>
      </c>
      <c r="F17" s="44">
        <f>VLOOKUP(A17,'[2]себ-ть 2019 год'!$A$2:$Q$1337,6,0)</f>
        <v>266.08</v>
      </c>
      <c r="G17" s="44">
        <f t="shared" si="18"/>
        <v>281.34503860000001</v>
      </c>
      <c r="H17" s="44">
        <f t="shared" si="2"/>
        <v>95.657313124000012</v>
      </c>
      <c r="I17" s="45">
        <f t="shared" si="19"/>
        <v>377.00235172400005</v>
      </c>
      <c r="J17" s="44">
        <f t="shared" si="4"/>
        <v>56.550352758600006</v>
      </c>
      <c r="K17" s="46">
        <f t="shared" si="20"/>
        <v>433.55270448260006</v>
      </c>
      <c r="L17" s="47">
        <f t="shared" si="6"/>
        <v>520.26324537912012</v>
      </c>
      <c r="M17" s="77">
        <f t="shared" si="7"/>
        <v>706.09500000000003</v>
      </c>
      <c r="N17" s="48">
        <v>543</v>
      </c>
      <c r="O17" s="49">
        <f t="shared" si="8"/>
        <v>6.5000000000000044</v>
      </c>
      <c r="P17" s="93">
        <f t="shared" si="9"/>
        <v>-0.1809954751131222</v>
      </c>
    </row>
    <row r="18" spans="1:16" ht="31.5" x14ac:dyDescent="0.2">
      <c r="A18" s="20">
        <v>10000816</v>
      </c>
      <c r="B18" s="2" t="s">
        <v>8</v>
      </c>
      <c r="C18" s="36">
        <f>VLOOKUP(A18,'[3]Прейскурант 2019'!$A$12:$E$1358,5,0)</f>
        <v>500</v>
      </c>
      <c r="D18" s="37">
        <f>VLOOKUP(A18,'[1]Прейскурант( новый)'!$A$9:$C$1217,3,0)</f>
        <v>6</v>
      </c>
      <c r="E18" s="37">
        <f t="shared" si="0"/>
        <v>436.14396000000005</v>
      </c>
      <c r="F18" s="44">
        <f>VLOOKUP(A18,'[2]себ-ть 2019 год'!$A$2:$Q$1337,6,0)</f>
        <v>240.62</v>
      </c>
      <c r="G18" s="44">
        <f t="shared" si="18"/>
        <v>676.76396</v>
      </c>
      <c r="H18" s="44">
        <f t="shared" si="2"/>
        <v>230.09974640000002</v>
      </c>
      <c r="I18" s="45">
        <f t="shared" si="19"/>
        <v>906.86370639999996</v>
      </c>
      <c r="J18" s="44">
        <f t="shared" si="4"/>
        <v>136.02955595999998</v>
      </c>
      <c r="K18" s="46">
        <f t="shared" si="20"/>
        <v>1042.8932623599999</v>
      </c>
      <c r="L18" s="47">
        <f t="shared" si="6"/>
        <v>1251.4719148319998</v>
      </c>
      <c r="M18" s="77">
        <f t="shared" si="7"/>
        <v>532.5</v>
      </c>
      <c r="N18" s="48">
        <v>706</v>
      </c>
      <c r="O18" s="49">
        <f t="shared" si="8"/>
        <v>6.5</v>
      </c>
      <c r="P18" s="93">
        <f t="shared" si="9"/>
        <v>0.41199999999999992</v>
      </c>
    </row>
    <row r="19" spans="1:16" ht="31.5" x14ac:dyDescent="0.2">
      <c r="A19" s="20">
        <v>10000817</v>
      </c>
      <c r="B19" s="2" t="s">
        <v>9</v>
      </c>
      <c r="C19" s="36">
        <f>VLOOKUP(A19,'[3]Прейскурант 2019'!$A$12:$E$1358,5,0)</f>
        <v>492</v>
      </c>
      <c r="D19" s="37">
        <f>VLOOKUP(A19,'[1]Прейскурант( новый)'!$A$9:$C$1217,3,0)</f>
        <v>0.21</v>
      </c>
      <c r="E19" s="37">
        <f t="shared" si="0"/>
        <v>15.2650386</v>
      </c>
      <c r="F19" s="44">
        <f>VLOOKUP(A19,'[2]себ-ть 2019 год'!$A$2:$Q$1337,6,0)</f>
        <v>257.3</v>
      </c>
      <c r="G19" s="44">
        <f t="shared" si="18"/>
        <v>272.56503860000004</v>
      </c>
      <c r="H19" s="44">
        <f t="shared" si="2"/>
        <v>92.67211312400002</v>
      </c>
      <c r="I19" s="45">
        <f t="shared" si="19"/>
        <v>365.23715172400006</v>
      </c>
      <c r="J19" s="44">
        <f t="shared" si="4"/>
        <v>54.785572758600004</v>
      </c>
      <c r="K19" s="46">
        <f t="shared" si="20"/>
        <v>420.02272448260004</v>
      </c>
      <c r="L19" s="47">
        <f t="shared" si="6"/>
        <v>504.02726937912007</v>
      </c>
      <c r="M19" s="77">
        <f t="shared" si="7"/>
        <v>523.98</v>
      </c>
      <c r="N19" s="48">
        <v>500</v>
      </c>
      <c r="O19" s="49">
        <f t="shared" si="8"/>
        <v>6.5000000000000044</v>
      </c>
      <c r="P19" s="93">
        <f t="shared" si="9"/>
        <v>1.6260162601626105E-2</v>
      </c>
    </row>
    <row r="20" spans="1:16" ht="47.25" x14ac:dyDescent="0.2">
      <c r="A20" s="20">
        <v>10000992</v>
      </c>
      <c r="B20" s="2" t="s">
        <v>10</v>
      </c>
      <c r="C20" s="36">
        <f>VLOOKUP(A20,'[3]Прейскурант 2019'!$A$12:$E$1358,5,0)</f>
        <v>835</v>
      </c>
      <c r="D20" s="37">
        <f>VLOOKUP(A20,'[1]Прейскурант( новый)'!$A$9:$C$1217,3,0)</f>
        <v>1</v>
      </c>
      <c r="E20" s="37">
        <f t="shared" si="0"/>
        <v>72.690659999999994</v>
      </c>
      <c r="F20" s="44">
        <f>VLOOKUP(A20,'[2]себ-ть 2019 год'!$A$2:$Q$1337,6,0)</f>
        <v>189.66</v>
      </c>
      <c r="G20" s="44">
        <f t="shared" si="18"/>
        <v>262.35066</v>
      </c>
      <c r="H20" s="44">
        <f t="shared" si="2"/>
        <v>89.199224400000006</v>
      </c>
      <c r="I20" s="45">
        <f t="shared" si="19"/>
        <v>351.5498844</v>
      </c>
      <c r="J20" s="44">
        <f t="shared" si="4"/>
        <v>52.732482659999995</v>
      </c>
      <c r="K20" s="46">
        <f t="shared" si="20"/>
        <v>404.28236706000001</v>
      </c>
      <c r="L20" s="47">
        <f t="shared" si="6"/>
        <v>485.13884047200003</v>
      </c>
      <c r="M20" s="77">
        <f t="shared" si="7"/>
        <v>889.27499999999998</v>
      </c>
      <c r="N20" s="48">
        <v>524</v>
      </c>
      <c r="O20" s="49">
        <f t="shared" si="8"/>
        <v>6.4999999999999973</v>
      </c>
      <c r="P20" s="93">
        <f t="shared" si="9"/>
        <v>-0.37245508982035924</v>
      </c>
    </row>
    <row r="21" spans="1:16" ht="31.5" x14ac:dyDescent="0.2">
      <c r="A21" s="20">
        <v>10000994</v>
      </c>
      <c r="B21" s="2" t="s">
        <v>11</v>
      </c>
      <c r="C21" s="36">
        <f>VLOOKUP(A21,'[3]Прейскурант 2019'!$A$12:$E$1358,5,0)</f>
        <v>492</v>
      </c>
      <c r="D21" s="37">
        <f>VLOOKUP(A21,'[1]Прейскурант( новый)'!$A$9:$C$1217,3,0)</f>
        <v>1</v>
      </c>
      <c r="E21" s="37">
        <f t="shared" si="0"/>
        <v>72.690659999999994</v>
      </c>
      <c r="F21" s="44">
        <f>VLOOKUP(A21,'[2]себ-ть 2019 год'!$A$2:$Q$1337,6,0)</f>
        <v>69.930000000000007</v>
      </c>
      <c r="G21" s="44">
        <f t="shared" si="18"/>
        <v>142.62065999999999</v>
      </c>
      <c r="H21" s="44">
        <f t="shared" si="2"/>
        <v>48.491024400000001</v>
      </c>
      <c r="I21" s="45">
        <f t="shared" si="19"/>
        <v>191.1116844</v>
      </c>
      <c r="J21" s="44">
        <f t="shared" si="4"/>
        <v>28.66675266</v>
      </c>
      <c r="K21" s="46">
        <f t="shared" si="20"/>
        <v>219.77843705999999</v>
      </c>
      <c r="L21" s="47">
        <f t="shared" si="6"/>
        <v>263.73412447199996</v>
      </c>
      <c r="M21" s="77">
        <f t="shared" si="7"/>
        <v>523.98</v>
      </c>
      <c r="N21" s="48">
        <v>889</v>
      </c>
      <c r="O21" s="49">
        <f t="shared" si="8"/>
        <v>6.5000000000000044</v>
      </c>
      <c r="P21" s="93">
        <f t="shared" si="9"/>
        <v>0.80691056910569103</v>
      </c>
    </row>
    <row r="22" spans="1:16" ht="47.25" x14ac:dyDescent="0.2">
      <c r="A22" s="20">
        <v>10000997</v>
      </c>
      <c r="B22" s="2" t="s">
        <v>12</v>
      </c>
      <c r="C22" s="36">
        <f>VLOOKUP(A22,'[3]Прейскурант 2019'!$A$12:$E$1358,5,0)</f>
        <v>428</v>
      </c>
      <c r="D22" s="37">
        <f>VLOOKUP(A22,'[1]Прейскурант( новый)'!$A$9:$C$1217,3,0)</f>
        <v>0.21</v>
      </c>
      <c r="E22" s="37">
        <f t="shared" si="0"/>
        <v>15.2650386</v>
      </c>
      <c r="F22" s="44">
        <f>VLOOKUP(A22,'[2]себ-ть 2019 год'!$A$2:$Q$1337,6,0)</f>
        <v>163.71</v>
      </c>
      <c r="G22" s="44">
        <f t="shared" si="18"/>
        <v>178.9750386</v>
      </c>
      <c r="H22" s="44">
        <f t="shared" si="2"/>
        <v>60.851513124000007</v>
      </c>
      <c r="I22" s="45">
        <f t="shared" si="19"/>
        <v>239.82655172400001</v>
      </c>
      <c r="J22" s="44">
        <f t="shared" si="4"/>
        <v>35.973982758600002</v>
      </c>
      <c r="K22" s="46">
        <f t="shared" si="20"/>
        <v>275.80053448260003</v>
      </c>
      <c r="L22" s="47">
        <f t="shared" si="6"/>
        <v>330.96064137912003</v>
      </c>
      <c r="M22" s="77">
        <f t="shared" si="7"/>
        <v>455.82</v>
      </c>
      <c r="N22" s="48">
        <v>524</v>
      </c>
      <c r="O22" s="49">
        <f t="shared" si="8"/>
        <v>6.4999999999999991</v>
      </c>
      <c r="P22" s="93">
        <f t="shared" si="9"/>
        <v>0.22429906542056077</v>
      </c>
    </row>
    <row r="23" spans="1:16" ht="47.25" x14ac:dyDescent="0.2">
      <c r="A23" s="20">
        <v>10001312</v>
      </c>
      <c r="B23" s="2" t="s">
        <v>13</v>
      </c>
      <c r="C23" s="36">
        <f>VLOOKUP(A23,'[3]Прейскурант 2019'!$A$12:$E$1358,5,0)</f>
        <v>802</v>
      </c>
      <c r="D23" s="37">
        <f>VLOOKUP(A23,'[1]Прейскурант( новый)'!$A$9:$C$1217,3,0)</f>
        <v>0.63</v>
      </c>
      <c r="E23" s="37">
        <f t="shared" si="0"/>
        <v>45.795115799999998</v>
      </c>
      <c r="F23" s="44">
        <f>VLOOKUP(A23,'[2]себ-ть 2019 год'!$A$2:$Q$1337,6,0)</f>
        <v>388.49</v>
      </c>
      <c r="G23" s="44">
        <f t="shared" si="18"/>
        <v>434.28511580000003</v>
      </c>
      <c r="H23" s="44">
        <f t="shared" si="2"/>
        <v>147.65693937200001</v>
      </c>
      <c r="I23" s="45">
        <f t="shared" si="19"/>
        <v>581.94205517199998</v>
      </c>
      <c r="J23" s="44">
        <f t="shared" si="4"/>
        <v>87.291308275799992</v>
      </c>
      <c r="K23" s="46">
        <f t="shared" si="20"/>
        <v>669.2333634478</v>
      </c>
      <c r="L23" s="47">
        <f t="shared" si="6"/>
        <v>803.08003613736003</v>
      </c>
      <c r="M23" s="77">
        <f t="shared" si="7"/>
        <v>854.13</v>
      </c>
      <c r="N23" s="48">
        <v>456</v>
      </c>
      <c r="O23" s="49">
        <f t="shared" si="8"/>
        <v>6.4999999999999991</v>
      </c>
      <c r="P23" s="93">
        <f t="shared" si="9"/>
        <v>-0.4314214463840399</v>
      </c>
    </row>
    <row r="24" spans="1:16" ht="47.25" x14ac:dyDescent="0.2">
      <c r="A24" s="20">
        <v>10001301</v>
      </c>
      <c r="B24" s="2" t="s">
        <v>1195</v>
      </c>
      <c r="C24" s="36">
        <f>VLOOKUP(A24,'[3]Прейскурант 2019'!$A$12:$E$1358,5,0)</f>
        <v>472</v>
      </c>
      <c r="D24" s="37">
        <f>VLOOKUP(A24,'[1]Прейскурант( новый)'!$A$9:$C$1217,3,0)</f>
        <v>0.21</v>
      </c>
      <c r="E24" s="37">
        <f t="shared" si="0"/>
        <v>15.2650386</v>
      </c>
      <c r="F24" s="44">
        <f>VLOOKUP(A24,'[2]себ-ть 2019 год'!$A$2:$Q$1337,6,0)</f>
        <v>163.43</v>
      </c>
      <c r="G24" s="44">
        <f t="shared" si="18"/>
        <v>178.6950386</v>
      </c>
      <c r="H24" s="44">
        <f t="shared" si="2"/>
        <v>60.756313124000009</v>
      </c>
      <c r="I24" s="45">
        <f t="shared" si="19"/>
        <v>239.45135172400001</v>
      </c>
      <c r="J24" s="44">
        <f t="shared" si="4"/>
        <v>35.917702758600001</v>
      </c>
      <c r="K24" s="46">
        <f t="shared" si="20"/>
        <v>275.36905448260001</v>
      </c>
      <c r="L24" s="47">
        <f t="shared" si="6"/>
        <v>330.44286537912001</v>
      </c>
      <c r="M24" s="77">
        <f t="shared" si="7"/>
        <v>502.68</v>
      </c>
      <c r="N24" s="48">
        <v>854</v>
      </c>
      <c r="O24" s="49">
        <f t="shared" si="8"/>
        <v>6.5000000000000018</v>
      </c>
      <c r="P24" s="93">
        <f t="shared" si="9"/>
        <v>0.80932203389830515</v>
      </c>
    </row>
    <row r="25" spans="1:16" ht="47.25" x14ac:dyDescent="0.2">
      <c r="A25" s="20">
        <v>10001302</v>
      </c>
      <c r="B25" s="2" t="s">
        <v>1196</v>
      </c>
      <c r="C25" s="36">
        <f>VLOOKUP(A25,'[3]Прейскурант 2019'!$A$12:$E$1358,5,0)</f>
        <v>449</v>
      </c>
      <c r="D25" s="37">
        <f>VLOOKUP(A25,'[1]Прейскурант( новый)'!$A$9:$C$1217,3,0)</f>
        <v>0.21</v>
      </c>
      <c r="E25" s="37">
        <f t="shared" si="0"/>
        <v>15.2650386</v>
      </c>
      <c r="F25" s="44">
        <f>VLOOKUP(A25,'[2]себ-ть 2019 год'!$A$2:$Q$1337,6,0)</f>
        <v>163.43</v>
      </c>
      <c r="G25" s="44">
        <f t="shared" si="18"/>
        <v>178.6950386</v>
      </c>
      <c r="H25" s="44">
        <f t="shared" si="2"/>
        <v>60.756313124000009</v>
      </c>
      <c r="I25" s="45">
        <f t="shared" si="19"/>
        <v>239.45135172400001</v>
      </c>
      <c r="J25" s="44">
        <f t="shared" si="4"/>
        <v>35.917702758600001</v>
      </c>
      <c r="K25" s="46">
        <f t="shared" si="20"/>
        <v>275.36905448260001</v>
      </c>
      <c r="L25" s="47">
        <f t="shared" si="6"/>
        <v>330.44286537912001</v>
      </c>
      <c r="M25" s="77">
        <f t="shared" si="7"/>
        <v>478.185</v>
      </c>
      <c r="N25" s="48">
        <v>503</v>
      </c>
      <c r="O25" s="49">
        <f t="shared" si="8"/>
        <v>6.5</v>
      </c>
      <c r="P25" s="93">
        <f t="shared" si="9"/>
        <v>0.12026726057906467</v>
      </c>
    </row>
    <row r="26" spans="1:16" ht="47.25" x14ac:dyDescent="0.2">
      <c r="A26" s="20">
        <v>10001309</v>
      </c>
      <c r="B26" s="2" t="s">
        <v>1197</v>
      </c>
      <c r="C26" s="36">
        <f>VLOOKUP(A26,'[3]Прейскурант 2019'!$A$12:$E$1358,5,0)</f>
        <v>450</v>
      </c>
      <c r="D26" s="37">
        <f>VLOOKUP(A26,'[1]Прейскурант( новый)'!$A$9:$C$1217,3,0)</f>
        <v>0.21</v>
      </c>
      <c r="E26" s="37">
        <f t="shared" si="0"/>
        <v>15.2650386</v>
      </c>
      <c r="F26" s="44">
        <f>VLOOKUP(A26,'[2]себ-ть 2019 год'!$A$2:$Q$1337,6,0)</f>
        <v>163.43</v>
      </c>
      <c r="G26" s="44">
        <f t="shared" si="18"/>
        <v>178.6950386</v>
      </c>
      <c r="H26" s="44">
        <f t="shared" si="2"/>
        <v>60.756313124000009</v>
      </c>
      <c r="I26" s="45">
        <f t="shared" si="19"/>
        <v>239.45135172400001</v>
      </c>
      <c r="J26" s="44">
        <f t="shared" si="4"/>
        <v>35.917702758600001</v>
      </c>
      <c r="K26" s="46">
        <f t="shared" si="20"/>
        <v>275.36905448260001</v>
      </c>
      <c r="L26" s="47">
        <f t="shared" si="6"/>
        <v>330.44286537912001</v>
      </c>
      <c r="M26" s="77">
        <f t="shared" si="7"/>
        <v>479.25</v>
      </c>
      <c r="N26" s="48">
        <v>478</v>
      </c>
      <c r="O26" s="49">
        <f t="shared" si="8"/>
        <v>6.5</v>
      </c>
      <c r="P26" s="93">
        <f t="shared" si="9"/>
        <v>6.2222222222222179E-2</v>
      </c>
    </row>
    <row r="27" spans="1:16" ht="31.5" x14ac:dyDescent="0.2">
      <c r="A27" s="20">
        <v>10001310</v>
      </c>
      <c r="B27" s="2" t="s">
        <v>14</v>
      </c>
      <c r="C27" s="36">
        <f>VLOOKUP(A27,'[3]Прейскурант 2019'!$A$12:$E$1358,5,0)</f>
        <v>342</v>
      </c>
      <c r="D27" s="37">
        <f>VLOOKUP(A27,'[1]Прейскурант( новый)'!$A$9:$C$1217,3,0)</f>
        <v>0.21</v>
      </c>
      <c r="E27" s="37">
        <f t="shared" si="0"/>
        <v>15.2650386</v>
      </c>
      <c r="F27" s="44">
        <f>VLOOKUP(A27,'[2]себ-ть 2019 год'!$A$2:$Q$1337,6,0)</f>
        <v>246.08</v>
      </c>
      <c r="G27" s="44">
        <f t="shared" si="18"/>
        <v>261.34503860000001</v>
      </c>
      <c r="H27" s="44">
        <f t="shared" si="2"/>
        <v>88.857313124000015</v>
      </c>
      <c r="I27" s="45">
        <f t="shared" si="19"/>
        <v>350.20235172400004</v>
      </c>
      <c r="J27" s="44">
        <f t="shared" si="4"/>
        <v>52.530352758600003</v>
      </c>
      <c r="K27" s="46">
        <f t="shared" si="20"/>
        <v>402.73270448260007</v>
      </c>
      <c r="L27" s="47">
        <f t="shared" si="6"/>
        <v>483.27924537912008</v>
      </c>
      <c r="M27" s="77">
        <f t="shared" si="7"/>
        <v>364.23</v>
      </c>
      <c r="N27" s="48">
        <v>479</v>
      </c>
      <c r="O27" s="49">
        <f t="shared" si="8"/>
        <v>6.5000000000000053</v>
      </c>
      <c r="P27" s="93">
        <f t="shared" si="9"/>
        <v>0.40058479532163749</v>
      </c>
    </row>
    <row r="28" spans="1:16" ht="31.5" x14ac:dyDescent="0.2">
      <c r="A28" s="20">
        <v>10001311</v>
      </c>
      <c r="B28" s="2" t="s">
        <v>15</v>
      </c>
      <c r="C28" s="36">
        <f>VLOOKUP(A28,'[3]Прейскурант 2019'!$A$12:$E$1358,5,0)</f>
        <v>257</v>
      </c>
      <c r="D28" s="37">
        <f>VLOOKUP(A28,'[1]Прейскурант( новый)'!$A$9:$C$1217,3,0)</f>
        <v>0.21</v>
      </c>
      <c r="E28" s="37">
        <f t="shared" si="0"/>
        <v>15.2650386</v>
      </c>
      <c r="F28" s="44">
        <f>VLOOKUP(A28,'[2]себ-ть 2019 год'!$A$2:$Q$1337,6,0)</f>
        <v>246.08</v>
      </c>
      <c r="G28" s="44">
        <f t="shared" si="18"/>
        <v>261.34503860000001</v>
      </c>
      <c r="H28" s="44">
        <f t="shared" si="2"/>
        <v>88.857313124000015</v>
      </c>
      <c r="I28" s="45">
        <f t="shared" si="19"/>
        <v>350.20235172400004</v>
      </c>
      <c r="J28" s="44">
        <f t="shared" si="4"/>
        <v>52.530352758600003</v>
      </c>
      <c r="K28" s="46">
        <f t="shared" si="20"/>
        <v>402.73270448260007</v>
      </c>
      <c r="L28" s="47">
        <f t="shared" si="6"/>
        <v>483.27924537912008</v>
      </c>
      <c r="M28" s="77">
        <f t="shared" si="7"/>
        <v>273.70499999999998</v>
      </c>
      <c r="N28" s="48">
        <v>364</v>
      </c>
      <c r="O28" s="49">
        <f t="shared" si="8"/>
        <v>6.4999999999999929</v>
      </c>
      <c r="P28" s="93">
        <f t="shared" si="9"/>
        <v>0.41634241245136194</v>
      </c>
    </row>
    <row r="29" spans="1:16" ht="31.5" x14ac:dyDescent="0.2">
      <c r="A29" s="20">
        <v>10000151</v>
      </c>
      <c r="B29" s="2" t="s">
        <v>1290</v>
      </c>
      <c r="C29" s="36" t="e">
        <f>VLOOKUP(A29,'[3]Прейскурант 2019'!$A$12:$E$1358,5,0)</f>
        <v>#N/A</v>
      </c>
      <c r="D29" s="37" t="e">
        <f>VLOOKUP(A29,'[1]Прейскурант( новый)'!$A$9:$C$1217,3,0)</f>
        <v>#N/A</v>
      </c>
      <c r="E29" s="37" t="e">
        <f t="shared" si="0"/>
        <v>#N/A</v>
      </c>
      <c r="F29" s="44" t="e">
        <f>VLOOKUP(A29,'[2]себ-ть 2019 год'!$A$2:$Q$1337,6,0)</f>
        <v>#N/A</v>
      </c>
      <c r="G29" s="44" t="e">
        <f t="shared" si="18"/>
        <v>#N/A</v>
      </c>
      <c r="H29" s="44" t="e">
        <f t="shared" si="2"/>
        <v>#N/A</v>
      </c>
      <c r="I29" s="45" t="e">
        <f t="shared" si="19"/>
        <v>#N/A</v>
      </c>
      <c r="J29" s="44" t="e">
        <f t="shared" si="4"/>
        <v>#N/A</v>
      </c>
      <c r="K29" s="46" t="e">
        <f t="shared" si="20"/>
        <v>#N/A</v>
      </c>
      <c r="L29" s="47" t="e">
        <f t="shared" si="6"/>
        <v>#N/A</v>
      </c>
      <c r="M29" s="77" t="e">
        <f t="shared" si="7"/>
        <v>#N/A</v>
      </c>
      <c r="N29" s="48">
        <v>274</v>
      </c>
      <c r="O29" s="49" t="e">
        <f t="shared" si="8"/>
        <v>#N/A</v>
      </c>
      <c r="P29" s="93" t="e">
        <f t="shared" si="9"/>
        <v>#N/A</v>
      </c>
    </row>
    <row r="30" spans="1:16" ht="31.5" x14ac:dyDescent="0.2">
      <c r="A30" s="105">
        <v>10000152</v>
      </c>
      <c r="B30" s="106" t="s">
        <v>1291</v>
      </c>
      <c r="C30" s="96"/>
      <c r="D30" s="97"/>
      <c r="E30" s="97"/>
      <c r="F30" s="82"/>
      <c r="G30" s="82"/>
      <c r="H30" s="82"/>
      <c r="I30" s="107"/>
      <c r="J30" s="82"/>
      <c r="K30" s="108"/>
      <c r="L30" s="109"/>
      <c r="M30" s="99"/>
      <c r="N30" s="83"/>
      <c r="O30" s="84"/>
    </row>
    <row r="31" spans="1:16" ht="47.25" x14ac:dyDescent="0.2">
      <c r="A31" s="105">
        <v>10000154</v>
      </c>
      <c r="B31" s="106" t="s">
        <v>1292</v>
      </c>
      <c r="C31" s="96"/>
      <c r="D31" s="97"/>
      <c r="E31" s="97"/>
      <c r="F31" s="82"/>
      <c r="G31" s="82"/>
      <c r="H31" s="82"/>
      <c r="I31" s="107"/>
      <c r="J31" s="82"/>
      <c r="K31" s="108"/>
      <c r="L31" s="109"/>
      <c r="M31" s="99"/>
      <c r="N31" s="83"/>
      <c r="O31" s="84"/>
    </row>
    <row r="32" spans="1:16" ht="15" customHeight="1" x14ac:dyDescent="0.2">
      <c r="A32" s="192" t="s">
        <v>16</v>
      </c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4"/>
    </row>
    <row r="33" spans="1:16" ht="31.5" x14ac:dyDescent="0.2">
      <c r="A33" s="20">
        <v>10000801</v>
      </c>
      <c r="B33" s="2" t="s">
        <v>17</v>
      </c>
      <c r="C33" s="36">
        <f>VLOOKUP(A33,'[3]Прейскурант 2019'!$A$12:$E$1358,5,0)</f>
        <v>856</v>
      </c>
      <c r="D33" s="37">
        <f>VLOOKUP(A33,'[1]Прейскурант( новый)'!$A$9:$C$1217,3,0)</f>
        <v>2.25</v>
      </c>
      <c r="E33" s="37">
        <f>55.83*D33*1.302</f>
        <v>163.55398499999998</v>
      </c>
      <c r="F33" s="44">
        <f>VLOOKUP(A33,'[2]себ-ть 2019 год'!$A$2:$Q$1337,6,0)</f>
        <v>39.43</v>
      </c>
      <c r="G33" s="44">
        <f t="shared" ref="G33:G47" si="21">E33+F33</f>
        <v>202.98398499999999</v>
      </c>
      <c r="H33" s="44">
        <f t="shared" si="2"/>
        <v>69.014554900000007</v>
      </c>
      <c r="I33" s="45">
        <f t="shared" ref="I33:I47" si="22">G33+H33</f>
        <v>271.99853989999997</v>
      </c>
      <c r="J33" s="44">
        <f t="shared" si="4"/>
        <v>40.799780984999991</v>
      </c>
      <c r="K33" s="46">
        <f t="shared" ref="K33:K47" si="23">I33+J33</f>
        <v>312.79832088499995</v>
      </c>
      <c r="L33" s="47">
        <f t="shared" si="6"/>
        <v>375.35798506199995</v>
      </c>
      <c r="M33" s="77">
        <f t="shared" si="7"/>
        <v>911.64</v>
      </c>
      <c r="N33" s="48">
        <v>912</v>
      </c>
      <c r="O33" s="49">
        <f t="shared" si="8"/>
        <v>6.4999999999999991</v>
      </c>
      <c r="P33" s="93">
        <f t="shared" si="9"/>
        <v>6.5420560747663448E-2</v>
      </c>
    </row>
    <row r="34" spans="1:16" ht="47.25" x14ac:dyDescent="0.2">
      <c r="A34" s="20">
        <v>10000822</v>
      </c>
      <c r="B34" s="2" t="s">
        <v>18</v>
      </c>
      <c r="C34" s="36">
        <f>VLOOKUP(A34,'[3]Прейскурант 2019'!$A$12:$E$1358,5,0)</f>
        <v>731</v>
      </c>
      <c r="D34" s="37">
        <f>VLOOKUP(A34,'[1]Прейскурант( новый)'!$A$9:$C$1217,3,0)</f>
        <v>0.56000000000000005</v>
      </c>
      <c r="E34" s="37">
        <f>55.83*D34*1.302</f>
        <v>40.706769600000001</v>
      </c>
      <c r="F34" s="44">
        <f>VLOOKUP(A34,'[2]себ-ть 2019 год'!$A$2:$Q$1337,6,0)</f>
        <v>78.819999999999993</v>
      </c>
      <c r="G34" s="44">
        <f t="shared" si="21"/>
        <v>119.52676959999999</v>
      </c>
      <c r="H34" s="44">
        <f t="shared" si="2"/>
        <v>40.639101664000002</v>
      </c>
      <c r="I34" s="45">
        <f t="shared" si="22"/>
        <v>160.165871264</v>
      </c>
      <c r="J34" s="44">
        <f t="shared" si="4"/>
        <v>24.0248806896</v>
      </c>
      <c r="K34" s="46">
        <f t="shared" si="23"/>
        <v>184.1907519536</v>
      </c>
      <c r="L34" s="47">
        <f t="shared" si="6"/>
        <v>221.02890234431999</v>
      </c>
      <c r="M34" s="77">
        <f t="shared" si="7"/>
        <v>778.51499999999999</v>
      </c>
      <c r="N34" s="48">
        <v>779</v>
      </c>
      <c r="O34" s="49">
        <f t="shared" si="8"/>
        <v>6.4999999999999973</v>
      </c>
      <c r="P34" s="93">
        <f t="shared" si="9"/>
        <v>6.5663474692202461E-2</v>
      </c>
    </row>
    <row r="35" spans="1:16" ht="31.5" x14ac:dyDescent="0.2">
      <c r="A35" s="20">
        <v>10000823</v>
      </c>
      <c r="B35" s="2" t="s">
        <v>19</v>
      </c>
      <c r="C35" s="36">
        <f>VLOOKUP(A35,'[3]Прейскурант 2019'!$A$12:$E$1358,5,0)</f>
        <v>471</v>
      </c>
      <c r="D35" s="37">
        <f>VLOOKUP(A35,'[1]Прейскурант( новый)'!$A$9:$C$1217,3,0)</f>
        <v>3</v>
      </c>
      <c r="E35" s="37">
        <f>55.83*D35*1.302</f>
        <v>218.07198000000002</v>
      </c>
      <c r="F35" s="44">
        <f>VLOOKUP(A35,'[2]себ-ть 2019 год'!$A$2:$Q$1337,6,0)</f>
        <v>37.450000000000003</v>
      </c>
      <c r="G35" s="44">
        <f t="shared" si="21"/>
        <v>255.52198000000004</v>
      </c>
      <c r="H35" s="44">
        <f t="shared" si="2"/>
        <v>86.877473200000026</v>
      </c>
      <c r="I35" s="45">
        <f t="shared" si="22"/>
        <v>342.39945320000004</v>
      </c>
      <c r="J35" s="44">
        <f t="shared" si="4"/>
        <v>51.359917980000006</v>
      </c>
      <c r="K35" s="46">
        <f t="shared" si="23"/>
        <v>393.75937118000002</v>
      </c>
      <c r="L35" s="47">
        <f t="shared" si="6"/>
        <v>472.51124541600001</v>
      </c>
      <c r="M35" s="77">
        <f t="shared" si="7"/>
        <v>501.61500000000001</v>
      </c>
      <c r="N35" s="48">
        <v>502</v>
      </c>
      <c r="O35" s="49">
        <f t="shared" si="8"/>
        <v>6.5000000000000018</v>
      </c>
      <c r="P35" s="93">
        <f t="shared" si="9"/>
        <v>6.5817409766454338E-2</v>
      </c>
    </row>
    <row r="36" spans="1:16" ht="31.5" x14ac:dyDescent="0.2">
      <c r="A36" s="20">
        <v>10000825</v>
      </c>
      <c r="B36" s="2" t="s">
        <v>20</v>
      </c>
      <c r="C36" s="36">
        <f>VLOOKUP(A36,'[3]Прейскурант 2019'!$A$12:$E$1358,5,0)</f>
        <v>471</v>
      </c>
      <c r="D36" s="37">
        <f>VLOOKUP(A36,'[1]Прейскурант( новый)'!$A$9:$C$1217,3,0)</f>
        <v>1.25</v>
      </c>
      <c r="E36" s="37">
        <f>55.83*D36*1.302</f>
        <v>90.863324999999989</v>
      </c>
      <c r="F36" s="44">
        <f>VLOOKUP(A36,'[2]себ-ть 2019 год'!$A$2:$Q$1337,6,0)</f>
        <v>54.18</v>
      </c>
      <c r="G36" s="44">
        <f t="shared" si="21"/>
        <v>145.04332499999998</v>
      </c>
      <c r="H36" s="44">
        <f t="shared" si="2"/>
        <v>49.314730499999996</v>
      </c>
      <c r="I36" s="45">
        <f t="shared" si="22"/>
        <v>194.35805549999998</v>
      </c>
      <c r="J36" s="44">
        <f t="shared" si="4"/>
        <v>29.153708324999997</v>
      </c>
      <c r="K36" s="46">
        <f t="shared" si="23"/>
        <v>223.51176382499997</v>
      </c>
      <c r="L36" s="47">
        <f t="shared" si="6"/>
        <v>268.21411659</v>
      </c>
      <c r="M36" s="77">
        <f t="shared" si="7"/>
        <v>501.61500000000001</v>
      </c>
      <c r="N36" s="48">
        <v>502</v>
      </c>
      <c r="O36" s="49">
        <f t="shared" si="8"/>
        <v>6.5000000000000018</v>
      </c>
      <c r="P36" s="93">
        <f t="shared" si="9"/>
        <v>6.5817409766454338E-2</v>
      </c>
    </row>
    <row r="37" spans="1:16" ht="31.5" x14ac:dyDescent="0.2">
      <c r="A37" s="20">
        <v>10000186</v>
      </c>
      <c r="B37" s="2" t="s">
        <v>21</v>
      </c>
      <c r="C37" s="36">
        <f>VLOOKUP(A37,'[3]Прейскурант 2019'!$A$12:$E$1358,5,0)</f>
        <v>123</v>
      </c>
      <c r="D37" s="37">
        <f>VLOOKUP(A37,'[1]Прейскурант( новый)'!$A$9:$C$1217,3,0)</f>
        <v>0.33</v>
      </c>
      <c r="E37" s="37">
        <f>55.83*D37*1.302</f>
        <v>23.987917800000002</v>
      </c>
      <c r="F37" s="44">
        <f>VLOOKUP(A37,'[2]себ-ть 2019 год'!$A$2:$Q$1337,6,0)</f>
        <v>62.11</v>
      </c>
      <c r="G37" s="44">
        <f t="shared" si="21"/>
        <v>86.097917800000005</v>
      </c>
      <c r="H37" s="44">
        <f t="shared" si="2"/>
        <v>29.273292052000002</v>
      </c>
      <c r="I37" s="45">
        <f t="shared" si="22"/>
        <v>115.37120985200001</v>
      </c>
      <c r="J37" s="44">
        <f t="shared" si="4"/>
        <v>17.3056814778</v>
      </c>
      <c r="K37" s="46">
        <f t="shared" si="23"/>
        <v>132.67689132980001</v>
      </c>
      <c r="L37" s="47">
        <f t="shared" si="6"/>
        <v>159.21226959576001</v>
      </c>
      <c r="M37" s="77">
        <f t="shared" si="7"/>
        <v>130.995</v>
      </c>
      <c r="N37" s="48">
        <v>131</v>
      </c>
      <c r="O37" s="49">
        <f t="shared" si="8"/>
        <v>6.5000000000000044</v>
      </c>
      <c r="P37" s="93">
        <f t="shared" si="9"/>
        <v>6.5040650406503975E-2</v>
      </c>
    </row>
    <row r="38" spans="1:16" ht="15" customHeight="1" x14ac:dyDescent="0.2">
      <c r="A38" s="192" t="s">
        <v>22</v>
      </c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4"/>
    </row>
    <row r="39" spans="1:16" ht="31.5" x14ac:dyDescent="0.2">
      <c r="A39" s="20">
        <v>10000795</v>
      </c>
      <c r="B39" s="2" t="s">
        <v>23</v>
      </c>
      <c r="C39" s="36">
        <f>VLOOKUP(A39,'[3]Прейскурант 2019'!$A$12:$E$1358,5,0)</f>
        <v>1396</v>
      </c>
      <c r="D39" s="37">
        <f>VLOOKUP(A39,'[1]Прейскурант( новый)'!$A$9:$C$1217,3,0)</f>
        <v>6.13</v>
      </c>
      <c r="E39" s="37">
        <f t="shared" ref="E39:E45" si="24">55.83*D39*1.302</f>
        <v>445.59374579999997</v>
      </c>
      <c r="F39" s="44">
        <f>VLOOKUP(A39,'[2]себ-ть 2019 год'!$A$2:$Q$1337,6,0)</f>
        <v>225.7</v>
      </c>
      <c r="G39" s="44">
        <f t="shared" si="21"/>
        <v>671.2937457999999</v>
      </c>
      <c r="H39" s="44">
        <f t="shared" si="2"/>
        <v>228.23987357199999</v>
      </c>
      <c r="I39" s="45">
        <f t="shared" si="22"/>
        <v>899.53361937199986</v>
      </c>
      <c r="J39" s="44">
        <f t="shared" si="4"/>
        <v>134.93004290579998</v>
      </c>
      <c r="K39" s="46">
        <f t="shared" si="23"/>
        <v>1034.4636622777998</v>
      </c>
      <c r="L39" s="47">
        <f t="shared" si="6"/>
        <v>1241.3563947333598</v>
      </c>
      <c r="M39" s="77">
        <f t="shared" si="7"/>
        <v>1486.74</v>
      </c>
      <c r="N39" s="48">
        <v>1487</v>
      </c>
      <c r="O39" s="49">
        <f t="shared" si="8"/>
        <v>6.5</v>
      </c>
      <c r="P39" s="93">
        <f t="shared" si="9"/>
        <v>6.5186246418338145E-2</v>
      </c>
    </row>
    <row r="40" spans="1:16" ht="63" x14ac:dyDescent="0.2">
      <c r="A40" s="20">
        <v>10000796</v>
      </c>
      <c r="B40" s="2" t="s">
        <v>24</v>
      </c>
      <c r="C40" s="36">
        <f>VLOOKUP(A40,'[3]Прейскурант 2019'!$A$12:$E$1358,5,0)</f>
        <v>2461</v>
      </c>
      <c r="D40" s="37">
        <f>VLOOKUP(A40,'[1]Прейскурант( новый)'!$A$9:$C$1217,3,0)</f>
        <v>13</v>
      </c>
      <c r="E40" s="37">
        <f t="shared" si="24"/>
        <v>944.97857999999997</v>
      </c>
      <c r="F40" s="44">
        <f>VLOOKUP(A40,'[2]себ-ть 2019 год'!$A$2:$Q$1337,6,0)</f>
        <v>370.72</v>
      </c>
      <c r="G40" s="44">
        <f t="shared" si="21"/>
        <v>1315.69858</v>
      </c>
      <c r="H40" s="44">
        <f t="shared" si="2"/>
        <v>447.33751720000004</v>
      </c>
      <c r="I40" s="45">
        <f t="shared" si="22"/>
        <v>1763.0360972000001</v>
      </c>
      <c r="J40" s="44">
        <f t="shared" si="4"/>
        <v>264.45541458000002</v>
      </c>
      <c r="K40" s="46">
        <f t="shared" si="23"/>
        <v>2027.4915117800001</v>
      </c>
      <c r="L40" s="47">
        <f t="shared" si="6"/>
        <v>2432.9898141359999</v>
      </c>
      <c r="M40" s="77">
        <f t="shared" si="7"/>
        <v>2620.9650000000001</v>
      </c>
      <c r="N40" s="48">
        <v>2621</v>
      </c>
      <c r="O40" s="49">
        <f t="shared" si="8"/>
        <v>6.5000000000000053</v>
      </c>
      <c r="P40" s="93">
        <f t="shared" si="9"/>
        <v>6.5014221861032118E-2</v>
      </c>
    </row>
    <row r="41" spans="1:16" ht="47.25" x14ac:dyDescent="0.2">
      <c r="A41" s="20">
        <v>10000810</v>
      </c>
      <c r="B41" s="2" t="s">
        <v>25</v>
      </c>
      <c r="C41" s="36">
        <f>VLOOKUP(A41,'[3]Прейскурант 2019'!$A$12:$E$1358,5,0)</f>
        <v>835</v>
      </c>
      <c r="D41" s="37">
        <f>VLOOKUP(A41,'[1]Прейскурант( новый)'!$A$9:$C$1217,3,0)</f>
        <v>4.09</v>
      </c>
      <c r="E41" s="37">
        <f t="shared" si="24"/>
        <v>297.30479939999998</v>
      </c>
      <c r="F41" s="44">
        <f>VLOOKUP(A41,'[2]себ-ть 2019 год'!$A$2:$Q$1337,6,0)</f>
        <v>262.55</v>
      </c>
      <c r="G41" s="44">
        <f t="shared" si="21"/>
        <v>559.85479940000005</v>
      </c>
      <c r="H41" s="44">
        <f t="shared" si="2"/>
        <v>190.35063179600002</v>
      </c>
      <c r="I41" s="45">
        <f t="shared" si="22"/>
        <v>750.20543119600006</v>
      </c>
      <c r="J41" s="44">
        <f t="shared" si="4"/>
        <v>112.53081467940001</v>
      </c>
      <c r="K41" s="46">
        <f t="shared" si="23"/>
        <v>862.73624587540007</v>
      </c>
      <c r="L41" s="47">
        <f t="shared" si="6"/>
        <v>1035.28349505048</v>
      </c>
      <c r="M41" s="77">
        <f t="shared" si="7"/>
        <v>889.27499999999998</v>
      </c>
      <c r="N41" s="48">
        <v>889</v>
      </c>
      <c r="O41" s="49">
        <f t="shared" si="8"/>
        <v>6.4999999999999973</v>
      </c>
      <c r="P41" s="93">
        <f t="shared" si="9"/>
        <v>6.4670658682634663E-2</v>
      </c>
    </row>
    <row r="42" spans="1:16" ht="31.5" x14ac:dyDescent="0.2">
      <c r="A42" s="3">
        <v>10000818</v>
      </c>
      <c r="B42" s="4" t="s">
        <v>1293</v>
      </c>
      <c r="C42" s="36">
        <f>VLOOKUP(A42,'[3]Прейскурант 2019'!$A$12:$E$1358,5,0)</f>
        <v>2210</v>
      </c>
      <c r="D42" s="37">
        <f>VLOOKUP(A42,'[1]Прейскурант( новый)'!$A$9:$C$1217,3,0)</f>
        <v>4.9000000000000004</v>
      </c>
      <c r="E42" s="37">
        <f t="shared" si="24"/>
        <v>356.184234</v>
      </c>
      <c r="F42" s="44">
        <f>VLOOKUP(A42,'[2]себ-ть 2019 год'!$A$2:$Q$1337,6,0)</f>
        <v>199.3</v>
      </c>
      <c r="G42" s="44">
        <f t="shared" si="21"/>
        <v>555.48423400000001</v>
      </c>
      <c r="H42" s="44">
        <f t="shared" si="2"/>
        <v>188.86463956000003</v>
      </c>
      <c r="I42" s="45">
        <f t="shared" si="22"/>
        <v>744.34887356000002</v>
      </c>
      <c r="J42" s="44">
        <f t="shared" si="4"/>
        <v>111.652331034</v>
      </c>
      <c r="K42" s="46">
        <f t="shared" si="23"/>
        <v>856.001204594</v>
      </c>
      <c r="L42" s="47">
        <f t="shared" si="6"/>
        <v>1027.2014455128001</v>
      </c>
      <c r="M42" s="77">
        <f t="shared" si="7"/>
        <v>2353.65</v>
      </c>
      <c r="N42" s="48">
        <v>2354</v>
      </c>
      <c r="O42" s="49">
        <f t="shared" si="8"/>
        <v>6.5000000000000044</v>
      </c>
      <c r="P42" s="93">
        <f t="shared" si="9"/>
        <v>6.5158371040723972E-2</v>
      </c>
    </row>
    <row r="43" spans="1:16" ht="47.25" x14ac:dyDescent="0.2">
      <c r="A43" s="20">
        <v>10000821</v>
      </c>
      <c r="B43" s="2" t="s">
        <v>26</v>
      </c>
      <c r="C43" s="36">
        <f>VLOOKUP(A43,'[3]Прейскурант 2019'!$A$12:$E$1358,5,0)</f>
        <v>910</v>
      </c>
      <c r="D43" s="37">
        <f>VLOOKUP(A43,'[1]Прейскурант( новый)'!$A$9:$C$1217,3,0)</f>
        <v>6.79</v>
      </c>
      <c r="E43" s="37">
        <f t="shared" si="24"/>
        <v>493.5695814</v>
      </c>
      <c r="F43" s="44">
        <f>VLOOKUP(A43,'[2]себ-ть 2019 год'!$A$2:$Q$1337,6,0)</f>
        <v>224.9</v>
      </c>
      <c r="G43" s="44">
        <f t="shared" si="21"/>
        <v>718.46958140000004</v>
      </c>
      <c r="H43" s="44">
        <f t="shared" si="2"/>
        <v>244.27965767600003</v>
      </c>
      <c r="I43" s="45">
        <f t="shared" si="22"/>
        <v>962.74923907600009</v>
      </c>
      <c r="J43" s="44">
        <f t="shared" si="4"/>
        <v>144.4123858614</v>
      </c>
      <c r="K43" s="46">
        <f t="shared" si="23"/>
        <v>1107.1616249374001</v>
      </c>
      <c r="L43" s="47">
        <f t="shared" si="6"/>
        <v>1328.5939499248802</v>
      </c>
      <c r="M43" s="77">
        <f t="shared" si="7"/>
        <v>969.15</v>
      </c>
      <c r="N43" s="48">
        <v>969</v>
      </c>
      <c r="O43" s="49">
        <f t="shared" si="8"/>
        <v>6.4999999999999973</v>
      </c>
      <c r="P43" s="93">
        <f t="shared" si="9"/>
        <v>6.4835164835164827E-2</v>
      </c>
    </row>
    <row r="44" spans="1:16" ht="47.25" x14ac:dyDescent="0.2">
      <c r="A44" s="20">
        <v>10000827</v>
      </c>
      <c r="B44" s="2" t="s">
        <v>27</v>
      </c>
      <c r="C44" s="36">
        <f>VLOOKUP(A44,'[3]Прейскурант 2019'!$A$12:$E$1358,5,0)</f>
        <v>2276</v>
      </c>
      <c r="D44" s="37">
        <f>VLOOKUP(A44,'[1]Прейскурант( новый)'!$A$9:$C$1217,3,0)</f>
        <v>5</v>
      </c>
      <c r="E44" s="37">
        <f t="shared" si="24"/>
        <v>363.45329999999996</v>
      </c>
      <c r="F44" s="44">
        <f>VLOOKUP(A44,'[2]себ-ть 2019 год'!$A$2:$Q$1337,6,0)</f>
        <v>199</v>
      </c>
      <c r="G44" s="44">
        <f t="shared" si="21"/>
        <v>562.4532999999999</v>
      </c>
      <c r="H44" s="44">
        <f t="shared" si="2"/>
        <v>191.23412199999999</v>
      </c>
      <c r="I44" s="45">
        <f t="shared" si="22"/>
        <v>753.68742199999986</v>
      </c>
      <c r="J44" s="44">
        <f t="shared" si="4"/>
        <v>113.05311329999998</v>
      </c>
      <c r="K44" s="46">
        <f t="shared" si="23"/>
        <v>866.74053529999981</v>
      </c>
      <c r="L44" s="47">
        <f t="shared" si="6"/>
        <v>1040.0886423599998</v>
      </c>
      <c r="M44" s="77">
        <f t="shared" si="7"/>
        <v>2423.94</v>
      </c>
      <c r="N44" s="48">
        <v>2424</v>
      </c>
      <c r="O44" s="49">
        <f t="shared" si="8"/>
        <v>6.5000000000000027</v>
      </c>
      <c r="P44" s="93">
        <f t="shared" si="9"/>
        <v>6.5026362038664409E-2</v>
      </c>
    </row>
    <row r="45" spans="1:16" ht="63" x14ac:dyDescent="0.2">
      <c r="A45" s="20">
        <v>10000828</v>
      </c>
      <c r="B45" s="2" t="s">
        <v>28</v>
      </c>
      <c r="C45" s="36">
        <f>VLOOKUP(A45,'[3]Прейскурант 2019'!$A$12:$E$1358,5,0)</f>
        <v>4520</v>
      </c>
      <c r="D45" s="37">
        <f>VLOOKUP(A45,'[1]Прейскурант( новый)'!$A$9:$C$1217,3,0)</f>
        <v>10</v>
      </c>
      <c r="E45" s="37">
        <f t="shared" si="24"/>
        <v>726.90659999999991</v>
      </c>
      <c r="F45" s="44">
        <f>VLOOKUP(A45,'[2]себ-ть 2019 год'!$A$2:$Q$1337,6,0)</f>
        <v>1317.02</v>
      </c>
      <c r="G45" s="44">
        <f t="shared" si="21"/>
        <v>2043.9265999999998</v>
      </c>
      <c r="H45" s="44">
        <f t="shared" si="2"/>
        <v>694.93504399999995</v>
      </c>
      <c r="I45" s="45">
        <f t="shared" si="22"/>
        <v>2738.8616439999996</v>
      </c>
      <c r="J45" s="44">
        <f t="shared" si="4"/>
        <v>410.82924659999992</v>
      </c>
      <c r="K45" s="46">
        <f t="shared" si="23"/>
        <v>3149.6908905999994</v>
      </c>
      <c r="L45" s="47">
        <f t="shared" si="6"/>
        <v>3779.6290687199994</v>
      </c>
      <c r="M45" s="77">
        <f t="shared" si="7"/>
        <v>4813.8</v>
      </c>
      <c r="N45" s="48">
        <v>4814</v>
      </c>
      <c r="O45" s="49">
        <f t="shared" si="8"/>
        <v>6.5000000000000044</v>
      </c>
      <c r="P45" s="93">
        <f t="shared" si="9"/>
        <v>6.5044247787610532E-2</v>
      </c>
    </row>
    <row r="46" spans="1:16" ht="15" customHeight="1" x14ac:dyDescent="0.2">
      <c r="A46" s="192" t="s">
        <v>29</v>
      </c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4"/>
    </row>
    <row r="47" spans="1:16" ht="31.5" x14ac:dyDescent="0.2">
      <c r="A47" s="20">
        <v>10000177</v>
      </c>
      <c r="B47" s="2" t="s">
        <v>30</v>
      </c>
      <c r="C47" s="36">
        <f>VLOOKUP(A47,'[3]Прейскурант 2019'!$A$12:$E$1358,5,0)</f>
        <v>225</v>
      </c>
      <c r="D47" s="37">
        <f>VLOOKUP(A47,'[1]Прейскурант( новый)'!$A$9:$C$1217,3,0)</f>
        <v>1.88</v>
      </c>
      <c r="E47" s="37">
        <f>55.83*D47*1.302</f>
        <v>136.65844079999999</v>
      </c>
      <c r="F47" s="44">
        <f>VLOOKUP(A47,'[2]себ-ть 2019 год'!$A$2:$Q$1337,6,0)</f>
        <v>0</v>
      </c>
      <c r="G47" s="44">
        <f t="shared" si="21"/>
        <v>136.65844079999999</v>
      </c>
      <c r="H47" s="44">
        <f t="shared" si="2"/>
        <v>46.463869872000004</v>
      </c>
      <c r="I47" s="45">
        <f t="shared" si="22"/>
        <v>183.122310672</v>
      </c>
      <c r="J47" s="44">
        <f t="shared" si="4"/>
        <v>27.4683466008</v>
      </c>
      <c r="K47" s="46">
        <f t="shared" si="23"/>
        <v>210.5906572728</v>
      </c>
      <c r="L47" s="47">
        <f t="shared" si="6"/>
        <v>252.70878872736</v>
      </c>
      <c r="M47" s="77">
        <f t="shared" si="7"/>
        <v>239.625</v>
      </c>
      <c r="N47" s="48">
        <v>240</v>
      </c>
      <c r="O47" s="49">
        <f t="shared" si="8"/>
        <v>6.5</v>
      </c>
      <c r="P47" s="93">
        <f t="shared" si="9"/>
        <v>6.6666666666666652E-2</v>
      </c>
    </row>
    <row r="48" spans="1:16" ht="15" customHeight="1" x14ac:dyDescent="0.2">
      <c r="A48" s="176" t="s">
        <v>31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8"/>
    </row>
    <row r="49" spans="1:16" ht="15" customHeight="1" x14ac:dyDescent="0.2">
      <c r="A49" s="192" t="s">
        <v>32</v>
      </c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4"/>
    </row>
    <row r="50" spans="1:16" ht="31.5" x14ac:dyDescent="0.2">
      <c r="A50" s="50">
        <v>20000762</v>
      </c>
      <c r="B50" s="2" t="s">
        <v>33</v>
      </c>
      <c r="C50" s="36">
        <f>VLOOKUP(A50,'[3]Прейскурант 2019'!$A$12:$E$1358,5,0)</f>
        <v>360</v>
      </c>
      <c r="D50" s="37">
        <f>VLOOKUP(A50,'[1]Прейскурант( новый)'!$A$9:$C$1217,3,0)</f>
        <v>2.06</v>
      </c>
      <c r="E50" s="37">
        <f t="shared" ref="E50:E94" si="25">52.81*D50*1.302</f>
        <v>141.64275720000001</v>
      </c>
      <c r="F50" s="44">
        <f>VLOOKUP(A50,'[2]себ-ть 2019 год'!$A$2:$Q$1337,6,0)</f>
        <v>0</v>
      </c>
      <c r="G50" s="44">
        <f t="shared" ref="G50:G111" si="26">E50+F50</f>
        <v>141.64275720000001</v>
      </c>
      <c r="H50" s="44">
        <f t="shared" si="2"/>
        <v>48.158537448000004</v>
      </c>
      <c r="I50" s="45">
        <f t="shared" ref="I50:I111" si="27">G50+H50</f>
        <v>189.80129464800001</v>
      </c>
      <c r="J50" s="44">
        <f t="shared" si="4"/>
        <v>28.470194197200001</v>
      </c>
      <c r="K50" s="46">
        <f t="shared" ref="K50:K111" si="28">I50+J50</f>
        <v>218.2714888452</v>
      </c>
      <c r="L50" s="47">
        <f t="shared" si="6"/>
        <v>261.92578661424</v>
      </c>
      <c r="M50" s="77">
        <f t="shared" ref="M50:M62" si="29">C50*6.5%+C50</f>
        <v>383.4</v>
      </c>
      <c r="N50" s="48">
        <v>383</v>
      </c>
      <c r="O50" s="49">
        <f t="shared" si="8"/>
        <v>6.4999999999999929</v>
      </c>
      <c r="P50" s="93">
        <f t="shared" si="9"/>
        <v>6.3888888888888884E-2</v>
      </c>
    </row>
    <row r="51" spans="1:16" ht="47.25" x14ac:dyDescent="0.2">
      <c r="A51" s="50">
        <v>20000766</v>
      </c>
      <c r="B51" s="2" t="s">
        <v>34</v>
      </c>
      <c r="C51" s="36">
        <f>VLOOKUP(A51,'[3]Прейскурант 2019'!$A$12:$E$1358,5,0)</f>
        <v>551</v>
      </c>
      <c r="D51" s="37">
        <f>VLOOKUP(A51,'[1]Прейскурант( новый)'!$A$9:$C$1217,3,0)</f>
        <v>1.67</v>
      </c>
      <c r="E51" s="37">
        <f t="shared" si="25"/>
        <v>114.82689540000001</v>
      </c>
      <c r="F51" s="44">
        <f>VLOOKUP(A51,'[2]себ-ть 2019 год'!$A$2:$Q$1337,6,0)</f>
        <v>39.739200000000004</v>
      </c>
      <c r="G51" s="44">
        <f t="shared" si="26"/>
        <v>154.56609540000002</v>
      </c>
      <c r="H51" s="44">
        <f t="shared" si="2"/>
        <v>52.552472436000009</v>
      </c>
      <c r="I51" s="45">
        <f t="shared" si="27"/>
        <v>207.11856783600004</v>
      </c>
      <c r="J51" s="44">
        <f t="shared" si="4"/>
        <v>31.067785175400005</v>
      </c>
      <c r="K51" s="46">
        <f t="shared" si="28"/>
        <v>238.18635301140006</v>
      </c>
      <c r="L51" s="47">
        <f t="shared" si="6"/>
        <v>285.82362361368007</v>
      </c>
      <c r="M51" s="77">
        <f t="shared" si="29"/>
        <v>586.81500000000005</v>
      </c>
      <c r="N51" s="48">
        <v>587</v>
      </c>
      <c r="O51" s="49">
        <f t="shared" si="8"/>
        <v>6.5000000000000098</v>
      </c>
      <c r="P51" s="93">
        <f t="shared" si="9"/>
        <v>6.5335753176043454E-2</v>
      </c>
    </row>
    <row r="52" spans="1:16" ht="47.25" x14ac:dyDescent="0.2">
      <c r="A52" s="50">
        <v>20000768</v>
      </c>
      <c r="B52" s="2" t="s">
        <v>35</v>
      </c>
      <c r="C52" s="36">
        <f>VLOOKUP(A52,'[3]Прейскурант 2019'!$A$12:$E$1358,5,0)</f>
        <v>433</v>
      </c>
      <c r="D52" s="37">
        <f>VLOOKUP(A52,'[1]Прейскурант( новый)'!$A$9:$C$1217,3,0)</f>
        <v>1.67</v>
      </c>
      <c r="E52" s="37">
        <f t="shared" si="25"/>
        <v>114.82689540000001</v>
      </c>
      <c r="F52" s="44">
        <f>VLOOKUP(A52,'[2]себ-ть 2019 год'!$A$2:$Q$1337,6,0)</f>
        <v>39.739200000000004</v>
      </c>
      <c r="G52" s="44">
        <f t="shared" si="26"/>
        <v>154.56609540000002</v>
      </c>
      <c r="H52" s="44">
        <f t="shared" si="2"/>
        <v>52.552472436000009</v>
      </c>
      <c r="I52" s="45">
        <f t="shared" si="27"/>
        <v>207.11856783600004</v>
      </c>
      <c r="J52" s="44">
        <f t="shared" si="4"/>
        <v>31.067785175400005</v>
      </c>
      <c r="K52" s="46">
        <f t="shared" si="28"/>
        <v>238.18635301140006</v>
      </c>
      <c r="L52" s="47">
        <f t="shared" si="6"/>
        <v>285.82362361368007</v>
      </c>
      <c r="M52" s="77">
        <f t="shared" si="29"/>
        <v>461.14499999999998</v>
      </c>
      <c r="N52" s="48">
        <v>461</v>
      </c>
      <c r="O52" s="49">
        <f t="shared" si="8"/>
        <v>6.4999999999999964</v>
      </c>
      <c r="P52" s="93">
        <f t="shared" si="9"/>
        <v>6.4665127020785196E-2</v>
      </c>
    </row>
    <row r="53" spans="1:16" ht="47.25" x14ac:dyDescent="0.2">
      <c r="A53" s="50">
        <v>20000784</v>
      </c>
      <c r="B53" s="2" t="s">
        <v>36</v>
      </c>
      <c r="C53" s="36">
        <f>VLOOKUP(A53,'[3]Прейскурант 2019'!$A$12:$E$1358,5,0)</f>
        <v>2691</v>
      </c>
      <c r="D53" s="37">
        <f>VLOOKUP(A53,'[1]Прейскурант( новый)'!$A$9:$C$1217,3,0)</f>
        <v>4.9800000000000004</v>
      </c>
      <c r="E53" s="37">
        <f t="shared" si="25"/>
        <v>342.41792760000004</v>
      </c>
      <c r="F53" s="44">
        <f>VLOOKUP(A53,'[2]себ-ть 2019 год'!$A$2:$Q$1337,6,0)</f>
        <v>162.9246</v>
      </c>
      <c r="G53" s="44">
        <f t="shared" si="26"/>
        <v>505.34252760000004</v>
      </c>
      <c r="H53" s="44">
        <f t="shared" si="2"/>
        <v>171.81645938400001</v>
      </c>
      <c r="I53" s="45">
        <f t="shared" si="27"/>
        <v>677.15898698400008</v>
      </c>
      <c r="J53" s="44">
        <f t="shared" si="4"/>
        <v>101.57384804760001</v>
      </c>
      <c r="K53" s="46">
        <f t="shared" si="28"/>
        <v>778.73283503160008</v>
      </c>
      <c r="L53" s="47">
        <f t="shared" si="6"/>
        <v>934.47940203792007</v>
      </c>
      <c r="M53" s="77">
        <f t="shared" si="29"/>
        <v>2865.915</v>
      </c>
      <c r="N53" s="48">
        <v>2866</v>
      </c>
      <c r="O53" s="49">
        <f t="shared" si="8"/>
        <v>6.4999999999999991</v>
      </c>
      <c r="P53" s="93">
        <f t="shared" si="9"/>
        <v>6.5031586770717187E-2</v>
      </c>
    </row>
    <row r="54" spans="1:16" ht="31.5" x14ac:dyDescent="0.2">
      <c r="A54" s="50">
        <v>20000788</v>
      </c>
      <c r="B54" s="2" t="s">
        <v>37</v>
      </c>
      <c r="C54" s="36">
        <f>VLOOKUP(A54,'[3]Прейскурант 2019'!$A$12:$E$1358,5,0)</f>
        <v>1086</v>
      </c>
      <c r="D54" s="37">
        <f>VLOOKUP(A54,'[1]Прейскурант( новый)'!$A$9:$C$1217,3,0)</f>
        <v>4.33</v>
      </c>
      <c r="E54" s="37">
        <f t="shared" si="25"/>
        <v>297.72482460000003</v>
      </c>
      <c r="F54" s="44">
        <f>VLOOKUP(A54,'[2]себ-ть 2019 год'!$A$2:$Q$1337,6,0)</f>
        <v>141.46379999999999</v>
      </c>
      <c r="G54" s="44">
        <f t="shared" si="26"/>
        <v>439.18862460000003</v>
      </c>
      <c r="H54" s="44">
        <f t="shared" si="2"/>
        <v>149.32413236400001</v>
      </c>
      <c r="I54" s="45">
        <f t="shared" si="27"/>
        <v>588.512756964</v>
      </c>
      <c r="J54" s="44">
        <f t="shared" si="4"/>
        <v>88.276913544599992</v>
      </c>
      <c r="K54" s="46">
        <f t="shared" si="28"/>
        <v>676.78967050860001</v>
      </c>
      <c r="L54" s="47">
        <f t="shared" si="6"/>
        <v>812.14760461032006</v>
      </c>
      <c r="M54" s="77">
        <f t="shared" si="29"/>
        <v>1156.5899999999999</v>
      </c>
      <c r="N54" s="48">
        <v>1157</v>
      </c>
      <c r="O54" s="49">
        <f t="shared" si="8"/>
        <v>6.499999999999992</v>
      </c>
      <c r="P54" s="93">
        <f t="shared" si="9"/>
        <v>6.5377532228360957E-2</v>
      </c>
    </row>
    <row r="55" spans="1:16" ht="31.5" x14ac:dyDescent="0.2">
      <c r="A55" s="50">
        <v>20000789</v>
      </c>
      <c r="B55" s="2" t="s">
        <v>38</v>
      </c>
      <c r="C55" s="36">
        <f>VLOOKUP(A55,'[3]Прейскурант 2019'!$A$12:$E$1358,5,0)</f>
        <v>1054</v>
      </c>
      <c r="D55" s="37">
        <f>VLOOKUP(A55,'[1]Прейскурант( новый)'!$A$9:$C$1217,3,0)</f>
        <v>1.0900000000000001</v>
      </c>
      <c r="E55" s="37">
        <f t="shared" si="25"/>
        <v>74.946895800000007</v>
      </c>
      <c r="F55" s="44">
        <f>VLOOKUP(A55,'[2]себ-ть 2019 год'!$A$2:$Q$1337,6,0)</f>
        <v>419.40360000000004</v>
      </c>
      <c r="G55" s="44">
        <f t="shared" si="26"/>
        <v>494.35049580000003</v>
      </c>
      <c r="H55" s="44">
        <f t="shared" si="2"/>
        <v>168.07916857200001</v>
      </c>
      <c r="I55" s="45">
        <f t="shared" si="27"/>
        <v>662.42966437200005</v>
      </c>
      <c r="J55" s="44">
        <f t="shared" si="4"/>
        <v>99.364449655800001</v>
      </c>
      <c r="K55" s="46">
        <f t="shared" si="28"/>
        <v>761.79411402780011</v>
      </c>
      <c r="L55" s="47">
        <f t="shared" si="6"/>
        <v>914.15293683336017</v>
      </c>
      <c r="M55" s="77">
        <f t="shared" si="29"/>
        <v>1122.51</v>
      </c>
      <c r="N55" s="48">
        <v>1123</v>
      </c>
      <c r="O55" s="49">
        <f t="shared" si="8"/>
        <v>6.4999999999999991</v>
      </c>
      <c r="P55" s="93">
        <f t="shared" si="9"/>
        <v>6.5464895635673592E-2</v>
      </c>
    </row>
    <row r="56" spans="1:16" ht="47.25" x14ac:dyDescent="0.2">
      <c r="A56" s="50">
        <v>20000790</v>
      </c>
      <c r="B56" s="2" t="s">
        <v>39</v>
      </c>
      <c r="C56" s="36">
        <f>VLOOKUP(A56,'[3]Прейскурант 2019'!$A$12:$E$1358,5,0)</f>
        <v>1257</v>
      </c>
      <c r="D56" s="37">
        <f>VLOOKUP(A56,'[1]Прейскурант( новый)'!$A$9:$C$1217,3,0)</f>
        <v>2</v>
      </c>
      <c r="E56" s="37">
        <f t="shared" si="25"/>
        <v>137.51724000000002</v>
      </c>
      <c r="F56" s="44">
        <f>VLOOKUP(A56,'[2]себ-ть 2019 год'!$A$2:$Q$1337,6,0)</f>
        <v>469.74059999999997</v>
      </c>
      <c r="G56" s="44">
        <f t="shared" si="26"/>
        <v>607.25783999999999</v>
      </c>
      <c r="H56" s="44">
        <f t="shared" si="2"/>
        <v>206.4676656</v>
      </c>
      <c r="I56" s="45">
        <f t="shared" si="27"/>
        <v>813.72550560000002</v>
      </c>
      <c r="J56" s="44">
        <f t="shared" si="4"/>
        <v>122.05882584</v>
      </c>
      <c r="K56" s="46">
        <f t="shared" si="28"/>
        <v>935.78433143999996</v>
      </c>
      <c r="L56" s="47">
        <f t="shared" si="6"/>
        <v>1122.9411977279999</v>
      </c>
      <c r="M56" s="77">
        <f t="shared" si="29"/>
        <v>1338.7049999999999</v>
      </c>
      <c r="N56" s="48">
        <v>1339</v>
      </c>
      <c r="O56" s="49">
        <f t="shared" si="8"/>
        <v>6.4999999999999947</v>
      </c>
      <c r="P56" s="93">
        <f t="shared" si="9"/>
        <v>6.5234685759745448E-2</v>
      </c>
    </row>
    <row r="57" spans="1:16" ht="31.5" x14ac:dyDescent="0.2">
      <c r="A57" s="50">
        <v>20001098</v>
      </c>
      <c r="B57" s="2" t="s">
        <v>40</v>
      </c>
      <c r="C57" s="36">
        <f>VLOOKUP(A57,'[3]Прейскурант 2019'!$A$12:$E$1358,5,0)</f>
        <v>458</v>
      </c>
      <c r="D57" s="37">
        <f>VLOOKUP(A57,'[1]Прейскурант( новый)'!$A$9:$C$1217,3,0)</f>
        <v>1.67</v>
      </c>
      <c r="E57" s="37">
        <f t="shared" si="25"/>
        <v>114.82689540000001</v>
      </c>
      <c r="F57" s="44">
        <f>VLOOKUP(A57,'[2]себ-ть 2019 год'!$A$2:$Q$1337,6,0)</f>
        <v>37.903199999999998</v>
      </c>
      <c r="G57" s="44">
        <f t="shared" si="26"/>
        <v>152.73009540000001</v>
      </c>
      <c r="H57" s="44">
        <f t="shared" si="2"/>
        <v>51.928232436000009</v>
      </c>
      <c r="I57" s="45">
        <f t="shared" si="27"/>
        <v>204.65832783600001</v>
      </c>
      <c r="J57" s="44">
        <f t="shared" si="4"/>
        <v>30.6987491754</v>
      </c>
      <c r="K57" s="46">
        <f t="shared" si="28"/>
        <v>235.35707701140001</v>
      </c>
      <c r="L57" s="47">
        <f t="shared" si="6"/>
        <v>282.42849241368003</v>
      </c>
      <c r="M57" s="77">
        <f t="shared" si="29"/>
        <v>487.77</v>
      </c>
      <c r="N57" s="48">
        <v>488</v>
      </c>
      <c r="O57" s="49">
        <f t="shared" si="8"/>
        <v>6.4999999999999964</v>
      </c>
      <c r="P57" s="93">
        <f t="shared" si="9"/>
        <v>6.5502183406113579E-2</v>
      </c>
    </row>
    <row r="58" spans="1:16" ht="31.5" x14ac:dyDescent="0.2">
      <c r="A58" s="50">
        <v>20000763</v>
      </c>
      <c r="B58" s="2" t="s">
        <v>41</v>
      </c>
      <c r="C58" s="36">
        <f>VLOOKUP(A58,'[3]Прейскурант 2019'!$A$12:$E$1358,5,0)</f>
        <v>1778</v>
      </c>
      <c r="D58" s="37">
        <f>VLOOKUP(A58,'[1]Прейскурант( новый)'!$A$9:$C$1217,3,0)</f>
        <v>3.67</v>
      </c>
      <c r="E58" s="37">
        <f t="shared" si="25"/>
        <v>252.34413540000003</v>
      </c>
      <c r="F58" s="44">
        <f>VLOOKUP(A58,'[2]себ-ть 2019 год'!$A$2:$Q$1337,6,0)</f>
        <v>331.39799999999997</v>
      </c>
      <c r="G58" s="44">
        <f t="shared" si="26"/>
        <v>583.74213540000005</v>
      </c>
      <c r="H58" s="44">
        <f t="shared" si="2"/>
        <v>198.47232603600003</v>
      </c>
      <c r="I58" s="45">
        <f t="shared" si="27"/>
        <v>782.21446143600008</v>
      </c>
      <c r="J58" s="44">
        <f t="shared" si="4"/>
        <v>117.3321692154</v>
      </c>
      <c r="K58" s="46">
        <f t="shared" si="28"/>
        <v>899.54663065140005</v>
      </c>
      <c r="L58" s="47">
        <f t="shared" si="6"/>
        <v>1079.45595678168</v>
      </c>
      <c r="M58" s="77">
        <f t="shared" si="29"/>
        <v>1893.57</v>
      </c>
      <c r="N58" s="48">
        <v>1894</v>
      </c>
      <c r="O58" s="49">
        <f t="shared" si="8"/>
        <v>6.4999999999999964</v>
      </c>
      <c r="P58" s="93">
        <f t="shared" si="9"/>
        <v>6.5241844769403867E-2</v>
      </c>
    </row>
    <row r="59" spans="1:16" ht="15.75" x14ac:dyDescent="0.2">
      <c r="A59" s="50">
        <v>20000764</v>
      </c>
      <c r="B59" s="2" t="s">
        <v>42</v>
      </c>
      <c r="C59" s="36">
        <f>VLOOKUP(A59,'[3]Прейскурант 2019'!$A$12:$E$1358,5,0)</f>
        <v>1867</v>
      </c>
      <c r="D59" s="37">
        <f>VLOOKUP(A59,'[1]Прейскурант( новый)'!$A$9:$C$1217,3,0)</f>
        <v>9.17</v>
      </c>
      <c r="E59" s="37">
        <f t="shared" si="25"/>
        <v>630.51654540000004</v>
      </c>
      <c r="F59" s="44">
        <f>VLOOKUP(A59,'[2]себ-ть 2019 год'!$A$2:$Q$1337,6,0)</f>
        <v>340.37399999999997</v>
      </c>
      <c r="G59" s="44">
        <f t="shared" si="26"/>
        <v>970.89054540000006</v>
      </c>
      <c r="H59" s="44">
        <f t="shared" si="2"/>
        <v>330.10278543600003</v>
      </c>
      <c r="I59" s="45">
        <f t="shared" si="27"/>
        <v>1300.993330836</v>
      </c>
      <c r="J59" s="44">
        <f t="shared" si="4"/>
        <v>195.14899962539999</v>
      </c>
      <c r="K59" s="46">
        <f t="shared" si="28"/>
        <v>1496.1423304614</v>
      </c>
      <c r="L59" s="47">
        <f t="shared" si="6"/>
        <v>1795.3707965536801</v>
      </c>
      <c r="M59" s="77">
        <f t="shared" si="29"/>
        <v>1988.355</v>
      </c>
      <c r="N59" s="48">
        <v>1988</v>
      </c>
      <c r="O59" s="49">
        <f t="shared" si="8"/>
        <v>6.5000000000000018</v>
      </c>
      <c r="P59" s="93">
        <f t="shared" si="9"/>
        <v>6.4809855382967241E-2</v>
      </c>
    </row>
    <row r="60" spans="1:16" ht="31.5" x14ac:dyDescent="0.2">
      <c r="A60" s="50">
        <v>20000783</v>
      </c>
      <c r="B60" s="2" t="s">
        <v>43</v>
      </c>
      <c r="C60" s="36">
        <f>VLOOKUP(A60,'[3]Прейскурант 2019'!$A$12:$E$1358,5,0)</f>
        <v>2402</v>
      </c>
      <c r="D60" s="37">
        <f>VLOOKUP(A60,'[1]Прейскурант( новый)'!$A$9:$C$1217,3,0)</f>
        <v>3</v>
      </c>
      <c r="E60" s="37">
        <f t="shared" si="25"/>
        <v>206.27586000000002</v>
      </c>
      <c r="F60" s="44">
        <f>VLOOKUP(A60,'[2]себ-ть 2019 год'!$A$2:$Q$1337,6,0)</f>
        <v>579.92099999999994</v>
      </c>
      <c r="G60" s="44">
        <f t="shared" si="26"/>
        <v>786.19686000000002</v>
      </c>
      <c r="H60" s="44">
        <f t="shared" si="2"/>
        <v>267.30693240000005</v>
      </c>
      <c r="I60" s="45">
        <f t="shared" si="27"/>
        <v>1053.5037924000001</v>
      </c>
      <c r="J60" s="44">
        <f t="shared" si="4"/>
        <v>158.02556885999999</v>
      </c>
      <c r="K60" s="46">
        <f t="shared" si="28"/>
        <v>1211.5293612600001</v>
      </c>
      <c r="L60" s="47">
        <f t="shared" si="6"/>
        <v>1453.8352335120001</v>
      </c>
      <c r="M60" s="77">
        <f t="shared" si="29"/>
        <v>2558.13</v>
      </c>
      <c r="N60" s="48">
        <v>2558</v>
      </c>
      <c r="O60" s="49">
        <f t="shared" si="8"/>
        <v>6.5000000000000044</v>
      </c>
      <c r="P60" s="93">
        <f t="shared" si="9"/>
        <v>6.4945878434637727E-2</v>
      </c>
    </row>
    <row r="61" spans="1:16" ht="31.5" x14ac:dyDescent="0.2">
      <c r="A61" s="50">
        <v>20000801</v>
      </c>
      <c r="B61" s="2" t="s">
        <v>44</v>
      </c>
      <c r="C61" s="36">
        <f>VLOOKUP(A61,'[3]Прейскурант 2019'!$A$12:$E$1358,5,0)</f>
        <v>2691</v>
      </c>
      <c r="D61" s="37">
        <f>VLOOKUP(A61,'[1]Прейскурант( новый)'!$A$9:$C$1217,3,0)</f>
        <v>4</v>
      </c>
      <c r="E61" s="37">
        <f t="shared" si="25"/>
        <v>275.03448000000003</v>
      </c>
      <c r="F61" s="44">
        <f>VLOOKUP(A61,'[2]себ-ть 2019 год'!$A$2:$Q$1337,6,0)</f>
        <v>428.03280000000001</v>
      </c>
      <c r="G61" s="44">
        <f t="shared" si="26"/>
        <v>703.06727999999998</v>
      </c>
      <c r="H61" s="44">
        <f t="shared" si="2"/>
        <v>239.0428752</v>
      </c>
      <c r="I61" s="45">
        <f t="shared" si="27"/>
        <v>942.11015520000001</v>
      </c>
      <c r="J61" s="44">
        <f t="shared" si="4"/>
        <v>141.31652327999998</v>
      </c>
      <c r="K61" s="46">
        <f t="shared" si="28"/>
        <v>1083.42667848</v>
      </c>
      <c r="L61" s="47">
        <f t="shared" si="6"/>
        <v>1300.112014176</v>
      </c>
      <c r="M61" s="77">
        <f t="shared" si="29"/>
        <v>2865.915</v>
      </c>
      <c r="N61" s="48">
        <v>2866</v>
      </c>
      <c r="O61" s="49">
        <f t="shared" si="8"/>
        <v>6.4999999999999991</v>
      </c>
      <c r="P61" s="93">
        <f t="shared" si="9"/>
        <v>6.5031586770717187E-2</v>
      </c>
    </row>
    <row r="62" spans="1:16" ht="15.75" x14ac:dyDescent="0.2">
      <c r="A62" s="18">
        <v>20000956</v>
      </c>
      <c r="B62" s="2" t="s">
        <v>45</v>
      </c>
      <c r="C62" s="36">
        <f>VLOOKUP(A62,'[3]Прейскурант 2019'!$A$12:$E$1358,5,0)</f>
        <v>251</v>
      </c>
      <c r="D62" s="37">
        <f>VLOOKUP(A62,'[1]Прейскурант( новый)'!$A$9:$C$1217,3,0)</f>
        <v>0.21</v>
      </c>
      <c r="E62" s="37">
        <f t="shared" si="25"/>
        <v>14.4393102</v>
      </c>
      <c r="F62" s="44">
        <f>VLOOKUP(A62,'[2]себ-ть 2019 год'!$A$2:$Q$1337,6,0)</f>
        <v>59.160000000000004</v>
      </c>
      <c r="G62" s="44">
        <f t="shared" si="26"/>
        <v>73.599310200000005</v>
      </c>
      <c r="H62" s="44">
        <f t="shared" si="2"/>
        <v>25.023765468000004</v>
      </c>
      <c r="I62" s="45">
        <f t="shared" si="27"/>
        <v>98.623075668000013</v>
      </c>
      <c r="J62" s="44">
        <f t="shared" si="4"/>
        <v>14.793461350200001</v>
      </c>
      <c r="K62" s="46">
        <f t="shared" si="28"/>
        <v>113.41653701820002</v>
      </c>
      <c r="L62" s="47">
        <f t="shared" si="6"/>
        <v>136.09984442184003</v>
      </c>
      <c r="M62" s="77">
        <f t="shared" si="29"/>
        <v>267.315</v>
      </c>
      <c r="N62" s="48">
        <v>267</v>
      </c>
      <c r="O62" s="49">
        <f t="shared" si="8"/>
        <v>6.4999999999999991</v>
      </c>
      <c r="P62" s="93">
        <f t="shared" si="9"/>
        <v>6.3745019920318668E-2</v>
      </c>
    </row>
    <row r="63" spans="1:16" ht="15" customHeight="1" x14ac:dyDescent="0.2">
      <c r="A63" s="192" t="s">
        <v>16</v>
      </c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4"/>
    </row>
    <row r="64" spans="1:16" ht="47.25" x14ac:dyDescent="0.2">
      <c r="A64" s="50">
        <v>20000765</v>
      </c>
      <c r="B64" s="2" t="s">
        <v>46</v>
      </c>
      <c r="C64" s="36">
        <f>VLOOKUP(A64,'[3]Прейскурант 2019'!$A$12:$E$1358,5,0)</f>
        <v>428</v>
      </c>
      <c r="D64" s="37">
        <f>VLOOKUP(A64,'[1]Прейскурант( новый)'!$A$9:$C$1217,3,0)</f>
        <v>0.79</v>
      </c>
      <c r="E64" s="37">
        <f t="shared" si="25"/>
        <v>54.319309800000006</v>
      </c>
      <c r="F64" s="44">
        <f>VLOOKUP(A64,'[2]себ-ть 2019 год'!$A$2:$Q$1337,6,0)</f>
        <v>92.279399999999995</v>
      </c>
      <c r="G64" s="44">
        <f t="shared" si="26"/>
        <v>146.59870979999999</v>
      </c>
      <c r="H64" s="44">
        <f t="shared" si="2"/>
        <v>49.843561332</v>
      </c>
      <c r="I64" s="45">
        <f t="shared" si="27"/>
        <v>196.442271132</v>
      </c>
      <c r="J64" s="44">
        <f t="shared" si="4"/>
        <v>29.466340669799997</v>
      </c>
      <c r="K64" s="46">
        <f t="shared" si="28"/>
        <v>225.90861180179999</v>
      </c>
      <c r="L64" s="47">
        <f t="shared" si="6"/>
        <v>271.09033416215999</v>
      </c>
      <c r="M64" s="77">
        <f t="shared" ref="M64:M76" si="30">C64*6.5%+C64</f>
        <v>455.82</v>
      </c>
      <c r="N64" s="48">
        <v>456</v>
      </c>
      <c r="O64" s="49">
        <f t="shared" si="8"/>
        <v>6.4999999999999991</v>
      </c>
      <c r="P64" s="93">
        <f t="shared" si="9"/>
        <v>6.5420560747663448E-2</v>
      </c>
    </row>
    <row r="65" spans="1:16" ht="31.5" x14ac:dyDescent="0.2">
      <c r="A65" s="50">
        <v>20000767</v>
      </c>
      <c r="B65" s="2" t="s">
        <v>47</v>
      </c>
      <c r="C65" s="36">
        <f>VLOOKUP(A65,'[3]Прейскурант 2019'!$A$12:$E$1358,5,0)</f>
        <v>428</v>
      </c>
      <c r="D65" s="37">
        <f>VLOOKUP(A65,'[1]Прейскурант( новый)'!$A$9:$C$1217,3,0)</f>
        <v>0.79</v>
      </c>
      <c r="E65" s="37">
        <f t="shared" si="25"/>
        <v>54.319309800000006</v>
      </c>
      <c r="F65" s="44">
        <f>VLOOKUP(A65,'[2]себ-ть 2019 год'!$A$2:$Q$1337,6,0)</f>
        <v>109.82340000000001</v>
      </c>
      <c r="G65" s="44">
        <f t="shared" si="26"/>
        <v>164.14270980000001</v>
      </c>
      <c r="H65" s="44">
        <f t="shared" si="2"/>
        <v>55.808521332000005</v>
      </c>
      <c r="I65" s="45">
        <f t="shared" si="27"/>
        <v>219.951231132</v>
      </c>
      <c r="J65" s="44">
        <f t="shared" si="4"/>
        <v>32.992684669799999</v>
      </c>
      <c r="K65" s="46">
        <f t="shared" si="28"/>
        <v>252.94391580180002</v>
      </c>
      <c r="L65" s="47">
        <f t="shared" si="6"/>
        <v>303.53269896216</v>
      </c>
      <c r="M65" s="77">
        <f t="shared" si="30"/>
        <v>455.82</v>
      </c>
      <c r="N65" s="48">
        <v>456</v>
      </c>
      <c r="O65" s="49">
        <f t="shared" si="8"/>
        <v>6.4999999999999991</v>
      </c>
      <c r="P65" s="93">
        <f t="shared" si="9"/>
        <v>6.5420560747663448E-2</v>
      </c>
    </row>
    <row r="66" spans="1:16" ht="31.5" x14ac:dyDescent="0.2">
      <c r="A66" s="50">
        <v>20000769</v>
      </c>
      <c r="B66" s="2" t="s">
        <v>48</v>
      </c>
      <c r="C66" s="36">
        <f>VLOOKUP(A66,'[3]Прейскурант 2019'!$A$12:$E$1358,5,0)</f>
        <v>572</v>
      </c>
      <c r="D66" s="37">
        <f>VLOOKUP(A66,'[1]Прейскурант( новый)'!$A$9:$C$1217,3,0)</f>
        <v>0.79</v>
      </c>
      <c r="E66" s="37">
        <f t="shared" si="25"/>
        <v>54.319309800000006</v>
      </c>
      <c r="F66" s="44">
        <f>VLOOKUP(A66,'[2]себ-ть 2019 год'!$A$2:$Q$1337,6,0)</f>
        <v>199.44060000000002</v>
      </c>
      <c r="G66" s="44">
        <f t="shared" si="26"/>
        <v>253.75990980000003</v>
      </c>
      <c r="H66" s="44">
        <f t="shared" si="2"/>
        <v>86.278369332000011</v>
      </c>
      <c r="I66" s="45">
        <f t="shared" si="27"/>
        <v>340.03827913200007</v>
      </c>
      <c r="J66" s="44">
        <f t="shared" si="4"/>
        <v>51.005741869800012</v>
      </c>
      <c r="K66" s="46">
        <f t="shared" si="28"/>
        <v>391.0440210018001</v>
      </c>
      <c r="L66" s="47">
        <f t="shared" si="6"/>
        <v>469.25282520216012</v>
      </c>
      <c r="M66" s="77">
        <f t="shared" si="30"/>
        <v>609.17999999999995</v>
      </c>
      <c r="N66" s="48">
        <v>609</v>
      </c>
      <c r="O66" s="49">
        <f t="shared" si="8"/>
        <v>6.499999999999992</v>
      </c>
      <c r="P66" s="93">
        <f t="shared" si="9"/>
        <v>6.4685314685314577E-2</v>
      </c>
    </row>
    <row r="67" spans="1:16" ht="31.5" x14ac:dyDescent="0.2">
      <c r="A67" s="50">
        <v>20000780</v>
      </c>
      <c r="B67" s="2" t="s">
        <v>49</v>
      </c>
      <c r="C67" s="36">
        <f>VLOOKUP(A67,'[3]Прейскурант 2019'!$A$12:$E$1358,5,0)</f>
        <v>278</v>
      </c>
      <c r="D67" s="37">
        <f>VLOOKUP(A67,'[1]Прейскурант( новый)'!$A$9:$C$1217,3,0)</f>
        <v>0.88</v>
      </c>
      <c r="E67" s="37">
        <f t="shared" si="25"/>
        <v>60.507585599999999</v>
      </c>
      <c r="F67" s="44">
        <f>VLOOKUP(A67,'[2]себ-ть 2019 год'!$A$2:$Q$1337,6,0)</f>
        <v>23.439600000000002</v>
      </c>
      <c r="G67" s="44">
        <f t="shared" si="26"/>
        <v>83.947185599999997</v>
      </c>
      <c r="H67" s="44">
        <f t="shared" si="2"/>
        <v>28.542043104000001</v>
      </c>
      <c r="I67" s="45">
        <f t="shared" si="27"/>
        <v>112.489228704</v>
      </c>
      <c r="J67" s="44">
        <f t="shared" si="4"/>
        <v>16.873384305599998</v>
      </c>
      <c r="K67" s="46">
        <f t="shared" si="28"/>
        <v>129.36261300960001</v>
      </c>
      <c r="L67" s="47">
        <f t="shared" si="6"/>
        <v>155.23513561152001</v>
      </c>
      <c r="M67" s="77">
        <f t="shared" si="30"/>
        <v>296.07</v>
      </c>
      <c r="N67" s="48">
        <v>296</v>
      </c>
      <c r="O67" s="49">
        <f t="shared" si="8"/>
        <v>6.4999999999999973</v>
      </c>
      <c r="P67" s="93">
        <f t="shared" si="9"/>
        <v>6.4748201438848962E-2</v>
      </c>
    </row>
    <row r="68" spans="1:16" ht="31.5" x14ac:dyDescent="0.2">
      <c r="A68" s="50">
        <v>20000781</v>
      </c>
      <c r="B68" s="2" t="s">
        <v>50</v>
      </c>
      <c r="C68" s="36">
        <f>VLOOKUP(A68,'[3]Прейскурант 2019'!$A$12:$E$1358,5,0)</f>
        <v>369</v>
      </c>
      <c r="D68" s="37">
        <f>VLOOKUP(A68,'[1]Прейскурант( новый)'!$A$9:$C$1217,3,0)</f>
        <v>0.88</v>
      </c>
      <c r="E68" s="37">
        <f t="shared" si="25"/>
        <v>60.507585599999999</v>
      </c>
      <c r="F68" s="44">
        <f>VLOOKUP(A68,'[2]себ-ть 2019 год'!$A$2:$Q$1337,6,0)</f>
        <v>97.2774</v>
      </c>
      <c r="G68" s="44">
        <f t="shared" si="26"/>
        <v>157.7849856</v>
      </c>
      <c r="H68" s="44">
        <f t="shared" si="2"/>
        <v>53.646895104000002</v>
      </c>
      <c r="I68" s="45">
        <f t="shared" si="27"/>
        <v>211.43188070400001</v>
      </c>
      <c r="J68" s="44">
        <f t="shared" si="4"/>
        <v>31.714782105600001</v>
      </c>
      <c r="K68" s="46">
        <f t="shared" si="28"/>
        <v>243.1466628096</v>
      </c>
      <c r="L68" s="47">
        <f t="shared" si="6"/>
        <v>291.77599537152003</v>
      </c>
      <c r="M68" s="77">
        <f t="shared" si="30"/>
        <v>392.98500000000001</v>
      </c>
      <c r="N68" s="48">
        <v>393</v>
      </c>
      <c r="O68" s="49">
        <f t="shared" si="8"/>
        <v>6.5000000000000044</v>
      </c>
      <c r="P68" s="93">
        <f t="shared" si="9"/>
        <v>6.5040650406503975E-2</v>
      </c>
    </row>
    <row r="69" spans="1:16" ht="31.5" x14ac:dyDescent="0.2">
      <c r="A69" s="50">
        <v>20000792</v>
      </c>
      <c r="B69" s="2" t="s">
        <v>51</v>
      </c>
      <c r="C69" s="36">
        <f>VLOOKUP(A69,'[3]Прейскурант 2019'!$A$12:$E$1358,5,0)</f>
        <v>460</v>
      </c>
      <c r="D69" s="37">
        <f>VLOOKUP(A69,'[1]Прейскурант( новый)'!$A$9:$C$1217,3,0)</f>
        <v>0.88</v>
      </c>
      <c r="E69" s="37">
        <f t="shared" si="25"/>
        <v>60.507585599999999</v>
      </c>
      <c r="F69" s="44">
        <f>VLOOKUP(A69,'[2]себ-ть 2019 год'!$A$2:$Q$1337,6,0)</f>
        <v>92.636399999999995</v>
      </c>
      <c r="G69" s="44">
        <f t="shared" si="26"/>
        <v>153.14398560000001</v>
      </c>
      <c r="H69" s="44">
        <f t="shared" si="2"/>
        <v>52.068955104000004</v>
      </c>
      <c r="I69" s="45">
        <f t="shared" si="27"/>
        <v>205.212940704</v>
      </c>
      <c r="J69" s="44">
        <f t="shared" si="4"/>
        <v>30.781941105599998</v>
      </c>
      <c r="K69" s="46">
        <f t="shared" si="28"/>
        <v>235.9948818096</v>
      </c>
      <c r="L69" s="47">
        <f t="shared" si="6"/>
        <v>283.19385817151999</v>
      </c>
      <c r="M69" s="77">
        <f t="shared" si="30"/>
        <v>489.9</v>
      </c>
      <c r="N69" s="48">
        <v>490</v>
      </c>
      <c r="O69" s="49">
        <f t="shared" si="8"/>
        <v>6.4999999999999947</v>
      </c>
      <c r="P69" s="93">
        <f t="shared" si="9"/>
        <v>6.5217391304347894E-2</v>
      </c>
    </row>
    <row r="70" spans="1:16" ht="31.5" x14ac:dyDescent="0.2">
      <c r="A70" s="50">
        <v>20000793</v>
      </c>
      <c r="B70" s="2" t="s">
        <v>52</v>
      </c>
      <c r="C70" s="36">
        <f>VLOOKUP(A70,'[3]Прейскурант 2019'!$A$12:$E$1358,5,0)</f>
        <v>514</v>
      </c>
      <c r="D70" s="37">
        <f>VLOOKUP(A70,'[1]Прейскурант( новый)'!$A$9:$C$1217,3,0)</f>
        <v>0.79</v>
      </c>
      <c r="E70" s="37">
        <f t="shared" si="25"/>
        <v>54.319309800000006</v>
      </c>
      <c r="F70" s="44">
        <f>VLOOKUP(A70,'[2]себ-ть 2019 год'!$A$2:$Q$1337,6,0)</f>
        <v>147.5532</v>
      </c>
      <c r="G70" s="44">
        <f t="shared" si="26"/>
        <v>201.87250980000002</v>
      </c>
      <c r="H70" s="44">
        <f t="shared" si="2"/>
        <v>68.636653332000009</v>
      </c>
      <c r="I70" s="45">
        <f t="shared" si="27"/>
        <v>270.50916313200003</v>
      </c>
      <c r="J70" s="44">
        <f t="shared" si="4"/>
        <v>40.576374469800001</v>
      </c>
      <c r="K70" s="46">
        <f t="shared" si="28"/>
        <v>311.08553760180001</v>
      </c>
      <c r="L70" s="47">
        <f t="shared" si="6"/>
        <v>373.30264512216002</v>
      </c>
      <c r="M70" s="77">
        <f t="shared" si="30"/>
        <v>547.41</v>
      </c>
      <c r="N70" s="48">
        <v>547</v>
      </c>
      <c r="O70" s="49">
        <f t="shared" si="8"/>
        <v>6.4999999999999929</v>
      </c>
      <c r="P70" s="93">
        <f t="shared" si="9"/>
        <v>6.4202334630350189E-2</v>
      </c>
    </row>
    <row r="71" spans="1:16" ht="31.5" x14ac:dyDescent="0.2">
      <c r="A71" s="50">
        <v>20000794</v>
      </c>
      <c r="B71" s="2" t="s">
        <v>53</v>
      </c>
      <c r="C71" s="36">
        <f>VLOOKUP(A71,'[3]Прейскурант 2019'!$A$12:$E$1358,5,0)</f>
        <v>626</v>
      </c>
      <c r="D71" s="37">
        <f>VLOOKUP(A71,'[1]Прейскурант( новый)'!$A$9:$C$1217,3,0)</f>
        <v>1.46</v>
      </c>
      <c r="E71" s="37">
        <f t="shared" si="25"/>
        <v>100.3875852</v>
      </c>
      <c r="F71" s="44">
        <f>VLOOKUP(A71,'[2]себ-ть 2019 год'!$A$2:$Q$1337,6,0)</f>
        <v>93.207599999999999</v>
      </c>
      <c r="G71" s="44">
        <f t="shared" si="26"/>
        <v>193.5951852</v>
      </c>
      <c r="H71" s="44">
        <f t="shared" si="2"/>
        <v>65.822362968000007</v>
      </c>
      <c r="I71" s="45">
        <f t="shared" si="27"/>
        <v>259.417548168</v>
      </c>
      <c r="J71" s="44">
        <f t="shared" si="4"/>
        <v>38.912632225199999</v>
      </c>
      <c r="K71" s="46">
        <f t="shared" si="28"/>
        <v>298.33018039320001</v>
      </c>
      <c r="L71" s="47">
        <f t="shared" si="6"/>
        <v>357.99621647184</v>
      </c>
      <c r="M71" s="77">
        <f t="shared" si="30"/>
        <v>666.69</v>
      </c>
      <c r="N71" s="48">
        <v>667</v>
      </c>
      <c r="O71" s="49">
        <f t="shared" si="8"/>
        <v>6.5000000000000089</v>
      </c>
      <c r="P71" s="93">
        <f t="shared" si="9"/>
        <v>6.5495207667731536E-2</v>
      </c>
    </row>
    <row r="72" spans="1:16" ht="47.25" x14ac:dyDescent="0.2">
      <c r="A72" s="50">
        <v>20001093</v>
      </c>
      <c r="B72" s="2" t="s">
        <v>54</v>
      </c>
      <c r="C72" s="36">
        <f>VLOOKUP(A72,'[3]Прейскурант 2019'!$A$12:$E$1358,5,0)</f>
        <v>458</v>
      </c>
      <c r="D72" s="37">
        <f>VLOOKUP(A72,'[1]Прейскурант( новый)'!$A$9:$C$1217,3,0)</f>
        <v>0.88</v>
      </c>
      <c r="E72" s="37">
        <f t="shared" si="25"/>
        <v>60.507585599999999</v>
      </c>
      <c r="F72" s="44">
        <f>VLOOKUP(A72,'[2]себ-ть 2019 год'!$A$2:$Q$1337,6,0)</f>
        <v>89.8416</v>
      </c>
      <c r="G72" s="44">
        <f t="shared" si="26"/>
        <v>150.3491856</v>
      </c>
      <c r="H72" s="44">
        <f t="shared" si="2"/>
        <v>51.118723104000004</v>
      </c>
      <c r="I72" s="45">
        <f t="shared" si="27"/>
        <v>201.467908704</v>
      </c>
      <c r="J72" s="44">
        <f t="shared" si="4"/>
        <v>30.220186305599999</v>
      </c>
      <c r="K72" s="46">
        <f t="shared" si="28"/>
        <v>231.6880950096</v>
      </c>
      <c r="L72" s="47">
        <f t="shared" si="6"/>
        <v>278.02571401151999</v>
      </c>
      <c r="M72" s="77">
        <f t="shared" si="30"/>
        <v>487.77</v>
      </c>
      <c r="N72" s="48">
        <v>488</v>
      </c>
      <c r="O72" s="49">
        <f t="shared" si="8"/>
        <v>6.4999999999999964</v>
      </c>
      <c r="P72" s="93">
        <f t="shared" ref="P72:P136" si="31">(N72/C72)-100%</f>
        <v>6.5502183406113579E-2</v>
      </c>
    </row>
    <row r="73" spans="1:16" ht="47.25" x14ac:dyDescent="0.2">
      <c r="A73" s="50">
        <v>20001094</v>
      </c>
      <c r="B73" s="2" t="s">
        <v>55</v>
      </c>
      <c r="C73" s="36">
        <f>VLOOKUP(A73,'[3]Прейскурант 2019'!$A$12:$E$1358,5,0)</f>
        <v>458</v>
      </c>
      <c r="D73" s="37">
        <f>VLOOKUP(A73,'[1]Прейскурант( новый)'!$A$9:$C$1217,3,0)</f>
        <v>0.88</v>
      </c>
      <c r="E73" s="37">
        <f t="shared" si="25"/>
        <v>60.507585599999999</v>
      </c>
      <c r="F73" s="44">
        <f>VLOOKUP(A73,'[2]себ-ть 2019 год'!$A$2:$Q$1337,6,0)</f>
        <v>89.8416</v>
      </c>
      <c r="G73" s="44">
        <f t="shared" si="26"/>
        <v>150.3491856</v>
      </c>
      <c r="H73" s="44">
        <f t="shared" ref="H73:H136" si="32">G73*$H$1</f>
        <v>51.118723104000004</v>
      </c>
      <c r="I73" s="45">
        <f t="shared" si="27"/>
        <v>201.467908704</v>
      </c>
      <c r="J73" s="44">
        <f t="shared" ref="J73:J136" si="33">I73*$J$1</f>
        <v>30.220186305599999</v>
      </c>
      <c r="K73" s="46">
        <f t="shared" si="28"/>
        <v>231.6880950096</v>
      </c>
      <c r="L73" s="47">
        <f t="shared" ref="L73:L136" si="34">K73*$L$1+K73</f>
        <v>278.02571401151999</v>
      </c>
      <c r="M73" s="77">
        <f t="shared" si="30"/>
        <v>487.77</v>
      </c>
      <c r="N73" s="48">
        <v>488</v>
      </c>
      <c r="O73" s="49">
        <f t="shared" ref="O73:O136" si="35">(M73-C73)/C73*100</f>
        <v>6.4999999999999964</v>
      </c>
      <c r="P73" s="93">
        <f t="shared" si="31"/>
        <v>6.5502183406113579E-2</v>
      </c>
    </row>
    <row r="74" spans="1:16" ht="47.25" x14ac:dyDescent="0.2">
      <c r="A74" s="50">
        <v>20001095</v>
      </c>
      <c r="B74" s="2" t="s">
        <v>56</v>
      </c>
      <c r="C74" s="36">
        <f>VLOOKUP(A74,'[3]Прейскурант 2019'!$A$12:$E$1358,5,0)</f>
        <v>458</v>
      </c>
      <c r="D74" s="37">
        <f>VLOOKUP(A74,'[1]Прейскурант( новый)'!$A$9:$C$1217,3,0)</f>
        <v>0.88</v>
      </c>
      <c r="E74" s="37">
        <f t="shared" si="25"/>
        <v>60.507585599999999</v>
      </c>
      <c r="F74" s="44">
        <f>VLOOKUP(A74,'[2]себ-ть 2019 год'!$A$2:$Q$1337,6,0)</f>
        <v>89.8416</v>
      </c>
      <c r="G74" s="44">
        <f t="shared" si="26"/>
        <v>150.3491856</v>
      </c>
      <c r="H74" s="44">
        <f t="shared" si="32"/>
        <v>51.118723104000004</v>
      </c>
      <c r="I74" s="45">
        <f t="shared" si="27"/>
        <v>201.467908704</v>
      </c>
      <c r="J74" s="44">
        <f t="shared" si="33"/>
        <v>30.220186305599999</v>
      </c>
      <c r="K74" s="46">
        <f t="shared" si="28"/>
        <v>231.6880950096</v>
      </c>
      <c r="L74" s="47">
        <f t="shared" si="34"/>
        <v>278.02571401151999</v>
      </c>
      <c r="M74" s="77">
        <f t="shared" si="30"/>
        <v>487.77</v>
      </c>
      <c r="N74" s="48">
        <v>488</v>
      </c>
      <c r="O74" s="49">
        <f t="shared" si="35"/>
        <v>6.4999999999999964</v>
      </c>
      <c r="P74" s="93">
        <f t="shared" si="31"/>
        <v>6.5502183406113579E-2</v>
      </c>
    </row>
    <row r="75" spans="1:16" ht="47.25" x14ac:dyDescent="0.2">
      <c r="A75" s="50">
        <v>20001096</v>
      </c>
      <c r="B75" s="2" t="s">
        <v>57</v>
      </c>
      <c r="C75" s="36">
        <f>VLOOKUP(A75,'[3]Прейскурант 2019'!$A$12:$E$1358,5,0)</f>
        <v>458</v>
      </c>
      <c r="D75" s="37">
        <f>VLOOKUP(A75,'[1]Прейскурант( новый)'!$A$9:$C$1217,3,0)</f>
        <v>0.88</v>
      </c>
      <c r="E75" s="37">
        <f t="shared" si="25"/>
        <v>60.507585599999999</v>
      </c>
      <c r="F75" s="44">
        <f>VLOOKUP(A75,'[2]себ-ть 2019 год'!$A$2:$Q$1337,6,0)</f>
        <v>89.8416</v>
      </c>
      <c r="G75" s="44">
        <f t="shared" si="26"/>
        <v>150.3491856</v>
      </c>
      <c r="H75" s="44">
        <f t="shared" si="32"/>
        <v>51.118723104000004</v>
      </c>
      <c r="I75" s="45">
        <f t="shared" si="27"/>
        <v>201.467908704</v>
      </c>
      <c r="J75" s="44">
        <f t="shared" si="33"/>
        <v>30.220186305599999</v>
      </c>
      <c r="K75" s="46">
        <f t="shared" si="28"/>
        <v>231.6880950096</v>
      </c>
      <c r="L75" s="47">
        <f t="shared" si="34"/>
        <v>278.02571401151999</v>
      </c>
      <c r="M75" s="77">
        <f t="shared" si="30"/>
        <v>487.77</v>
      </c>
      <c r="N75" s="48">
        <v>488</v>
      </c>
      <c r="O75" s="49">
        <f t="shared" si="35"/>
        <v>6.4999999999999964</v>
      </c>
      <c r="P75" s="93">
        <f t="shared" si="31"/>
        <v>6.5502183406113579E-2</v>
      </c>
    </row>
    <row r="76" spans="1:16" ht="47.25" x14ac:dyDescent="0.2">
      <c r="A76" s="50">
        <v>20001097</v>
      </c>
      <c r="B76" s="2" t="s">
        <v>58</v>
      </c>
      <c r="C76" s="36">
        <f>VLOOKUP(A76,'[3]Прейскурант 2019'!$A$12:$E$1358,5,0)</f>
        <v>458</v>
      </c>
      <c r="D76" s="37">
        <f>VLOOKUP(A76,'[1]Прейскурант( новый)'!$A$9:$C$1217,3,0)</f>
        <v>0.88</v>
      </c>
      <c r="E76" s="37">
        <f t="shared" si="25"/>
        <v>60.507585599999999</v>
      </c>
      <c r="F76" s="44">
        <f>VLOOKUP(A76,'[2]себ-ть 2019 год'!$A$2:$Q$1337,6,0)</f>
        <v>89.8416</v>
      </c>
      <c r="G76" s="44">
        <f t="shared" si="26"/>
        <v>150.3491856</v>
      </c>
      <c r="H76" s="44">
        <f t="shared" si="32"/>
        <v>51.118723104000004</v>
      </c>
      <c r="I76" s="45">
        <f t="shared" si="27"/>
        <v>201.467908704</v>
      </c>
      <c r="J76" s="44">
        <f t="shared" si="33"/>
        <v>30.220186305599999</v>
      </c>
      <c r="K76" s="46">
        <f t="shared" si="28"/>
        <v>231.6880950096</v>
      </c>
      <c r="L76" s="47">
        <f t="shared" si="34"/>
        <v>278.02571401151999</v>
      </c>
      <c r="M76" s="77">
        <f t="shared" si="30"/>
        <v>487.77</v>
      </c>
      <c r="N76" s="48">
        <v>488</v>
      </c>
      <c r="O76" s="49">
        <f t="shared" si="35"/>
        <v>6.4999999999999964</v>
      </c>
      <c r="P76" s="93">
        <f t="shared" si="31"/>
        <v>6.5502183406113579E-2</v>
      </c>
    </row>
    <row r="77" spans="1:16" ht="15" customHeight="1" x14ac:dyDescent="0.2">
      <c r="A77" s="192" t="s">
        <v>59</v>
      </c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4"/>
    </row>
    <row r="78" spans="1:16" ht="47.25" x14ac:dyDescent="0.2">
      <c r="A78" s="50">
        <v>20000795</v>
      </c>
      <c r="B78" s="2" t="s">
        <v>60</v>
      </c>
      <c r="C78" s="36">
        <f>VLOOKUP(A78,'[3]Прейскурант 2019'!$A$12:$E$1358,5,0)</f>
        <v>546</v>
      </c>
      <c r="D78" s="37">
        <f>VLOOKUP(A78,'[1]Прейскурант( новый)'!$A$9:$C$1217,3,0)</f>
        <v>0.92</v>
      </c>
      <c r="E78" s="37">
        <f t="shared" si="25"/>
        <v>63.257930400000014</v>
      </c>
      <c r="F78" s="44">
        <f>VLOOKUP(A78,'[2]себ-ть 2019 год'!$A$2:$Q$1337,6,0)</f>
        <v>180.10139999999998</v>
      </c>
      <c r="G78" s="44">
        <f t="shared" si="26"/>
        <v>243.3593304</v>
      </c>
      <c r="H78" s="44">
        <f t="shared" si="32"/>
        <v>82.74217233600001</v>
      </c>
      <c r="I78" s="45">
        <f t="shared" si="27"/>
        <v>326.10150273600004</v>
      </c>
      <c r="J78" s="44">
        <f t="shared" si="33"/>
        <v>48.915225410400005</v>
      </c>
      <c r="K78" s="46">
        <f t="shared" si="28"/>
        <v>375.01672814640006</v>
      </c>
      <c r="L78" s="47">
        <f t="shared" si="34"/>
        <v>450.02007377568009</v>
      </c>
      <c r="M78" s="77">
        <f t="shared" ref="M78:M142" si="36">C78*6.5%+C78</f>
        <v>581.49</v>
      </c>
      <c r="N78" s="48">
        <v>581</v>
      </c>
      <c r="O78" s="49">
        <f t="shared" si="35"/>
        <v>6.5000000000000018</v>
      </c>
      <c r="P78" s="93">
        <f t="shared" si="31"/>
        <v>6.4102564102564097E-2</v>
      </c>
    </row>
    <row r="79" spans="1:16" ht="47.25" x14ac:dyDescent="0.2">
      <c r="A79" s="50">
        <v>20000798</v>
      </c>
      <c r="B79" s="2" t="s">
        <v>61</v>
      </c>
      <c r="C79" s="36">
        <f>VLOOKUP(A79,'[3]Прейскурант 2019'!$A$12:$E$1358,5,0)</f>
        <v>572</v>
      </c>
      <c r="D79" s="37">
        <f>VLOOKUP(A79,'[1]Прейскурант( новый)'!$A$9:$C$1217,3,0)</f>
        <v>0.75</v>
      </c>
      <c r="E79" s="37">
        <f t="shared" si="25"/>
        <v>51.568965000000006</v>
      </c>
      <c r="F79" s="44">
        <f>VLOOKUP(A79,'[2]себ-ть 2019 год'!$A$2:$Q$1337,6,0)</f>
        <v>50.367600000000003</v>
      </c>
      <c r="G79" s="44">
        <f t="shared" si="26"/>
        <v>101.936565</v>
      </c>
      <c r="H79" s="44">
        <f t="shared" si="32"/>
        <v>34.658432100000006</v>
      </c>
      <c r="I79" s="45">
        <f t="shared" si="27"/>
        <v>136.5949971</v>
      </c>
      <c r="J79" s="44">
        <f t="shared" si="33"/>
        <v>20.489249564999998</v>
      </c>
      <c r="K79" s="46">
        <f t="shared" si="28"/>
        <v>157.08424666499999</v>
      </c>
      <c r="L79" s="47">
        <f t="shared" si="34"/>
        <v>188.50109599799998</v>
      </c>
      <c r="M79" s="77">
        <f t="shared" si="36"/>
        <v>609.17999999999995</v>
      </c>
      <c r="N79" s="48">
        <v>609</v>
      </c>
      <c r="O79" s="49">
        <f t="shared" si="35"/>
        <v>6.499999999999992</v>
      </c>
      <c r="P79" s="93">
        <f t="shared" si="31"/>
        <v>6.4685314685314577E-2</v>
      </c>
    </row>
    <row r="80" spans="1:16" ht="63" x14ac:dyDescent="0.2">
      <c r="A80" s="50">
        <v>20000803</v>
      </c>
      <c r="B80" s="2" t="s">
        <v>62</v>
      </c>
      <c r="C80" s="36">
        <f>VLOOKUP(A80,'[3]Прейскурант 2019'!$A$12:$E$1358,5,0)</f>
        <v>358</v>
      </c>
      <c r="D80" s="37">
        <f>VLOOKUP(A80,'[1]Прейскурант( новый)'!$A$9:$C$1217,3,0)</f>
        <v>0.75</v>
      </c>
      <c r="E80" s="37">
        <f t="shared" si="25"/>
        <v>51.568965000000006</v>
      </c>
      <c r="F80" s="44">
        <f>VLOOKUP(A80,'[2]себ-ть 2019 год'!$A$2:$Q$1337,6,0)</f>
        <v>121.125</v>
      </c>
      <c r="G80" s="44">
        <f t="shared" si="26"/>
        <v>172.69396499999999</v>
      </c>
      <c r="H80" s="44">
        <f t="shared" si="32"/>
        <v>58.715948099999999</v>
      </c>
      <c r="I80" s="45">
        <f t="shared" si="27"/>
        <v>231.40991309999998</v>
      </c>
      <c r="J80" s="44">
        <f t="shared" si="33"/>
        <v>34.711486964999999</v>
      </c>
      <c r="K80" s="46">
        <f t="shared" si="28"/>
        <v>266.12140006499999</v>
      </c>
      <c r="L80" s="47">
        <f t="shared" si="34"/>
        <v>319.34568007799999</v>
      </c>
      <c r="M80" s="77">
        <f t="shared" si="36"/>
        <v>381.27</v>
      </c>
      <c r="N80" s="48">
        <v>381</v>
      </c>
      <c r="O80" s="49">
        <f t="shared" si="35"/>
        <v>6.4999999999999947</v>
      </c>
      <c r="P80" s="93">
        <f t="shared" si="31"/>
        <v>6.4245810055865826E-2</v>
      </c>
    </row>
    <row r="81" spans="1:16" ht="63" x14ac:dyDescent="0.2">
      <c r="A81" s="50">
        <v>20000804</v>
      </c>
      <c r="B81" s="2" t="s">
        <v>63</v>
      </c>
      <c r="C81" s="36">
        <f>VLOOKUP(A81,'[3]Прейскурант 2019'!$A$12:$E$1358,5,0)</f>
        <v>385</v>
      </c>
      <c r="D81" s="37">
        <f>VLOOKUP(A81,'[1]Прейскурант( новый)'!$A$9:$C$1217,3,0)</f>
        <v>0.75</v>
      </c>
      <c r="E81" s="37">
        <f t="shared" si="25"/>
        <v>51.568965000000006</v>
      </c>
      <c r="F81" s="44">
        <f>VLOOKUP(A81,'[2]себ-ть 2019 год'!$A$2:$Q$1337,6,0)</f>
        <v>121.125</v>
      </c>
      <c r="G81" s="44">
        <f t="shared" si="26"/>
        <v>172.69396499999999</v>
      </c>
      <c r="H81" s="44">
        <f t="shared" si="32"/>
        <v>58.715948099999999</v>
      </c>
      <c r="I81" s="45">
        <f t="shared" si="27"/>
        <v>231.40991309999998</v>
      </c>
      <c r="J81" s="44">
        <f t="shared" si="33"/>
        <v>34.711486964999999</v>
      </c>
      <c r="K81" s="46">
        <f t="shared" si="28"/>
        <v>266.12140006499999</v>
      </c>
      <c r="L81" s="47">
        <f t="shared" si="34"/>
        <v>319.34568007799999</v>
      </c>
      <c r="M81" s="77">
        <f t="shared" si="36"/>
        <v>410.02499999999998</v>
      </c>
      <c r="N81" s="48">
        <v>410</v>
      </c>
      <c r="O81" s="49">
        <f t="shared" si="35"/>
        <v>6.4999999999999947</v>
      </c>
      <c r="P81" s="93">
        <f t="shared" si="31"/>
        <v>6.4935064935064846E-2</v>
      </c>
    </row>
    <row r="82" spans="1:16" ht="47.25" x14ac:dyDescent="0.2">
      <c r="A82" s="50">
        <v>20000805</v>
      </c>
      <c r="B82" s="2" t="s">
        <v>64</v>
      </c>
      <c r="C82" s="36">
        <f>VLOOKUP(A82,'[3]Прейскурант 2019'!$A$12:$E$1358,5,0)</f>
        <v>343</v>
      </c>
      <c r="D82" s="37">
        <f>VLOOKUP(A82,'[1]Прейскурант( новый)'!$A$9:$C$1217,3,0)</f>
        <v>0.75</v>
      </c>
      <c r="E82" s="37">
        <f t="shared" si="25"/>
        <v>51.568965000000006</v>
      </c>
      <c r="F82" s="44">
        <f>VLOOKUP(A82,'[2]себ-ть 2019 год'!$A$2:$Q$1337,6,0)</f>
        <v>121.125</v>
      </c>
      <c r="G82" s="44">
        <f t="shared" si="26"/>
        <v>172.69396499999999</v>
      </c>
      <c r="H82" s="44">
        <f t="shared" si="32"/>
        <v>58.715948099999999</v>
      </c>
      <c r="I82" s="45">
        <f t="shared" si="27"/>
        <v>231.40991309999998</v>
      </c>
      <c r="J82" s="44">
        <f t="shared" si="33"/>
        <v>34.711486964999999</v>
      </c>
      <c r="K82" s="46">
        <f t="shared" si="28"/>
        <v>266.12140006499999</v>
      </c>
      <c r="L82" s="47">
        <f t="shared" si="34"/>
        <v>319.34568007799999</v>
      </c>
      <c r="M82" s="77">
        <f t="shared" si="36"/>
        <v>365.29500000000002</v>
      </c>
      <c r="N82" s="48">
        <v>365</v>
      </c>
      <c r="O82" s="49">
        <f t="shared" si="35"/>
        <v>6.5000000000000044</v>
      </c>
      <c r="P82" s="93">
        <f t="shared" si="31"/>
        <v>6.4139941690962043E-2</v>
      </c>
    </row>
    <row r="83" spans="1:16" ht="47.25" x14ac:dyDescent="0.2">
      <c r="A83" s="50">
        <v>20000806</v>
      </c>
      <c r="B83" s="2" t="s">
        <v>65</v>
      </c>
      <c r="C83" s="36">
        <f>VLOOKUP(A83,'[3]Прейскурант 2019'!$A$12:$E$1358,5,0)</f>
        <v>343</v>
      </c>
      <c r="D83" s="37">
        <f>VLOOKUP(A83,'[1]Прейскурант( новый)'!$A$9:$C$1217,3,0)</f>
        <v>0.75</v>
      </c>
      <c r="E83" s="37">
        <f t="shared" si="25"/>
        <v>51.568965000000006</v>
      </c>
      <c r="F83" s="44">
        <f>VLOOKUP(A83,'[2]себ-ть 2019 год'!$A$2:$Q$1337,6,0)</f>
        <v>121.125</v>
      </c>
      <c r="G83" s="44">
        <f t="shared" si="26"/>
        <v>172.69396499999999</v>
      </c>
      <c r="H83" s="44">
        <f t="shared" si="32"/>
        <v>58.715948099999999</v>
      </c>
      <c r="I83" s="45">
        <f t="shared" si="27"/>
        <v>231.40991309999998</v>
      </c>
      <c r="J83" s="44">
        <f t="shared" si="33"/>
        <v>34.711486964999999</v>
      </c>
      <c r="K83" s="46">
        <f t="shared" si="28"/>
        <v>266.12140006499999</v>
      </c>
      <c r="L83" s="47">
        <f t="shared" si="34"/>
        <v>319.34568007799999</v>
      </c>
      <c r="M83" s="77">
        <f t="shared" si="36"/>
        <v>365.29500000000002</v>
      </c>
      <c r="N83" s="48">
        <v>365</v>
      </c>
      <c r="O83" s="49">
        <f t="shared" si="35"/>
        <v>6.5000000000000044</v>
      </c>
      <c r="P83" s="93">
        <f t="shared" si="31"/>
        <v>6.4139941690962043E-2</v>
      </c>
    </row>
    <row r="84" spans="1:16" ht="47.25" x14ac:dyDescent="0.2">
      <c r="A84" s="50">
        <v>20000807</v>
      </c>
      <c r="B84" s="2" t="s">
        <v>66</v>
      </c>
      <c r="C84" s="36">
        <f>VLOOKUP(A84,'[3]Прейскурант 2019'!$A$12:$E$1358,5,0)</f>
        <v>367</v>
      </c>
      <c r="D84" s="37">
        <f>VLOOKUP(A84,'[1]Прейскурант( новый)'!$A$9:$C$1217,3,0)</f>
        <v>0.75</v>
      </c>
      <c r="E84" s="37">
        <f t="shared" si="25"/>
        <v>51.568965000000006</v>
      </c>
      <c r="F84" s="44">
        <f>VLOOKUP(A84,'[2]себ-ть 2019 год'!$A$2:$Q$1337,6,0)</f>
        <v>121.125</v>
      </c>
      <c r="G84" s="44">
        <f t="shared" si="26"/>
        <v>172.69396499999999</v>
      </c>
      <c r="H84" s="44">
        <f t="shared" si="32"/>
        <v>58.715948099999999</v>
      </c>
      <c r="I84" s="45">
        <f t="shared" si="27"/>
        <v>231.40991309999998</v>
      </c>
      <c r="J84" s="44">
        <f t="shared" si="33"/>
        <v>34.711486964999999</v>
      </c>
      <c r="K84" s="46">
        <f t="shared" si="28"/>
        <v>266.12140006499999</v>
      </c>
      <c r="L84" s="47">
        <f t="shared" si="34"/>
        <v>319.34568007799999</v>
      </c>
      <c r="M84" s="77">
        <f t="shared" si="36"/>
        <v>390.85500000000002</v>
      </c>
      <c r="N84" s="48">
        <v>391</v>
      </c>
      <c r="O84" s="49">
        <f t="shared" si="35"/>
        <v>6.5000000000000044</v>
      </c>
      <c r="P84" s="93">
        <f t="shared" si="31"/>
        <v>6.5395095367847489E-2</v>
      </c>
    </row>
    <row r="85" spans="1:16" ht="31.5" x14ac:dyDescent="0.2">
      <c r="A85" s="50">
        <v>20000808</v>
      </c>
      <c r="B85" s="2" t="s">
        <v>67</v>
      </c>
      <c r="C85" s="36">
        <f>VLOOKUP(A85,'[3]Прейскурант 2019'!$A$12:$E$1358,5,0)</f>
        <v>343</v>
      </c>
      <c r="D85" s="37">
        <f>VLOOKUP(A85,'[1]Прейскурант( новый)'!$A$9:$C$1217,3,0)</f>
        <v>0.75</v>
      </c>
      <c r="E85" s="37">
        <f t="shared" si="25"/>
        <v>51.568965000000006</v>
      </c>
      <c r="F85" s="44">
        <f>VLOOKUP(A85,'[2]себ-ть 2019 год'!$A$2:$Q$1337,6,0)</f>
        <v>121.125</v>
      </c>
      <c r="G85" s="44">
        <f t="shared" si="26"/>
        <v>172.69396499999999</v>
      </c>
      <c r="H85" s="44">
        <f t="shared" si="32"/>
        <v>58.715948099999999</v>
      </c>
      <c r="I85" s="45">
        <f t="shared" si="27"/>
        <v>231.40991309999998</v>
      </c>
      <c r="J85" s="44">
        <f t="shared" si="33"/>
        <v>34.711486964999999</v>
      </c>
      <c r="K85" s="46">
        <f t="shared" si="28"/>
        <v>266.12140006499999</v>
      </c>
      <c r="L85" s="47">
        <f t="shared" si="34"/>
        <v>319.34568007799999</v>
      </c>
      <c r="M85" s="77">
        <f t="shared" si="36"/>
        <v>365.29500000000002</v>
      </c>
      <c r="N85" s="48">
        <v>365</v>
      </c>
      <c r="O85" s="49">
        <f t="shared" si="35"/>
        <v>6.5000000000000044</v>
      </c>
      <c r="P85" s="93">
        <f t="shared" si="31"/>
        <v>6.4139941690962043E-2</v>
      </c>
    </row>
    <row r="86" spans="1:16" ht="31.5" x14ac:dyDescent="0.2">
      <c r="A86" s="50">
        <v>20000809</v>
      </c>
      <c r="B86" s="2" t="s">
        <v>68</v>
      </c>
      <c r="C86" s="36">
        <f>VLOOKUP(A86,'[3]Прейскурант 2019'!$A$12:$E$1358,5,0)</f>
        <v>343</v>
      </c>
      <c r="D86" s="37">
        <f>VLOOKUP(A86,'[1]Прейскурант( новый)'!$A$9:$C$1217,3,0)</f>
        <v>0.75</v>
      </c>
      <c r="E86" s="37">
        <f t="shared" si="25"/>
        <v>51.568965000000006</v>
      </c>
      <c r="F86" s="44">
        <f>VLOOKUP(A86,'[2]себ-ть 2019 год'!$A$2:$Q$1337,6,0)</f>
        <v>121.125</v>
      </c>
      <c r="G86" s="44">
        <f t="shared" si="26"/>
        <v>172.69396499999999</v>
      </c>
      <c r="H86" s="44">
        <f t="shared" si="32"/>
        <v>58.715948099999999</v>
      </c>
      <c r="I86" s="45">
        <f t="shared" si="27"/>
        <v>231.40991309999998</v>
      </c>
      <c r="J86" s="44">
        <f t="shared" si="33"/>
        <v>34.711486964999999</v>
      </c>
      <c r="K86" s="46">
        <f t="shared" si="28"/>
        <v>266.12140006499999</v>
      </c>
      <c r="L86" s="47">
        <f t="shared" si="34"/>
        <v>319.34568007799999</v>
      </c>
      <c r="M86" s="77">
        <f t="shared" si="36"/>
        <v>365.29500000000002</v>
      </c>
      <c r="N86" s="48">
        <v>365</v>
      </c>
      <c r="O86" s="49">
        <f t="shared" si="35"/>
        <v>6.5000000000000044</v>
      </c>
      <c r="P86" s="93">
        <f t="shared" si="31"/>
        <v>6.4139941690962043E-2</v>
      </c>
    </row>
    <row r="87" spans="1:16" ht="31.5" x14ac:dyDescent="0.2">
      <c r="A87" s="50">
        <v>20000810</v>
      </c>
      <c r="B87" s="2" t="s">
        <v>69</v>
      </c>
      <c r="C87" s="36">
        <f>VLOOKUP(A87,'[3]Прейскурант 2019'!$A$12:$E$1358,5,0)</f>
        <v>343</v>
      </c>
      <c r="D87" s="37">
        <f>VLOOKUP(A87,'[1]Прейскурант( новый)'!$A$9:$C$1217,3,0)</f>
        <v>0.75</v>
      </c>
      <c r="E87" s="37">
        <f t="shared" si="25"/>
        <v>51.568965000000006</v>
      </c>
      <c r="F87" s="44">
        <f>VLOOKUP(A87,'[2]себ-ть 2019 год'!$A$2:$Q$1337,6,0)</f>
        <v>121.125</v>
      </c>
      <c r="G87" s="44">
        <f t="shared" si="26"/>
        <v>172.69396499999999</v>
      </c>
      <c r="H87" s="44">
        <f t="shared" si="32"/>
        <v>58.715948099999999</v>
      </c>
      <c r="I87" s="45">
        <f t="shared" si="27"/>
        <v>231.40991309999998</v>
      </c>
      <c r="J87" s="44">
        <f t="shared" si="33"/>
        <v>34.711486964999999</v>
      </c>
      <c r="K87" s="46">
        <f t="shared" si="28"/>
        <v>266.12140006499999</v>
      </c>
      <c r="L87" s="47">
        <f t="shared" si="34"/>
        <v>319.34568007799999</v>
      </c>
      <c r="M87" s="77">
        <f t="shared" si="36"/>
        <v>365.29500000000002</v>
      </c>
      <c r="N87" s="48">
        <v>365</v>
      </c>
      <c r="O87" s="49">
        <f t="shared" si="35"/>
        <v>6.5000000000000044</v>
      </c>
      <c r="P87" s="93">
        <f t="shared" si="31"/>
        <v>6.4139941690962043E-2</v>
      </c>
    </row>
    <row r="88" spans="1:16" ht="47.25" x14ac:dyDescent="0.2">
      <c r="A88" s="50">
        <v>20000813</v>
      </c>
      <c r="B88" s="2" t="s">
        <v>70</v>
      </c>
      <c r="C88" s="36">
        <f>VLOOKUP(A88,'[3]Прейскурант 2019'!$A$12:$E$1358,5,0)</f>
        <v>401</v>
      </c>
      <c r="D88" s="37">
        <f>VLOOKUP(A88,'[1]Прейскурант( новый)'!$A$9:$C$1217,3,0)</f>
        <v>0.75</v>
      </c>
      <c r="E88" s="37">
        <f t="shared" si="25"/>
        <v>51.568965000000006</v>
      </c>
      <c r="F88" s="44">
        <f>VLOOKUP(A88,'[2]себ-ть 2019 год'!$A$2:$Q$1337,6,0)</f>
        <v>121.125</v>
      </c>
      <c r="G88" s="44">
        <f t="shared" si="26"/>
        <v>172.69396499999999</v>
      </c>
      <c r="H88" s="44">
        <f t="shared" si="32"/>
        <v>58.715948099999999</v>
      </c>
      <c r="I88" s="45">
        <f t="shared" si="27"/>
        <v>231.40991309999998</v>
      </c>
      <c r="J88" s="44">
        <f t="shared" si="33"/>
        <v>34.711486964999999</v>
      </c>
      <c r="K88" s="46">
        <f t="shared" si="28"/>
        <v>266.12140006499999</v>
      </c>
      <c r="L88" s="47">
        <f t="shared" si="34"/>
        <v>319.34568007799999</v>
      </c>
      <c r="M88" s="77">
        <f t="shared" si="36"/>
        <v>427.065</v>
      </c>
      <c r="N88" s="48">
        <v>427</v>
      </c>
      <c r="O88" s="49">
        <f t="shared" si="35"/>
        <v>6.4999999999999991</v>
      </c>
      <c r="P88" s="93">
        <f t="shared" si="31"/>
        <v>6.4837905236907689E-2</v>
      </c>
    </row>
    <row r="89" spans="1:16" ht="47.25" x14ac:dyDescent="0.2">
      <c r="A89" s="50">
        <v>20000814</v>
      </c>
      <c r="B89" s="2" t="s">
        <v>71</v>
      </c>
      <c r="C89" s="36">
        <f>VLOOKUP(A89,'[3]Прейскурант 2019'!$A$12:$E$1358,5,0)</f>
        <v>401</v>
      </c>
      <c r="D89" s="37">
        <f>VLOOKUP(A89,'[1]Прейскурант( новый)'!$A$9:$C$1217,3,0)</f>
        <v>0.75</v>
      </c>
      <c r="E89" s="37">
        <f t="shared" si="25"/>
        <v>51.568965000000006</v>
      </c>
      <c r="F89" s="44">
        <f>VLOOKUP(A89,'[2]себ-ть 2019 год'!$A$2:$Q$1337,6,0)</f>
        <v>121.125</v>
      </c>
      <c r="G89" s="44">
        <f t="shared" si="26"/>
        <v>172.69396499999999</v>
      </c>
      <c r="H89" s="44">
        <f t="shared" si="32"/>
        <v>58.715948099999999</v>
      </c>
      <c r="I89" s="45">
        <f t="shared" si="27"/>
        <v>231.40991309999998</v>
      </c>
      <c r="J89" s="44">
        <f t="shared" si="33"/>
        <v>34.711486964999999</v>
      </c>
      <c r="K89" s="46">
        <f t="shared" si="28"/>
        <v>266.12140006499999</v>
      </c>
      <c r="L89" s="47">
        <f t="shared" si="34"/>
        <v>319.34568007799999</v>
      </c>
      <c r="M89" s="77">
        <f t="shared" si="36"/>
        <v>427.065</v>
      </c>
      <c r="N89" s="48">
        <v>427</v>
      </c>
      <c r="O89" s="49">
        <f t="shared" si="35"/>
        <v>6.4999999999999991</v>
      </c>
      <c r="P89" s="93">
        <f t="shared" si="31"/>
        <v>6.4837905236907689E-2</v>
      </c>
    </row>
    <row r="90" spans="1:16" ht="47.25" x14ac:dyDescent="0.2">
      <c r="A90" s="50">
        <v>20000952</v>
      </c>
      <c r="B90" s="2" t="s">
        <v>72</v>
      </c>
      <c r="C90" s="36">
        <f>VLOOKUP(A90,'[3]Прейскурант 2019'!$A$12:$E$1358,5,0)</f>
        <v>343</v>
      </c>
      <c r="D90" s="37">
        <f>VLOOKUP(A90,'[1]Прейскурант( новый)'!$A$9:$C$1217,3,0)</f>
        <v>1.5</v>
      </c>
      <c r="E90" s="37">
        <f t="shared" si="25"/>
        <v>103.13793000000001</v>
      </c>
      <c r="F90" s="44">
        <f>VLOOKUP(A90,'[2]себ-ть 2019 год'!$A$2:$Q$1337,6,0)</f>
        <v>121.125</v>
      </c>
      <c r="G90" s="44">
        <f t="shared" si="26"/>
        <v>224.26293000000001</v>
      </c>
      <c r="H90" s="44">
        <f t="shared" si="32"/>
        <v>76.249396200000007</v>
      </c>
      <c r="I90" s="45">
        <f t="shared" si="27"/>
        <v>300.51232620000002</v>
      </c>
      <c r="J90" s="44">
        <f t="shared" si="33"/>
        <v>45.076848930000004</v>
      </c>
      <c r="K90" s="46">
        <f t="shared" si="28"/>
        <v>345.58917513</v>
      </c>
      <c r="L90" s="47">
        <f t="shared" si="34"/>
        <v>414.70701015600002</v>
      </c>
      <c r="M90" s="77">
        <f t="shared" si="36"/>
        <v>365.29500000000002</v>
      </c>
      <c r="N90" s="48">
        <v>365</v>
      </c>
      <c r="O90" s="49">
        <f t="shared" si="35"/>
        <v>6.5000000000000044</v>
      </c>
      <c r="P90" s="93">
        <f t="shared" si="31"/>
        <v>6.4139941690962043E-2</v>
      </c>
    </row>
    <row r="91" spans="1:16" ht="31.5" x14ac:dyDescent="0.2">
      <c r="A91" s="50">
        <v>20000953</v>
      </c>
      <c r="B91" s="2" t="s">
        <v>73</v>
      </c>
      <c r="C91" s="36">
        <f>VLOOKUP(A91,'[3]Прейскурант 2019'!$A$12:$E$1358,5,0)</f>
        <v>487</v>
      </c>
      <c r="D91" s="37">
        <f>VLOOKUP(A91,'[1]Прейскурант( новый)'!$A$9:$C$1217,3,0)</f>
        <v>0.75</v>
      </c>
      <c r="E91" s="37">
        <f t="shared" si="25"/>
        <v>51.568965000000006</v>
      </c>
      <c r="F91" s="44">
        <f>VLOOKUP(A91,'[2]себ-ть 2019 год'!$A$2:$Q$1337,6,0)</f>
        <v>121.125</v>
      </c>
      <c r="G91" s="44">
        <f t="shared" si="26"/>
        <v>172.69396499999999</v>
      </c>
      <c r="H91" s="44">
        <f t="shared" si="32"/>
        <v>58.715948099999999</v>
      </c>
      <c r="I91" s="45">
        <f t="shared" si="27"/>
        <v>231.40991309999998</v>
      </c>
      <c r="J91" s="44">
        <f t="shared" si="33"/>
        <v>34.711486964999999</v>
      </c>
      <c r="K91" s="46">
        <f t="shared" si="28"/>
        <v>266.12140006499999</v>
      </c>
      <c r="L91" s="47">
        <f t="shared" si="34"/>
        <v>319.34568007799999</v>
      </c>
      <c r="M91" s="77">
        <f t="shared" si="36"/>
        <v>518.65499999999997</v>
      </c>
      <c r="N91" s="48">
        <v>519</v>
      </c>
      <c r="O91" s="49">
        <f t="shared" si="35"/>
        <v>6.4999999999999947</v>
      </c>
      <c r="P91" s="93">
        <f t="shared" si="31"/>
        <v>6.5708418891170517E-2</v>
      </c>
    </row>
    <row r="92" spans="1:16" ht="31.5" x14ac:dyDescent="0.2">
      <c r="A92" s="18">
        <v>20000954</v>
      </c>
      <c r="B92" s="2" t="s">
        <v>74</v>
      </c>
      <c r="C92" s="36">
        <f>VLOOKUP(A92,'[3]Прейскурант 2019'!$A$12:$E$1358,5,0)</f>
        <v>487</v>
      </c>
      <c r="D92" s="37">
        <f>VLOOKUP(A92,'[1]Прейскурант( новый)'!$A$9:$C$1217,3,0)</f>
        <v>0.75</v>
      </c>
      <c r="E92" s="37">
        <f t="shared" si="25"/>
        <v>51.568965000000006</v>
      </c>
      <c r="F92" s="44">
        <f>VLOOKUP(A92,'[2]себ-ть 2019 год'!$A$2:$Q$1337,6,0)</f>
        <v>121.125</v>
      </c>
      <c r="G92" s="44">
        <f t="shared" si="26"/>
        <v>172.69396499999999</v>
      </c>
      <c r="H92" s="44">
        <f t="shared" si="32"/>
        <v>58.715948099999999</v>
      </c>
      <c r="I92" s="45">
        <f t="shared" si="27"/>
        <v>231.40991309999998</v>
      </c>
      <c r="J92" s="44">
        <f t="shared" si="33"/>
        <v>34.711486964999999</v>
      </c>
      <c r="K92" s="46">
        <f t="shared" si="28"/>
        <v>266.12140006499999</v>
      </c>
      <c r="L92" s="47">
        <f t="shared" si="34"/>
        <v>319.34568007799999</v>
      </c>
      <c r="M92" s="77">
        <f t="shared" si="36"/>
        <v>518.65499999999997</v>
      </c>
      <c r="N92" s="48">
        <v>519</v>
      </c>
      <c r="O92" s="49">
        <f t="shared" si="35"/>
        <v>6.4999999999999947</v>
      </c>
      <c r="P92" s="93">
        <f t="shared" si="31"/>
        <v>6.5708418891170517E-2</v>
      </c>
    </row>
    <row r="93" spans="1:16" ht="31.5" x14ac:dyDescent="0.2">
      <c r="A93" s="18">
        <v>20000955</v>
      </c>
      <c r="B93" s="2" t="s">
        <v>75</v>
      </c>
      <c r="C93" s="36">
        <f>VLOOKUP(A93,'[3]Прейскурант 2019'!$A$12:$E$1358,5,0)</f>
        <v>487</v>
      </c>
      <c r="D93" s="37">
        <f>VLOOKUP(A93,'[1]Прейскурант( новый)'!$A$9:$C$1217,3,0)</f>
        <v>0.75</v>
      </c>
      <c r="E93" s="37">
        <f t="shared" si="25"/>
        <v>51.568965000000006</v>
      </c>
      <c r="F93" s="44">
        <f>VLOOKUP(A93,'[2]себ-ть 2019 год'!$A$2:$Q$1337,6,0)</f>
        <v>121.125</v>
      </c>
      <c r="G93" s="44">
        <f t="shared" si="26"/>
        <v>172.69396499999999</v>
      </c>
      <c r="H93" s="44">
        <f t="shared" si="32"/>
        <v>58.715948099999999</v>
      </c>
      <c r="I93" s="45">
        <f t="shared" si="27"/>
        <v>231.40991309999998</v>
      </c>
      <c r="J93" s="44">
        <f t="shared" si="33"/>
        <v>34.711486964999999</v>
      </c>
      <c r="K93" s="46">
        <f t="shared" si="28"/>
        <v>266.12140006499999</v>
      </c>
      <c r="L93" s="47">
        <f t="shared" si="34"/>
        <v>319.34568007799999</v>
      </c>
      <c r="M93" s="77">
        <f t="shared" si="36"/>
        <v>518.65499999999997</v>
      </c>
      <c r="N93" s="48">
        <v>519</v>
      </c>
      <c r="O93" s="49">
        <f t="shared" si="35"/>
        <v>6.4999999999999947</v>
      </c>
      <c r="P93" s="93">
        <f t="shared" si="31"/>
        <v>6.5708418891170517E-2</v>
      </c>
    </row>
    <row r="94" spans="1:16" ht="15.75" x14ac:dyDescent="0.2">
      <c r="A94" s="18">
        <v>20000172</v>
      </c>
      <c r="B94" s="4" t="s">
        <v>76</v>
      </c>
      <c r="C94" s="36">
        <f>VLOOKUP(A94,'[3]Прейскурант 2019'!$A$12:$E$1358,5,0)</f>
        <v>401</v>
      </c>
      <c r="D94" s="37">
        <f>VLOOKUP(A94,'[1]Прейскурант( новый)'!$A$9:$C$1217,3,0)</f>
        <v>0.75</v>
      </c>
      <c r="E94" s="37">
        <f t="shared" si="25"/>
        <v>51.568965000000006</v>
      </c>
      <c r="F94" s="44">
        <f>VLOOKUP(A94,'[2]себ-ть 2019 год'!$A$2:$Q$1337,6,0)</f>
        <v>129.77459999999999</v>
      </c>
      <c r="G94" s="44">
        <f t="shared" si="26"/>
        <v>181.34356500000001</v>
      </c>
      <c r="H94" s="44">
        <f t="shared" si="32"/>
        <v>61.65681210000001</v>
      </c>
      <c r="I94" s="45">
        <f t="shared" si="27"/>
        <v>243.00037710000004</v>
      </c>
      <c r="J94" s="44">
        <f t="shared" si="33"/>
        <v>36.450056565000004</v>
      </c>
      <c r="K94" s="46">
        <f t="shared" si="28"/>
        <v>279.45043366500005</v>
      </c>
      <c r="L94" s="47">
        <f t="shared" si="34"/>
        <v>335.34052039800008</v>
      </c>
      <c r="M94" s="77">
        <f t="shared" si="36"/>
        <v>427.065</v>
      </c>
      <c r="N94" s="48">
        <v>427</v>
      </c>
      <c r="O94" s="49">
        <f t="shared" si="35"/>
        <v>6.4999999999999991</v>
      </c>
      <c r="P94" s="93">
        <f t="shared" si="31"/>
        <v>6.4837905236907689E-2</v>
      </c>
    </row>
    <row r="95" spans="1:16" ht="15" customHeight="1" x14ac:dyDescent="0.2">
      <c r="A95" s="176" t="s">
        <v>77</v>
      </c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8"/>
    </row>
    <row r="96" spans="1:16" ht="15.75" x14ac:dyDescent="0.2">
      <c r="A96" s="51">
        <v>30000823</v>
      </c>
      <c r="B96" s="4" t="s">
        <v>78</v>
      </c>
      <c r="C96" s="36">
        <f>VLOOKUP(A96,'[3]Прейскурант 2019'!$A$12:$E$1358,5,0)</f>
        <v>125</v>
      </c>
      <c r="D96" s="37">
        <f>VLOOKUP(A96,'[1]Прейскурант( новый)'!$A$9:$C$1217,3,0)</f>
        <v>0.28999999999999998</v>
      </c>
      <c r="E96" s="37">
        <f t="shared" ref="E96:E105" si="37">70.54*D96*1.302</f>
        <v>26.634493200000001</v>
      </c>
      <c r="F96" s="44">
        <f>VLOOKUP(A96,'[2]себ-ть 2019 год'!$A$2:$Q$1337,6,0)</f>
        <v>35.822399999999995</v>
      </c>
      <c r="G96" s="44">
        <f t="shared" si="26"/>
        <v>62.456893199999996</v>
      </c>
      <c r="H96" s="44">
        <f t="shared" si="32"/>
        <v>21.235343688</v>
      </c>
      <c r="I96" s="45">
        <f t="shared" si="27"/>
        <v>83.692236887999996</v>
      </c>
      <c r="J96" s="44">
        <f t="shared" si="33"/>
        <v>12.553835533199999</v>
      </c>
      <c r="K96" s="46">
        <f t="shared" si="28"/>
        <v>96.246072421199997</v>
      </c>
      <c r="L96" s="47">
        <f t="shared" si="34"/>
        <v>115.49528690544</v>
      </c>
      <c r="M96" s="77">
        <f t="shared" si="36"/>
        <v>133.125</v>
      </c>
      <c r="N96" s="48">
        <v>133</v>
      </c>
      <c r="O96" s="49">
        <f t="shared" si="35"/>
        <v>6.5</v>
      </c>
      <c r="P96" s="93">
        <f t="shared" si="31"/>
        <v>6.4000000000000057E-2</v>
      </c>
    </row>
    <row r="97" spans="1:16" ht="31.5" x14ac:dyDescent="0.2">
      <c r="A97" s="51">
        <v>30000824</v>
      </c>
      <c r="B97" s="4" t="s">
        <v>79</v>
      </c>
      <c r="C97" s="36">
        <f>VLOOKUP(A97,'[3]Прейскурант 2019'!$A$12:$E$1358,5,0)</f>
        <v>280</v>
      </c>
      <c r="D97" s="37">
        <f>VLOOKUP(A97,'[1]Прейскурант( новый)'!$A$9:$C$1217,3,0)</f>
        <v>0.54</v>
      </c>
      <c r="E97" s="37">
        <f t="shared" si="37"/>
        <v>49.595263200000012</v>
      </c>
      <c r="F97" s="44">
        <f>VLOOKUP(A97,'[2]себ-ть 2019 год'!$A$2:$Q$1337,6,0)</f>
        <v>59.098799999999997</v>
      </c>
      <c r="G97" s="44">
        <f t="shared" si="26"/>
        <v>108.69406320000002</v>
      </c>
      <c r="H97" s="44">
        <f t="shared" si="32"/>
        <v>36.955981488000006</v>
      </c>
      <c r="I97" s="45">
        <f t="shared" si="27"/>
        <v>145.65004468800004</v>
      </c>
      <c r="J97" s="44">
        <f t="shared" si="33"/>
        <v>21.847506703200004</v>
      </c>
      <c r="K97" s="46">
        <f t="shared" si="28"/>
        <v>167.49755139120003</v>
      </c>
      <c r="L97" s="47">
        <f t="shared" si="34"/>
        <v>200.99706166944003</v>
      </c>
      <c r="M97" s="77">
        <f t="shared" si="36"/>
        <v>298.2</v>
      </c>
      <c r="N97" s="48">
        <v>298</v>
      </c>
      <c r="O97" s="49">
        <f t="shared" si="35"/>
        <v>6.4999999999999964</v>
      </c>
      <c r="P97" s="93">
        <f t="shared" si="31"/>
        <v>6.4285714285714279E-2</v>
      </c>
    </row>
    <row r="98" spans="1:16" ht="31.5" x14ac:dyDescent="0.2">
      <c r="A98" s="51">
        <v>30000825</v>
      </c>
      <c r="B98" s="4" t="s">
        <v>80</v>
      </c>
      <c r="C98" s="36">
        <f>VLOOKUP(A98,'[3]Прейскурант 2019'!$A$12:$E$1358,5,0)</f>
        <v>255</v>
      </c>
      <c r="D98" s="37">
        <f>VLOOKUP(A98,'[1]Прейскурант( новый)'!$A$9:$C$1217,3,0)</f>
        <v>0.54</v>
      </c>
      <c r="E98" s="37">
        <f t="shared" si="37"/>
        <v>49.595263200000012</v>
      </c>
      <c r="F98" s="44">
        <f>VLOOKUP(A98,'[2]себ-ть 2019 год'!$A$2:$Q$1337,6,0)</f>
        <v>58.272600000000004</v>
      </c>
      <c r="G98" s="44">
        <f t="shared" si="26"/>
        <v>107.86786320000002</v>
      </c>
      <c r="H98" s="44">
        <f t="shared" si="32"/>
        <v>36.67507348800001</v>
      </c>
      <c r="I98" s="45">
        <f t="shared" si="27"/>
        <v>144.54293668800003</v>
      </c>
      <c r="J98" s="44">
        <f t="shared" si="33"/>
        <v>21.681440503200005</v>
      </c>
      <c r="K98" s="46">
        <f t="shared" si="28"/>
        <v>166.22437719120003</v>
      </c>
      <c r="L98" s="47">
        <f t="shared" si="34"/>
        <v>199.46925262944004</v>
      </c>
      <c r="M98" s="77">
        <f t="shared" si="36"/>
        <v>271.57499999999999</v>
      </c>
      <c r="N98" s="48">
        <v>272</v>
      </c>
      <c r="O98" s="49">
        <f t="shared" si="35"/>
        <v>6.4999999999999964</v>
      </c>
      <c r="P98" s="93">
        <f t="shared" si="31"/>
        <v>6.6666666666666652E-2</v>
      </c>
    </row>
    <row r="99" spans="1:16" ht="31.5" x14ac:dyDescent="0.2">
      <c r="A99" s="51">
        <v>30000826</v>
      </c>
      <c r="B99" s="4" t="s">
        <v>81</v>
      </c>
      <c r="C99" s="36">
        <f>VLOOKUP(A99,'[3]Прейскурант 2019'!$A$12:$E$1358,5,0)</f>
        <v>313</v>
      </c>
      <c r="D99" s="37">
        <f>VLOOKUP(A99,'[1]Прейскурант( новый)'!$A$9:$C$1217,3,0)</f>
        <v>0.38</v>
      </c>
      <c r="E99" s="37">
        <f t="shared" si="37"/>
        <v>34.900370400000007</v>
      </c>
      <c r="F99" s="44">
        <f>VLOOKUP(A99,'[2]себ-ть 2019 год'!$A$2:$Q$1337,6,0)</f>
        <v>61.230600000000003</v>
      </c>
      <c r="G99" s="44">
        <f t="shared" si="26"/>
        <v>96.13097040000001</v>
      </c>
      <c r="H99" s="44">
        <f t="shared" si="32"/>
        <v>32.684529936000004</v>
      </c>
      <c r="I99" s="45">
        <f t="shared" si="27"/>
        <v>128.81550033600001</v>
      </c>
      <c r="J99" s="44">
        <f t="shared" si="33"/>
        <v>19.3223250504</v>
      </c>
      <c r="K99" s="46">
        <f t="shared" si="28"/>
        <v>148.13782538640001</v>
      </c>
      <c r="L99" s="47">
        <f t="shared" si="34"/>
        <v>177.76539046368001</v>
      </c>
      <c r="M99" s="77">
        <f t="shared" si="36"/>
        <v>333.34500000000003</v>
      </c>
      <c r="N99" s="48">
        <v>333</v>
      </c>
      <c r="O99" s="49">
        <f t="shared" si="35"/>
        <v>6.5000000000000089</v>
      </c>
      <c r="P99" s="93">
        <f t="shared" si="31"/>
        <v>6.3897763578274702E-2</v>
      </c>
    </row>
    <row r="100" spans="1:16" ht="15.75" x14ac:dyDescent="0.2">
      <c r="A100" s="51">
        <v>30000827</v>
      </c>
      <c r="B100" s="4" t="s">
        <v>82</v>
      </c>
      <c r="C100" s="36">
        <f>VLOOKUP(A100,'[3]Прейскурант 2019'!$A$12:$E$1358,5,0)</f>
        <v>121</v>
      </c>
      <c r="D100" s="37">
        <f>VLOOKUP(A100,'[1]Прейскурант( новый)'!$A$9:$C$1217,3,0)</f>
        <v>0.28999999999999998</v>
      </c>
      <c r="E100" s="37">
        <f t="shared" si="37"/>
        <v>26.634493200000001</v>
      </c>
      <c r="F100" s="44">
        <f>VLOOKUP(A100,'[2]себ-ть 2019 год'!$A$2:$Q$1337,6,0)</f>
        <v>35.822399999999995</v>
      </c>
      <c r="G100" s="44">
        <f t="shared" si="26"/>
        <v>62.456893199999996</v>
      </c>
      <c r="H100" s="44">
        <f t="shared" si="32"/>
        <v>21.235343688</v>
      </c>
      <c r="I100" s="45">
        <f t="shared" si="27"/>
        <v>83.692236887999996</v>
      </c>
      <c r="J100" s="44">
        <f t="shared" si="33"/>
        <v>12.553835533199999</v>
      </c>
      <c r="K100" s="46">
        <f t="shared" si="28"/>
        <v>96.246072421199997</v>
      </c>
      <c r="L100" s="47">
        <f t="shared" si="34"/>
        <v>115.49528690544</v>
      </c>
      <c r="M100" s="77">
        <f t="shared" si="36"/>
        <v>128.86500000000001</v>
      </c>
      <c r="N100" s="48">
        <v>129</v>
      </c>
      <c r="O100" s="49">
        <f t="shared" si="35"/>
        <v>6.5000000000000071</v>
      </c>
      <c r="P100" s="93">
        <f t="shared" si="31"/>
        <v>6.6115702479338845E-2</v>
      </c>
    </row>
    <row r="101" spans="1:16" ht="15.75" x14ac:dyDescent="0.2">
      <c r="A101" s="51">
        <v>30000828</v>
      </c>
      <c r="B101" s="4" t="s">
        <v>83</v>
      </c>
      <c r="C101" s="36">
        <f>VLOOKUP(A101,'[3]Прейскурант 2019'!$A$12:$E$1358,5,0)</f>
        <v>165</v>
      </c>
      <c r="D101" s="37">
        <f>VLOOKUP(A101,'[1]Прейскурант( новый)'!$A$9:$C$1217,3,0)</f>
        <v>0.28999999999999998</v>
      </c>
      <c r="E101" s="37">
        <f t="shared" si="37"/>
        <v>26.634493200000001</v>
      </c>
      <c r="F101" s="44">
        <f>VLOOKUP(A101,'[2]себ-ть 2019 год'!$A$2:$Q$1337,6,0)</f>
        <v>35.822399999999995</v>
      </c>
      <c r="G101" s="44">
        <f t="shared" si="26"/>
        <v>62.456893199999996</v>
      </c>
      <c r="H101" s="44">
        <f t="shared" si="32"/>
        <v>21.235343688</v>
      </c>
      <c r="I101" s="45">
        <f t="shared" si="27"/>
        <v>83.692236887999996</v>
      </c>
      <c r="J101" s="44">
        <f t="shared" si="33"/>
        <v>12.553835533199999</v>
      </c>
      <c r="K101" s="46">
        <f t="shared" si="28"/>
        <v>96.246072421199997</v>
      </c>
      <c r="L101" s="47">
        <f t="shared" si="34"/>
        <v>115.49528690544</v>
      </c>
      <c r="M101" s="77">
        <f t="shared" si="36"/>
        <v>175.72499999999999</v>
      </c>
      <c r="N101" s="48">
        <v>176</v>
      </c>
      <c r="O101" s="49">
        <f t="shared" si="35"/>
        <v>6.4999999999999964</v>
      </c>
      <c r="P101" s="93">
        <f t="shared" si="31"/>
        <v>6.6666666666666652E-2</v>
      </c>
    </row>
    <row r="102" spans="1:16" ht="31.5" x14ac:dyDescent="0.2">
      <c r="A102" s="51">
        <v>30000830</v>
      </c>
      <c r="B102" s="4" t="s">
        <v>84</v>
      </c>
      <c r="C102" s="36">
        <f>VLOOKUP(A102,'[3]Прейскурант 2019'!$A$12:$E$1358,5,0)</f>
        <v>235</v>
      </c>
      <c r="D102" s="37">
        <f>VLOOKUP(A102,'[1]Прейскурант( новый)'!$A$9:$C$1217,3,0)</f>
        <v>0.9</v>
      </c>
      <c r="E102" s="37">
        <f t="shared" si="37"/>
        <v>82.658772000000013</v>
      </c>
      <c r="F102" s="44">
        <f>VLOOKUP(A102,'[2]себ-ть 2019 год'!$A$2:$Q$1337,6,0)</f>
        <v>36.118199999999995</v>
      </c>
      <c r="G102" s="44">
        <f t="shared" si="26"/>
        <v>118.776972</v>
      </c>
      <c r="H102" s="44">
        <f t="shared" si="32"/>
        <v>40.384170480000002</v>
      </c>
      <c r="I102" s="45">
        <f t="shared" si="27"/>
        <v>159.16114248</v>
      </c>
      <c r="J102" s="44">
        <f t="shared" si="33"/>
        <v>23.874171371999999</v>
      </c>
      <c r="K102" s="46">
        <f t="shared" si="28"/>
        <v>183.035313852</v>
      </c>
      <c r="L102" s="47">
        <f t="shared" si="34"/>
        <v>219.64237662240001</v>
      </c>
      <c r="M102" s="77">
        <f t="shared" si="36"/>
        <v>250.27500000000001</v>
      </c>
      <c r="N102" s="48">
        <v>250</v>
      </c>
      <c r="O102" s="49">
        <f t="shared" si="35"/>
        <v>6.5000000000000027</v>
      </c>
      <c r="P102" s="93">
        <f t="shared" si="31"/>
        <v>6.3829787234042534E-2</v>
      </c>
    </row>
    <row r="103" spans="1:16" ht="15.75" x14ac:dyDescent="0.2">
      <c r="A103" s="51">
        <v>30000831</v>
      </c>
      <c r="B103" s="4" t="s">
        <v>85</v>
      </c>
      <c r="C103" s="36">
        <f>VLOOKUP(A103,'[3]Прейскурант 2019'!$A$12:$E$1358,5,0)</f>
        <v>370</v>
      </c>
      <c r="D103" s="37">
        <f>VLOOKUP(A103,'[1]Прейскурант( новый)'!$A$9:$C$1217,3,0)</f>
        <v>1.63</v>
      </c>
      <c r="E103" s="37">
        <f t="shared" si="37"/>
        <v>149.7042204</v>
      </c>
      <c r="F103" s="44">
        <f>VLOOKUP(A103,'[2]себ-ть 2019 год'!$A$2:$Q$1337,6,0)</f>
        <v>38.882399999999997</v>
      </c>
      <c r="G103" s="44">
        <f t="shared" si="26"/>
        <v>188.58662039999999</v>
      </c>
      <c r="H103" s="44">
        <f t="shared" si="32"/>
        <v>64.119450936000007</v>
      </c>
      <c r="I103" s="45">
        <f t="shared" si="27"/>
        <v>252.70607133599998</v>
      </c>
      <c r="J103" s="44">
        <f t="shared" si="33"/>
        <v>37.905910700399993</v>
      </c>
      <c r="K103" s="46">
        <f t="shared" si="28"/>
        <v>290.61198203639998</v>
      </c>
      <c r="L103" s="47">
        <f t="shared" si="34"/>
        <v>348.73437844367999</v>
      </c>
      <c r="M103" s="77">
        <f t="shared" si="36"/>
        <v>394.05</v>
      </c>
      <c r="N103" s="48">
        <v>394</v>
      </c>
      <c r="O103" s="49">
        <f t="shared" si="35"/>
        <v>6.5000000000000027</v>
      </c>
      <c r="P103" s="93">
        <f t="shared" si="31"/>
        <v>6.4864864864864868E-2</v>
      </c>
    </row>
    <row r="104" spans="1:16" ht="31.5" x14ac:dyDescent="0.2">
      <c r="A104" s="51">
        <v>30000855</v>
      </c>
      <c r="B104" s="4" t="s">
        <v>86</v>
      </c>
      <c r="C104" s="36">
        <f>VLOOKUP(A104,'[3]Прейскурант 2019'!$A$12:$E$1358,5,0)</f>
        <v>470</v>
      </c>
      <c r="D104" s="37">
        <f>VLOOKUP(A104,'[1]Прейскурант( новый)'!$A$9:$C$1217,3,0)</f>
        <v>1.1499999999999999</v>
      </c>
      <c r="E104" s="37">
        <f t="shared" si="37"/>
        <v>105.619542</v>
      </c>
      <c r="F104" s="44">
        <f>VLOOKUP(A104,'[2]себ-ть 2019 год'!$A$2:$Q$1337,6,0)</f>
        <v>136.833</v>
      </c>
      <c r="G104" s="44">
        <f t="shared" si="26"/>
        <v>242.45254199999999</v>
      </c>
      <c r="H104" s="44">
        <f t="shared" si="32"/>
        <v>82.433864280000009</v>
      </c>
      <c r="I104" s="45">
        <f t="shared" si="27"/>
        <v>324.88640628000002</v>
      </c>
      <c r="J104" s="44">
        <f t="shared" si="33"/>
        <v>48.732960941999998</v>
      </c>
      <c r="K104" s="46">
        <f t="shared" si="28"/>
        <v>373.61936722199999</v>
      </c>
      <c r="L104" s="47">
        <f t="shared" si="34"/>
        <v>448.34324066639999</v>
      </c>
      <c r="M104" s="77">
        <f t="shared" si="36"/>
        <v>500.55</v>
      </c>
      <c r="N104" s="48">
        <v>500</v>
      </c>
      <c r="O104" s="49">
        <f t="shared" si="35"/>
        <v>6.5000000000000027</v>
      </c>
      <c r="P104" s="93">
        <f t="shared" si="31"/>
        <v>6.3829787234042534E-2</v>
      </c>
    </row>
    <row r="105" spans="1:16" ht="31.5" x14ac:dyDescent="0.2">
      <c r="A105" s="14">
        <v>30000864</v>
      </c>
      <c r="B105" s="4" t="s">
        <v>87</v>
      </c>
      <c r="C105" s="36">
        <f>VLOOKUP(A105,'[3]Прейскурант 2019'!$A$12:$E$1358,5,0)</f>
        <v>485</v>
      </c>
      <c r="D105" s="37">
        <f>VLOOKUP(A105,'[1]Прейскурант( новый)'!$A$9:$C$1217,3,0)</f>
        <v>0.68</v>
      </c>
      <c r="E105" s="37">
        <f t="shared" si="37"/>
        <v>62.453294400000011</v>
      </c>
      <c r="F105" s="44">
        <f>VLOOKUP(A105,'[2]себ-ть 2019 год'!$A$2:$Q$1337,6,0)</f>
        <v>199.12440000000001</v>
      </c>
      <c r="G105" s="44">
        <f t="shared" si="26"/>
        <v>261.57769440000004</v>
      </c>
      <c r="H105" s="44">
        <f t="shared" si="32"/>
        <v>88.936416096000016</v>
      </c>
      <c r="I105" s="45">
        <f t="shared" si="27"/>
        <v>350.51411049600006</v>
      </c>
      <c r="J105" s="44">
        <f t="shared" si="33"/>
        <v>52.577116574400009</v>
      </c>
      <c r="K105" s="46">
        <f t="shared" si="28"/>
        <v>403.09122707040007</v>
      </c>
      <c r="L105" s="47">
        <f t="shared" si="34"/>
        <v>483.7094724844801</v>
      </c>
      <c r="M105" s="77">
        <f t="shared" si="36"/>
        <v>516.52499999999998</v>
      </c>
      <c r="N105" s="48">
        <v>517</v>
      </c>
      <c r="O105" s="49">
        <f t="shared" si="35"/>
        <v>6.4999999999999947</v>
      </c>
      <c r="P105" s="93">
        <f t="shared" si="31"/>
        <v>6.5979381443298957E-2</v>
      </c>
    </row>
    <row r="106" spans="1:16" ht="15" customHeight="1" x14ac:dyDescent="0.2">
      <c r="A106" s="195" t="s">
        <v>88</v>
      </c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7"/>
    </row>
    <row r="107" spans="1:16" ht="47.25" x14ac:dyDescent="0.2">
      <c r="A107" s="52">
        <v>30000829</v>
      </c>
      <c r="B107" s="4" t="s">
        <v>89</v>
      </c>
      <c r="C107" s="36">
        <f>VLOOKUP(A107,'[3]Прейскурант 2019'!$A$12:$E$1358,5,0)</f>
        <v>271</v>
      </c>
      <c r="D107" s="37">
        <f>VLOOKUP(A107,'[1]Прейскурант( новый)'!$A$9:$C$1217,3,0)</f>
        <v>0.45</v>
      </c>
      <c r="E107" s="37">
        <f t="shared" ref="E107:E112" si="38">70.54*D107*1.302</f>
        <v>41.329386000000007</v>
      </c>
      <c r="F107" s="44">
        <f>VLOOKUP(A107,'[2]себ-ть 2019 год'!$A$2:$Q$1337,6,0)</f>
        <v>99.613199999999992</v>
      </c>
      <c r="G107" s="44">
        <f t="shared" si="26"/>
        <v>140.94258600000001</v>
      </c>
      <c r="H107" s="44">
        <f t="shared" si="32"/>
        <v>47.920479240000006</v>
      </c>
      <c r="I107" s="45">
        <f t="shared" si="27"/>
        <v>188.86306524000003</v>
      </c>
      <c r="J107" s="44">
        <f t="shared" si="33"/>
        <v>28.329459786000005</v>
      </c>
      <c r="K107" s="46">
        <f t="shared" si="28"/>
        <v>217.19252502600003</v>
      </c>
      <c r="L107" s="47">
        <f t="shared" si="34"/>
        <v>260.63103003120005</v>
      </c>
      <c r="M107" s="77">
        <f t="shared" si="36"/>
        <v>288.61500000000001</v>
      </c>
      <c r="N107" s="48">
        <v>289</v>
      </c>
      <c r="O107" s="49">
        <f t="shared" si="35"/>
        <v>6.5000000000000027</v>
      </c>
      <c r="P107" s="93">
        <f t="shared" si="31"/>
        <v>6.6420664206642055E-2</v>
      </c>
    </row>
    <row r="108" spans="1:16" ht="15.75" x14ac:dyDescent="0.2">
      <c r="A108" s="52">
        <v>30000832</v>
      </c>
      <c r="B108" s="4" t="s">
        <v>90</v>
      </c>
      <c r="C108" s="36">
        <f>VLOOKUP(A108,'[3]Прейскурант 2019'!$A$12:$E$1358,5,0)</f>
        <v>357</v>
      </c>
      <c r="D108" s="37">
        <f>VLOOKUP(A108,'[1]Прейскурант( новый)'!$A$9:$C$1217,3,0)</f>
        <v>1.38</v>
      </c>
      <c r="E108" s="37">
        <f t="shared" si="38"/>
        <v>126.74345040000001</v>
      </c>
      <c r="F108" s="44">
        <f>VLOOKUP(A108,'[2]себ-ть 2019 год'!$A$2:$Q$1337,6,0)</f>
        <v>40.065600000000003</v>
      </c>
      <c r="G108" s="44">
        <f t="shared" si="26"/>
        <v>166.80905040000002</v>
      </c>
      <c r="H108" s="44">
        <f t="shared" si="32"/>
        <v>56.715077136000012</v>
      </c>
      <c r="I108" s="45">
        <f t="shared" si="27"/>
        <v>223.52412753600004</v>
      </c>
      <c r="J108" s="44">
        <f t="shared" si="33"/>
        <v>33.528619130400003</v>
      </c>
      <c r="K108" s="46">
        <f t="shared" si="28"/>
        <v>257.05274666640003</v>
      </c>
      <c r="L108" s="47">
        <f t="shared" si="34"/>
        <v>308.46329599968004</v>
      </c>
      <c r="M108" s="77">
        <f t="shared" si="36"/>
        <v>380.20499999999998</v>
      </c>
      <c r="N108" s="48">
        <v>380</v>
      </c>
      <c r="O108" s="49">
        <f t="shared" si="35"/>
        <v>6.4999999999999964</v>
      </c>
      <c r="P108" s="93">
        <f t="shared" si="31"/>
        <v>6.4425770308123242E-2</v>
      </c>
    </row>
    <row r="109" spans="1:16" ht="31.5" x14ac:dyDescent="0.2">
      <c r="A109" s="52">
        <v>30000833</v>
      </c>
      <c r="B109" s="4" t="s">
        <v>91</v>
      </c>
      <c r="C109" s="36">
        <f>VLOOKUP(A109,'[3]Прейскурант 2019'!$A$12:$E$1358,5,0)</f>
        <v>375</v>
      </c>
      <c r="D109" s="37">
        <f>VLOOKUP(A109,'[1]Прейскурант( новый)'!$A$9:$C$1217,3,0)</f>
        <v>1.38</v>
      </c>
      <c r="E109" s="37">
        <f t="shared" si="38"/>
        <v>126.74345040000001</v>
      </c>
      <c r="F109" s="44">
        <f>VLOOKUP(A109,'[2]себ-ть 2019 год'!$A$2:$Q$1337,6,0)</f>
        <v>40.065600000000003</v>
      </c>
      <c r="G109" s="44">
        <f t="shared" si="26"/>
        <v>166.80905040000002</v>
      </c>
      <c r="H109" s="44">
        <f t="shared" si="32"/>
        <v>56.715077136000012</v>
      </c>
      <c r="I109" s="45">
        <f t="shared" si="27"/>
        <v>223.52412753600004</v>
      </c>
      <c r="J109" s="44">
        <f t="shared" si="33"/>
        <v>33.528619130400003</v>
      </c>
      <c r="K109" s="46">
        <f t="shared" si="28"/>
        <v>257.05274666640003</v>
      </c>
      <c r="L109" s="47">
        <f t="shared" si="34"/>
        <v>308.46329599968004</v>
      </c>
      <c r="M109" s="77">
        <f t="shared" si="36"/>
        <v>399.375</v>
      </c>
      <c r="N109" s="48">
        <v>399</v>
      </c>
      <c r="O109" s="49">
        <f t="shared" si="35"/>
        <v>6.5</v>
      </c>
      <c r="P109" s="93">
        <f t="shared" si="31"/>
        <v>6.4000000000000057E-2</v>
      </c>
    </row>
    <row r="110" spans="1:16" ht="31.5" x14ac:dyDescent="0.2">
      <c r="A110" s="52">
        <v>30000834</v>
      </c>
      <c r="B110" s="4" t="s">
        <v>92</v>
      </c>
      <c r="C110" s="36">
        <f>VLOOKUP(A110,'[3]Прейскурант 2019'!$A$12:$E$1358,5,0)</f>
        <v>317</v>
      </c>
      <c r="D110" s="37">
        <f>VLOOKUP(A110,'[1]Прейскурант( новый)'!$A$9:$C$1217,3,0)</f>
        <v>0.63</v>
      </c>
      <c r="E110" s="37">
        <f t="shared" si="38"/>
        <v>57.861140400000011</v>
      </c>
      <c r="F110" s="44">
        <f>VLOOKUP(A110,'[2]себ-ть 2019 год'!$A$2:$Q$1337,6,0)</f>
        <v>40.545000000000002</v>
      </c>
      <c r="G110" s="44">
        <f t="shared" si="26"/>
        <v>98.406140400000012</v>
      </c>
      <c r="H110" s="44">
        <f t="shared" si="32"/>
        <v>33.458087736000003</v>
      </c>
      <c r="I110" s="45">
        <f t="shared" si="27"/>
        <v>131.86422813600001</v>
      </c>
      <c r="J110" s="44">
        <f t="shared" si="33"/>
        <v>19.779634220400002</v>
      </c>
      <c r="K110" s="46">
        <f t="shared" si="28"/>
        <v>151.64386235640001</v>
      </c>
      <c r="L110" s="47">
        <f t="shared" si="34"/>
        <v>181.97263482768</v>
      </c>
      <c r="M110" s="77">
        <f t="shared" si="36"/>
        <v>337.60500000000002</v>
      </c>
      <c r="N110" s="48">
        <v>338</v>
      </c>
      <c r="O110" s="49">
        <f t="shared" si="35"/>
        <v>6.5000000000000053</v>
      </c>
      <c r="P110" s="93">
        <f t="shared" si="31"/>
        <v>6.6246056782334417E-2</v>
      </c>
    </row>
    <row r="111" spans="1:16" ht="31.5" x14ac:dyDescent="0.2">
      <c r="A111" s="52">
        <v>30000835</v>
      </c>
      <c r="B111" s="4" t="s">
        <v>93</v>
      </c>
      <c r="C111" s="36">
        <f>VLOOKUP(A111,'[3]Прейскурант 2019'!$A$12:$E$1358,5,0)</f>
        <v>317</v>
      </c>
      <c r="D111" s="37">
        <f>VLOOKUP(A111,'[1]Прейскурант( новый)'!$A$9:$C$1217,3,0)</f>
        <v>0.93</v>
      </c>
      <c r="E111" s="37">
        <f t="shared" si="38"/>
        <v>85.414064400000015</v>
      </c>
      <c r="F111" s="44">
        <f>VLOOKUP(A111,'[2]себ-ть 2019 год'!$A$2:$Q$1337,6,0)</f>
        <v>40.952999999999996</v>
      </c>
      <c r="G111" s="44">
        <f t="shared" si="26"/>
        <v>126.3670644</v>
      </c>
      <c r="H111" s="44">
        <f t="shared" si="32"/>
        <v>42.964801896000004</v>
      </c>
      <c r="I111" s="45">
        <f t="shared" si="27"/>
        <v>169.33186629600002</v>
      </c>
      <c r="J111" s="44">
        <f t="shared" si="33"/>
        <v>25.399779944400002</v>
      </c>
      <c r="K111" s="46">
        <f t="shared" si="28"/>
        <v>194.73164624040001</v>
      </c>
      <c r="L111" s="47">
        <f t="shared" si="34"/>
        <v>233.67797548848</v>
      </c>
      <c r="M111" s="77">
        <f t="shared" si="36"/>
        <v>337.60500000000002</v>
      </c>
      <c r="N111" s="48">
        <v>338</v>
      </c>
      <c r="O111" s="49">
        <f t="shared" si="35"/>
        <v>6.5000000000000053</v>
      </c>
      <c r="P111" s="93">
        <f t="shared" si="31"/>
        <v>6.6246056782334417E-2</v>
      </c>
    </row>
    <row r="112" spans="1:16" ht="31.5" x14ac:dyDescent="0.2">
      <c r="A112" s="52">
        <v>30000836</v>
      </c>
      <c r="B112" s="4" t="s">
        <v>94</v>
      </c>
      <c r="C112" s="36">
        <f>VLOOKUP(A112,'[3]Прейскурант 2019'!$A$12:$E$1358,5,0)</f>
        <v>352</v>
      </c>
      <c r="D112" s="37">
        <f>VLOOKUP(A112,'[1]Прейскурант( новый)'!$A$9:$C$1217,3,0)</f>
        <v>1.38</v>
      </c>
      <c r="E112" s="37">
        <f t="shared" si="38"/>
        <v>126.74345040000001</v>
      </c>
      <c r="F112" s="44">
        <f>VLOOKUP(A112,'[2]себ-ть 2019 год'!$A$2:$Q$1337,6,0)</f>
        <v>40.952999999999996</v>
      </c>
      <c r="G112" s="44">
        <f t="shared" ref="G112:G174" si="39">E112+F112</f>
        <v>167.6964504</v>
      </c>
      <c r="H112" s="44">
        <f t="shared" si="32"/>
        <v>57.016793136000004</v>
      </c>
      <c r="I112" s="45">
        <f t="shared" ref="I112:I174" si="40">G112+H112</f>
        <v>224.71324353599999</v>
      </c>
      <c r="J112" s="44">
        <f t="shared" si="33"/>
        <v>33.706986530399995</v>
      </c>
      <c r="K112" s="46">
        <f t="shared" ref="K112:K174" si="41">I112+J112</f>
        <v>258.42023006639999</v>
      </c>
      <c r="L112" s="47">
        <f t="shared" si="34"/>
        <v>310.10427607968001</v>
      </c>
      <c r="M112" s="77">
        <f t="shared" si="36"/>
        <v>374.88</v>
      </c>
      <c r="N112" s="48">
        <v>374</v>
      </c>
      <c r="O112" s="49">
        <f t="shared" si="35"/>
        <v>6.4999999999999991</v>
      </c>
      <c r="P112" s="93">
        <f t="shared" si="31"/>
        <v>6.25E-2</v>
      </c>
    </row>
    <row r="113" spans="1:16" ht="15" customHeight="1" x14ac:dyDescent="0.2">
      <c r="A113" s="195" t="s">
        <v>95</v>
      </c>
      <c r="B113" s="196"/>
      <c r="C113" s="196"/>
      <c r="D113" s="19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7"/>
    </row>
    <row r="114" spans="1:16" ht="31.5" x14ac:dyDescent="0.2">
      <c r="A114" s="53">
        <v>30000820</v>
      </c>
      <c r="B114" s="4" t="s">
        <v>96</v>
      </c>
      <c r="C114" s="36">
        <f>VLOOKUP(A114,'[3]Прейскурант 2019'!$A$12:$E$1358,5,0)</f>
        <v>340</v>
      </c>
      <c r="D114" s="37">
        <f>VLOOKUP(A114,'[1]Прейскурант( новый)'!$A$9:$C$1217,3,0)</f>
        <v>0.51</v>
      </c>
      <c r="E114" s="37">
        <f t="shared" ref="E114:E126" si="42">70.54*D114*1.302</f>
        <v>46.839970800000003</v>
      </c>
      <c r="F114" s="44">
        <f>VLOOKUP(A114,'[2]себ-ть 2019 год'!$A$2:$Q$1337,6,0)</f>
        <v>70.553399999999996</v>
      </c>
      <c r="G114" s="44">
        <f t="shared" si="39"/>
        <v>117.3933708</v>
      </c>
      <c r="H114" s="44">
        <f t="shared" si="32"/>
        <v>39.913746072000002</v>
      </c>
      <c r="I114" s="45">
        <f t="shared" si="40"/>
        <v>157.30711687199999</v>
      </c>
      <c r="J114" s="44">
        <f t="shared" si="33"/>
        <v>23.596067530799999</v>
      </c>
      <c r="K114" s="46">
        <f t="shared" si="41"/>
        <v>180.90318440279998</v>
      </c>
      <c r="L114" s="47">
        <f t="shared" si="34"/>
        <v>217.08382128335998</v>
      </c>
      <c r="M114" s="77">
        <f t="shared" si="36"/>
        <v>362.1</v>
      </c>
      <c r="N114" s="48">
        <v>362</v>
      </c>
      <c r="O114" s="49">
        <f t="shared" si="35"/>
        <v>6.5000000000000071</v>
      </c>
      <c r="P114" s="93">
        <f t="shared" si="31"/>
        <v>6.4705882352941169E-2</v>
      </c>
    </row>
    <row r="115" spans="1:16" ht="31.5" x14ac:dyDescent="0.2">
      <c r="A115" s="51">
        <v>30000821</v>
      </c>
      <c r="B115" s="4" t="s">
        <v>97</v>
      </c>
      <c r="C115" s="36">
        <f>VLOOKUP(A115,'[3]Прейскурант 2019'!$A$12:$E$1358,5,0)</f>
        <v>340</v>
      </c>
      <c r="D115" s="37">
        <f>VLOOKUP(A115,'[1]Прейскурант( новый)'!$A$9:$C$1217,3,0)</f>
        <v>0.51</v>
      </c>
      <c r="E115" s="37">
        <f t="shared" si="42"/>
        <v>46.839970800000003</v>
      </c>
      <c r="F115" s="44">
        <f>VLOOKUP(A115,'[2]себ-ть 2019 год'!$A$2:$Q$1337,6,0)</f>
        <v>70.553399999999996</v>
      </c>
      <c r="G115" s="44">
        <f t="shared" si="39"/>
        <v>117.3933708</v>
      </c>
      <c r="H115" s="44">
        <f t="shared" si="32"/>
        <v>39.913746072000002</v>
      </c>
      <c r="I115" s="45">
        <f t="shared" si="40"/>
        <v>157.30711687199999</v>
      </c>
      <c r="J115" s="44">
        <f t="shared" si="33"/>
        <v>23.596067530799999</v>
      </c>
      <c r="K115" s="46">
        <f t="shared" si="41"/>
        <v>180.90318440279998</v>
      </c>
      <c r="L115" s="47">
        <f t="shared" si="34"/>
        <v>217.08382128335998</v>
      </c>
      <c r="M115" s="77">
        <f t="shared" si="36"/>
        <v>362.1</v>
      </c>
      <c r="N115" s="48">
        <v>362</v>
      </c>
      <c r="O115" s="49">
        <f t="shared" si="35"/>
        <v>6.5000000000000071</v>
      </c>
      <c r="P115" s="93">
        <f t="shared" si="31"/>
        <v>6.4705882352941169E-2</v>
      </c>
    </row>
    <row r="116" spans="1:16" ht="31.5" x14ac:dyDescent="0.2">
      <c r="A116" s="51">
        <v>30000822</v>
      </c>
      <c r="B116" s="4" t="s">
        <v>98</v>
      </c>
      <c r="C116" s="36">
        <f>VLOOKUP(A116,'[3]Прейскурант 2019'!$A$12:$E$1358,5,0)</f>
        <v>340</v>
      </c>
      <c r="D116" s="37">
        <f>VLOOKUP(A116,'[1]Прейскурант( новый)'!$A$9:$C$1217,3,0)</f>
        <v>0.51</v>
      </c>
      <c r="E116" s="37">
        <f t="shared" si="42"/>
        <v>46.839970800000003</v>
      </c>
      <c r="F116" s="44">
        <f>VLOOKUP(A116,'[2]себ-ть 2019 год'!$A$2:$Q$1337,6,0)</f>
        <v>70.553399999999996</v>
      </c>
      <c r="G116" s="44">
        <f t="shared" si="39"/>
        <v>117.3933708</v>
      </c>
      <c r="H116" s="44">
        <f t="shared" si="32"/>
        <v>39.913746072000002</v>
      </c>
      <c r="I116" s="45">
        <f t="shared" si="40"/>
        <v>157.30711687199999</v>
      </c>
      <c r="J116" s="44">
        <f t="shared" si="33"/>
        <v>23.596067530799999</v>
      </c>
      <c r="K116" s="46">
        <f t="shared" si="41"/>
        <v>180.90318440279998</v>
      </c>
      <c r="L116" s="47">
        <f t="shared" si="34"/>
        <v>217.08382128335998</v>
      </c>
      <c r="M116" s="77">
        <f t="shared" si="36"/>
        <v>362.1</v>
      </c>
      <c r="N116" s="48">
        <v>362</v>
      </c>
      <c r="O116" s="49">
        <f t="shared" si="35"/>
        <v>6.5000000000000071</v>
      </c>
      <c r="P116" s="93">
        <f t="shared" si="31"/>
        <v>6.4705882352941169E-2</v>
      </c>
    </row>
    <row r="117" spans="1:16" ht="31.5" x14ac:dyDescent="0.2">
      <c r="A117" s="51">
        <v>30000837</v>
      </c>
      <c r="B117" s="4" t="s">
        <v>99</v>
      </c>
      <c r="C117" s="36">
        <f>VLOOKUP(A117,'[3]Прейскурант 2019'!$A$12:$E$1358,5,0)</f>
        <v>280</v>
      </c>
      <c r="D117" s="37">
        <f>VLOOKUP(A117,'[1]Прейскурант( новый)'!$A$9:$C$1217,3,0)</f>
        <v>0.51</v>
      </c>
      <c r="E117" s="37">
        <f t="shared" si="42"/>
        <v>46.839970800000003</v>
      </c>
      <c r="F117" s="44">
        <f>VLOOKUP(A117,'[2]себ-ть 2019 год'!$A$2:$Q$1337,6,0)</f>
        <v>60.608400000000003</v>
      </c>
      <c r="G117" s="44">
        <f t="shared" si="39"/>
        <v>107.44837080000001</v>
      </c>
      <c r="H117" s="44">
        <f t="shared" si="32"/>
        <v>36.532446072000006</v>
      </c>
      <c r="I117" s="45">
        <f t="shared" si="40"/>
        <v>143.98081687200002</v>
      </c>
      <c r="J117" s="44">
        <f t="shared" si="33"/>
        <v>21.597122530800004</v>
      </c>
      <c r="K117" s="46">
        <f t="shared" si="41"/>
        <v>165.57793940280001</v>
      </c>
      <c r="L117" s="47">
        <f t="shared" si="34"/>
        <v>198.69352728336003</v>
      </c>
      <c r="M117" s="77">
        <f t="shared" si="36"/>
        <v>298.2</v>
      </c>
      <c r="N117" s="48">
        <v>298</v>
      </c>
      <c r="O117" s="49">
        <f t="shared" si="35"/>
        <v>6.4999999999999964</v>
      </c>
      <c r="P117" s="93">
        <f t="shared" si="31"/>
        <v>6.4285714285714279E-2</v>
      </c>
    </row>
    <row r="118" spans="1:16" ht="31.5" x14ac:dyDescent="0.2">
      <c r="A118" s="51">
        <v>30000838</v>
      </c>
      <c r="B118" s="4" t="s">
        <v>100</v>
      </c>
      <c r="C118" s="36">
        <f>VLOOKUP(A118,'[3]Прейскурант 2019'!$A$12:$E$1358,5,0)</f>
        <v>290</v>
      </c>
      <c r="D118" s="37">
        <f>VLOOKUP(A118,'[1]Прейскурант( новый)'!$A$9:$C$1217,3,0)</f>
        <v>0.51</v>
      </c>
      <c r="E118" s="37">
        <f t="shared" si="42"/>
        <v>46.839970800000003</v>
      </c>
      <c r="F118" s="44">
        <f>VLOOKUP(A118,'[2]себ-ть 2019 год'!$A$2:$Q$1337,6,0)</f>
        <v>70.553399999999996</v>
      </c>
      <c r="G118" s="44">
        <f t="shared" si="39"/>
        <v>117.3933708</v>
      </c>
      <c r="H118" s="44">
        <f t="shared" si="32"/>
        <v>39.913746072000002</v>
      </c>
      <c r="I118" s="45">
        <f t="shared" si="40"/>
        <v>157.30711687199999</v>
      </c>
      <c r="J118" s="44">
        <f t="shared" si="33"/>
        <v>23.596067530799999</v>
      </c>
      <c r="K118" s="46">
        <f t="shared" si="41"/>
        <v>180.90318440279998</v>
      </c>
      <c r="L118" s="47">
        <f t="shared" si="34"/>
        <v>217.08382128335998</v>
      </c>
      <c r="M118" s="77">
        <f t="shared" si="36"/>
        <v>308.85000000000002</v>
      </c>
      <c r="N118" s="48">
        <v>309</v>
      </c>
      <c r="O118" s="49">
        <f t="shared" si="35"/>
        <v>6.5000000000000071</v>
      </c>
      <c r="P118" s="93">
        <f t="shared" si="31"/>
        <v>6.5517241379310365E-2</v>
      </c>
    </row>
    <row r="119" spans="1:16" ht="31.5" x14ac:dyDescent="0.2">
      <c r="A119" s="51">
        <v>30000839</v>
      </c>
      <c r="B119" s="4" t="s">
        <v>101</v>
      </c>
      <c r="C119" s="36">
        <f>VLOOKUP(A119,'[3]Прейскурант 2019'!$A$12:$E$1358,5,0)</f>
        <v>280</v>
      </c>
      <c r="D119" s="37">
        <f>VLOOKUP(A119,'[1]Прейскурант( новый)'!$A$9:$C$1217,3,0)</f>
        <v>0.51</v>
      </c>
      <c r="E119" s="37">
        <f t="shared" si="42"/>
        <v>46.839970800000003</v>
      </c>
      <c r="F119" s="44">
        <f>VLOOKUP(A119,'[2]себ-ть 2019 год'!$A$2:$Q$1337,6,0)</f>
        <v>70.553399999999996</v>
      </c>
      <c r="G119" s="44">
        <f t="shared" si="39"/>
        <v>117.3933708</v>
      </c>
      <c r="H119" s="44">
        <f t="shared" si="32"/>
        <v>39.913746072000002</v>
      </c>
      <c r="I119" s="45">
        <f t="shared" si="40"/>
        <v>157.30711687199999</v>
      </c>
      <c r="J119" s="44">
        <f t="shared" si="33"/>
        <v>23.596067530799999</v>
      </c>
      <c r="K119" s="46">
        <f t="shared" si="41"/>
        <v>180.90318440279998</v>
      </c>
      <c r="L119" s="47">
        <f t="shared" si="34"/>
        <v>217.08382128335998</v>
      </c>
      <c r="M119" s="77">
        <f t="shared" si="36"/>
        <v>298.2</v>
      </c>
      <c r="N119" s="48">
        <v>298</v>
      </c>
      <c r="O119" s="49">
        <f t="shared" si="35"/>
        <v>6.4999999999999964</v>
      </c>
      <c r="P119" s="93">
        <f t="shared" si="31"/>
        <v>6.4285714285714279E-2</v>
      </c>
    </row>
    <row r="120" spans="1:16" ht="31.5" x14ac:dyDescent="0.2">
      <c r="A120" s="51">
        <v>30000840</v>
      </c>
      <c r="B120" s="4" t="s">
        <v>102</v>
      </c>
      <c r="C120" s="36">
        <f>VLOOKUP(A120,'[3]Прейскурант 2019'!$A$12:$E$1358,5,0)</f>
        <v>280</v>
      </c>
      <c r="D120" s="37">
        <f>VLOOKUP(A120,'[1]Прейскурант( новый)'!$A$9:$C$1217,3,0)</f>
        <v>0.51</v>
      </c>
      <c r="E120" s="37">
        <f t="shared" si="42"/>
        <v>46.839970800000003</v>
      </c>
      <c r="F120" s="44">
        <f>VLOOKUP(A120,'[2]себ-ть 2019 год'!$A$2:$Q$1337,6,0)</f>
        <v>70.553399999999996</v>
      </c>
      <c r="G120" s="44">
        <f t="shared" si="39"/>
        <v>117.3933708</v>
      </c>
      <c r="H120" s="44">
        <f t="shared" si="32"/>
        <v>39.913746072000002</v>
      </c>
      <c r="I120" s="45">
        <f t="shared" si="40"/>
        <v>157.30711687199999</v>
      </c>
      <c r="J120" s="44">
        <f t="shared" si="33"/>
        <v>23.596067530799999</v>
      </c>
      <c r="K120" s="46">
        <f t="shared" si="41"/>
        <v>180.90318440279998</v>
      </c>
      <c r="L120" s="47">
        <f t="shared" si="34"/>
        <v>217.08382128335998</v>
      </c>
      <c r="M120" s="77">
        <f t="shared" si="36"/>
        <v>298.2</v>
      </c>
      <c r="N120" s="48">
        <v>298</v>
      </c>
      <c r="O120" s="49">
        <f t="shared" si="35"/>
        <v>6.4999999999999964</v>
      </c>
      <c r="P120" s="93">
        <f t="shared" si="31"/>
        <v>6.4285714285714279E-2</v>
      </c>
    </row>
    <row r="121" spans="1:16" ht="31.5" x14ac:dyDescent="0.2">
      <c r="A121" s="51">
        <v>30000842</v>
      </c>
      <c r="B121" s="4" t="s">
        <v>103</v>
      </c>
      <c r="C121" s="36">
        <f>VLOOKUP(A121,'[3]Прейскурант 2019'!$A$12:$E$1358,5,0)</f>
        <v>265</v>
      </c>
      <c r="D121" s="37">
        <f>VLOOKUP(A121,'[1]Прейскурант( новый)'!$A$9:$C$1217,3,0)</f>
        <v>0.51</v>
      </c>
      <c r="E121" s="37">
        <f t="shared" si="42"/>
        <v>46.839970800000003</v>
      </c>
      <c r="F121" s="44">
        <f>VLOOKUP(A121,'[2]себ-ть 2019 год'!$A$2:$Q$1337,6,0)</f>
        <v>70.553399999999996</v>
      </c>
      <c r="G121" s="44">
        <f t="shared" si="39"/>
        <v>117.3933708</v>
      </c>
      <c r="H121" s="44">
        <f t="shared" si="32"/>
        <v>39.913746072000002</v>
      </c>
      <c r="I121" s="45">
        <f t="shared" si="40"/>
        <v>157.30711687199999</v>
      </c>
      <c r="J121" s="44">
        <f t="shared" si="33"/>
        <v>23.596067530799999</v>
      </c>
      <c r="K121" s="46">
        <f t="shared" si="41"/>
        <v>180.90318440279998</v>
      </c>
      <c r="L121" s="47">
        <f t="shared" si="34"/>
        <v>217.08382128335998</v>
      </c>
      <c r="M121" s="77">
        <f t="shared" si="36"/>
        <v>282.22500000000002</v>
      </c>
      <c r="N121" s="48">
        <v>282</v>
      </c>
      <c r="O121" s="49">
        <f t="shared" si="35"/>
        <v>6.5000000000000089</v>
      </c>
      <c r="P121" s="93">
        <f t="shared" si="31"/>
        <v>6.4150943396226401E-2</v>
      </c>
    </row>
    <row r="122" spans="1:16" ht="31.5" x14ac:dyDescent="0.2">
      <c r="A122" s="51">
        <v>30000843</v>
      </c>
      <c r="B122" s="4" t="s">
        <v>104</v>
      </c>
      <c r="C122" s="36">
        <f>VLOOKUP(A122,'[3]Прейскурант 2019'!$A$12:$E$1358,5,0)</f>
        <v>265</v>
      </c>
      <c r="D122" s="37">
        <f>VLOOKUP(A122,'[1]Прейскурант( новый)'!$A$9:$C$1217,3,0)</f>
        <v>0.51</v>
      </c>
      <c r="E122" s="37">
        <f t="shared" si="42"/>
        <v>46.839970800000003</v>
      </c>
      <c r="F122" s="44">
        <f>VLOOKUP(A122,'[2]себ-ть 2019 год'!$A$2:$Q$1337,6,0)</f>
        <v>70.553399999999996</v>
      </c>
      <c r="G122" s="44">
        <f t="shared" si="39"/>
        <v>117.3933708</v>
      </c>
      <c r="H122" s="44">
        <f t="shared" si="32"/>
        <v>39.913746072000002</v>
      </c>
      <c r="I122" s="45">
        <f t="shared" si="40"/>
        <v>157.30711687199999</v>
      </c>
      <c r="J122" s="44">
        <f t="shared" si="33"/>
        <v>23.596067530799999</v>
      </c>
      <c r="K122" s="46">
        <f t="shared" si="41"/>
        <v>180.90318440279998</v>
      </c>
      <c r="L122" s="47">
        <f t="shared" si="34"/>
        <v>217.08382128335998</v>
      </c>
      <c r="M122" s="77">
        <f t="shared" si="36"/>
        <v>282.22500000000002</v>
      </c>
      <c r="N122" s="48">
        <v>282</v>
      </c>
      <c r="O122" s="49">
        <f t="shared" si="35"/>
        <v>6.5000000000000089</v>
      </c>
      <c r="P122" s="93">
        <f t="shared" si="31"/>
        <v>6.4150943396226401E-2</v>
      </c>
    </row>
    <row r="123" spans="1:16" ht="31.5" x14ac:dyDescent="0.2">
      <c r="A123" s="51">
        <v>30000844</v>
      </c>
      <c r="B123" s="4" t="s">
        <v>105</v>
      </c>
      <c r="C123" s="36">
        <f>VLOOKUP(A123,'[3]Прейскурант 2019'!$A$12:$E$1358,5,0)</f>
        <v>275</v>
      </c>
      <c r="D123" s="37">
        <f>VLOOKUP(A123,'[1]Прейскурант( новый)'!$A$9:$C$1217,3,0)</f>
        <v>0.51</v>
      </c>
      <c r="E123" s="37">
        <f t="shared" si="42"/>
        <v>46.839970800000003</v>
      </c>
      <c r="F123" s="44">
        <f>VLOOKUP(A123,'[2]себ-ть 2019 год'!$A$2:$Q$1337,6,0)</f>
        <v>70.553399999999996</v>
      </c>
      <c r="G123" s="44">
        <f t="shared" si="39"/>
        <v>117.3933708</v>
      </c>
      <c r="H123" s="44">
        <f t="shared" si="32"/>
        <v>39.913746072000002</v>
      </c>
      <c r="I123" s="45">
        <f t="shared" si="40"/>
        <v>157.30711687199999</v>
      </c>
      <c r="J123" s="44">
        <f t="shared" si="33"/>
        <v>23.596067530799999</v>
      </c>
      <c r="K123" s="46">
        <f t="shared" si="41"/>
        <v>180.90318440279998</v>
      </c>
      <c r="L123" s="47">
        <f t="shared" si="34"/>
        <v>217.08382128335998</v>
      </c>
      <c r="M123" s="77">
        <f t="shared" si="36"/>
        <v>292.875</v>
      </c>
      <c r="N123" s="48">
        <v>293</v>
      </c>
      <c r="O123" s="49">
        <f t="shared" si="35"/>
        <v>6.5</v>
      </c>
      <c r="P123" s="93">
        <f t="shared" si="31"/>
        <v>6.5454545454545432E-2</v>
      </c>
    </row>
    <row r="124" spans="1:16" ht="31.5" x14ac:dyDescent="0.2">
      <c r="A124" s="14">
        <v>30000865</v>
      </c>
      <c r="B124" s="4" t="s">
        <v>106</v>
      </c>
      <c r="C124" s="36">
        <f>VLOOKUP(A124,'[3]Прейскурант 2019'!$A$12:$E$1358,5,0)</f>
        <v>365</v>
      </c>
      <c r="D124" s="37">
        <f>VLOOKUP(A124,'[1]Прейскурант( новый)'!$A$9:$C$1217,3,0)</f>
        <v>0.51</v>
      </c>
      <c r="E124" s="37">
        <f t="shared" si="42"/>
        <v>46.839970800000003</v>
      </c>
      <c r="F124" s="44">
        <f>VLOOKUP(A124,'[2]себ-ть 2019 год'!$A$2:$Q$1337,6,0)</f>
        <v>199.12440000000001</v>
      </c>
      <c r="G124" s="44">
        <f t="shared" si="39"/>
        <v>245.96437080000001</v>
      </c>
      <c r="H124" s="44">
        <f t="shared" si="32"/>
        <v>83.62788607200001</v>
      </c>
      <c r="I124" s="45">
        <f t="shared" si="40"/>
        <v>329.59225687200001</v>
      </c>
      <c r="J124" s="44">
        <f t="shared" si="33"/>
        <v>49.438838530799998</v>
      </c>
      <c r="K124" s="46">
        <f t="shared" si="41"/>
        <v>379.03109540280002</v>
      </c>
      <c r="L124" s="47">
        <f t="shared" si="34"/>
        <v>454.83731448336005</v>
      </c>
      <c r="M124" s="77">
        <f t="shared" si="36"/>
        <v>388.72500000000002</v>
      </c>
      <c r="N124" s="48">
        <v>389</v>
      </c>
      <c r="O124" s="49">
        <f t="shared" si="35"/>
        <v>6.5000000000000053</v>
      </c>
      <c r="P124" s="93">
        <f t="shared" si="31"/>
        <v>6.5753424657534199E-2</v>
      </c>
    </row>
    <row r="125" spans="1:16" ht="31.5" x14ac:dyDescent="0.2">
      <c r="A125" s="14">
        <v>30000866</v>
      </c>
      <c r="B125" s="4" t="s">
        <v>107</v>
      </c>
      <c r="C125" s="36">
        <f>VLOOKUP(A125,'[3]Прейскурант 2019'!$A$12:$E$1358,5,0)</f>
        <v>365</v>
      </c>
      <c r="D125" s="37">
        <f>VLOOKUP(A125,'[1]Прейскурант( новый)'!$A$9:$C$1217,3,0)</f>
        <v>0.51</v>
      </c>
      <c r="E125" s="37">
        <f t="shared" si="42"/>
        <v>46.839970800000003</v>
      </c>
      <c r="F125" s="44">
        <f>VLOOKUP(A125,'[2]себ-ть 2019 год'!$A$2:$Q$1337,6,0)</f>
        <v>199.12440000000001</v>
      </c>
      <c r="G125" s="44">
        <f t="shared" si="39"/>
        <v>245.96437080000001</v>
      </c>
      <c r="H125" s="44">
        <f t="shared" si="32"/>
        <v>83.62788607200001</v>
      </c>
      <c r="I125" s="45">
        <f t="shared" si="40"/>
        <v>329.59225687200001</v>
      </c>
      <c r="J125" s="44">
        <f t="shared" si="33"/>
        <v>49.438838530799998</v>
      </c>
      <c r="K125" s="46">
        <f t="shared" si="41"/>
        <v>379.03109540280002</v>
      </c>
      <c r="L125" s="47">
        <f t="shared" si="34"/>
        <v>454.83731448336005</v>
      </c>
      <c r="M125" s="77">
        <f t="shared" si="36"/>
        <v>388.72500000000002</v>
      </c>
      <c r="N125" s="48">
        <v>389</v>
      </c>
      <c r="O125" s="49">
        <f t="shared" si="35"/>
        <v>6.5000000000000053</v>
      </c>
      <c r="P125" s="93">
        <f t="shared" si="31"/>
        <v>6.5753424657534199E-2</v>
      </c>
    </row>
    <row r="126" spans="1:16" ht="31.5" x14ac:dyDescent="0.2">
      <c r="A126" s="14">
        <v>30000867</v>
      </c>
      <c r="B126" s="4" t="s">
        <v>108</v>
      </c>
      <c r="C126" s="36">
        <f>VLOOKUP(A126,'[3]Прейскурант 2019'!$A$12:$E$1358,5,0)</f>
        <v>180</v>
      </c>
      <c r="D126" s="37">
        <f>VLOOKUP(A126,'[1]Прейскурант( новый)'!$A$9:$C$1217,3,0)</f>
        <v>0.9</v>
      </c>
      <c r="E126" s="37">
        <f t="shared" si="42"/>
        <v>82.658772000000013</v>
      </c>
      <c r="F126" s="44">
        <f>VLOOKUP(A126,'[2]себ-ть 2019 год'!$A$2:$Q$1337,6,0)</f>
        <v>40.799999999999997</v>
      </c>
      <c r="G126" s="44">
        <f t="shared" si="39"/>
        <v>123.45877200000001</v>
      </c>
      <c r="H126" s="44">
        <f t="shared" si="32"/>
        <v>41.975982480000006</v>
      </c>
      <c r="I126" s="45">
        <f t="shared" si="40"/>
        <v>165.43475448000001</v>
      </c>
      <c r="J126" s="44">
        <f t="shared" si="33"/>
        <v>24.815213172</v>
      </c>
      <c r="K126" s="46">
        <f t="shared" si="41"/>
        <v>190.24996765200001</v>
      </c>
      <c r="L126" s="47">
        <f t="shared" si="34"/>
        <v>228.29996118240001</v>
      </c>
      <c r="M126" s="77">
        <f t="shared" si="36"/>
        <v>191.7</v>
      </c>
      <c r="N126" s="48">
        <v>192</v>
      </c>
      <c r="O126" s="49">
        <f t="shared" si="35"/>
        <v>6.4999999999999929</v>
      </c>
      <c r="P126" s="93">
        <f t="shared" si="31"/>
        <v>6.6666666666666652E-2</v>
      </c>
    </row>
    <row r="127" spans="1:16" ht="47.25" x14ac:dyDescent="0.2">
      <c r="A127" s="110">
        <v>30000167</v>
      </c>
      <c r="B127" s="111" t="s">
        <v>1294</v>
      </c>
      <c r="C127" s="96"/>
      <c r="D127" s="97"/>
      <c r="E127" s="97"/>
      <c r="F127" s="82"/>
      <c r="G127" s="82"/>
      <c r="H127" s="82"/>
      <c r="I127" s="107"/>
      <c r="J127" s="82"/>
      <c r="K127" s="108"/>
      <c r="L127" s="109"/>
      <c r="M127" s="99"/>
      <c r="N127" s="83"/>
      <c r="O127" s="84"/>
    </row>
    <row r="128" spans="1:16" ht="15" customHeight="1" x14ac:dyDescent="0.2">
      <c r="A128" s="195" t="s">
        <v>109</v>
      </c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7"/>
    </row>
    <row r="129" spans="1:16" ht="15.75" x14ac:dyDescent="0.2">
      <c r="A129" s="51">
        <v>30000845</v>
      </c>
      <c r="B129" s="4" t="s">
        <v>110</v>
      </c>
      <c r="C129" s="36">
        <f>VLOOKUP(A129,'[3]Прейскурант 2019'!$A$12:$E$1358,5,0)</f>
        <v>357</v>
      </c>
      <c r="D129" s="37">
        <f>VLOOKUP(A129,'[1]Прейскурант( новый)'!$A$9:$C$1217,3,0)</f>
        <v>1.46</v>
      </c>
      <c r="E129" s="37">
        <f t="shared" ref="E129:E134" si="43">70.54*D129*1.302</f>
        <v>134.09089680000002</v>
      </c>
      <c r="F129" s="44">
        <f>VLOOKUP(A129,'[2]себ-ть 2019 год'!$A$2:$Q$1337,6,0)</f>
        <v>110.0274</v>
      </c>
      <c r="G129" s="44">
        <f t="shared" si="39"/>
        <v>244.11829680000002</v>
      </c>
      <c r="H129" s="44">
        <f t="shared" si="32"/>
        <v>83.000220912000017</v>
      </c>
      <c r="I129" s="45">
        <f t="shared" si="40"/>
        <v>327.11851771200003</v>
      </c>
      <c r="J129" s="44">
        <f t="shared" si="33"/>
        <v>49.067777656800004</v>
      </c>
      <c r="K129" s="46">
        <f t="shared" si="41"/>
        <v>376.18629536880002</v>
      </c>
      <c r="L129" s="47">
        <f t="shared" si="34"/>
        <v>451.42355444256003</v>
      </c>
      <c r="M129" s="77">
        <f t="shared" si="36"/>
        <v>380.20499999999998</v>
      </c>
      <c r="N129" s="48">
        <v>380</v>
      </c>
      <c r="O129" s="49">
        <f t="shared" si="35"/>
        <v>6.4999999999999964</v>
      </c>
      <c r="P129" s="93">
        <f t="shared" si="31"/>
        <v>6.4425770308123242E-2</v>
      </c>
    </row>
    <row r="130" spans="1:16" ht="15.75" x14ac:dyDescent="0.2">
      <c r="A130" s="51">
        <v>30000846</v>
      </c>
      <c r="B130" s="4" t="s">
        <v>111</v>
      </c>
      <c r="C130" s="36">
        <f>VLOOKUP(A130,'[3]Прейскурант 2019'!$A$12:$E$1358,5,0)</f>
        <v>460</v>
      </c>
      <c r="D130" s="37">
        <f>VLOOKUP(A130,'[1]Прейскурант( новый)'!$A$9:$C$1217,3,0)</f>
        <v>1.75</v>
      </c>
      <c r="E130" s="37">
        <f t="shared" si="43"/>
        <v>160.72539</v>
      </c>
      <c r="F130" s="44">
        <f>VLOOKUP(A130,'[2]себ-ть 2019 год'!$A$2:$Q$1337,6,0)</f>
        <v>46.552800000000005</v>
      </c>
      <c r="G130" s="44">
        <f t="shared" si="39"/>
        <v>207.27819</v>
      </c>
      <c r="H130" s="44">
        <f t="shared" si="32"/>
        <v>70.4745846</v>
      </c>
      <c r="I130" s="45">
        <f t="shared" si="40"/>
        <v>277.75277460000001</v>
      </c>
      <c r="J130" s="44">
        <f t="shared" si="33"/>
        <v>41.662916189999997</v>
      </c>
      <c r="K130" s="46">
        <f t="shared" si="41"/>
        <v>319.41569078999999</v>
      </c>
      <c r="L130" s="47">
        <f t="shared" si="34"/>
        <v>383.29882894799999</v>
      </c>
      <c r="M130" s="77">
        <f t="shared" si="36"/>
        <v>489.9</v>
      </c>
      <c r="N130" s="48">
        <v>490</v>
      </c>
      <c r="O130" s="49">
        <f t="shared" si="35"/>
        <v>6.4999999999999947</v>
      </c>
      <c r="P130" s="93">
        <f t="shared" si="31"/>
        <v>6.5217391304347894E-2</v>
      </c>
    </row>
    <row r="131" spans="1:16" ht="15.75" x14ac:dyDescent="0.2">
      <c r="A131" s="51">
        <v>30000848</v>
      </c>
      <c r="B131" s="5" t="s">
        <v>112</v>
      </c>
      <c r="C131" s="36">
        <f>VLOOKUP(A131,'[3]Прейскурант 2019'!$A$12:$E$1358,5,0)</f>
        <v>327</v>
      </c>
      <c r="D131" s="37">
        <f>VLOOKUP(A131,'[1]Прейскурант( новый)'!$A$9:$C$1217,3,0)</f>
        <v>1.46</v>
      </c>
      <c r="E131" s="37">
        <f t="shared" si="43"/>
        <v>134.09089680000002</v>
      </c>
      <c r="F131" s="44">
        <f>VLOOKUP(A131,'[2]себ-ть 2019 год'!$A$2:$Q$1337,6,0)</f>
        <v>0.97919999999999996</v>
      </c>
      <c r="G131" s="44">
        <f t="shared" si="39"/>
        <v>135.07009680000002</v>
      </c>
      <c r="H131" s="44">
        <f t="shared" si="32"/>
        <v>45.923832912000009</v>
      </c>
      <c r="I131" s="45">
        <f t="shared" si="40"/>
        <v>180.99392971200001</v>
      </c>
      <c r="J131" s="44">
        <f t="shared" si="33"/>
        <v>27.149089456800002</v>
      </c>
      <c r="K131" s="46">
        <f t="shared" si="41"/>
        <v>208.14301916880001</v>
      </c>
      <c r="L131" s="47">
        <f t="shared" si="34"/>
        <v>249.77162300256001</v>
      </c>
      <c r="M131" s="77">
        <f t="shared" si="36"/>
        <v>348.255</v>
      </c>
      <c r="N131" s="48">
        <v>348</v>
      </c>
      <c r="O131" s="49">
        <f t="shared" si="35"/>
        <v>6.4999999999999991</v>
      </c>
      <c r="P131" s="93">
        <f t="shared" si="31"/>
        <v>6.4220183486238591E-2</v>
      </c>
    </row>
    <row r="132" spans="1:16" ht="31.5" x14ac:dyDescent="0.2">
      <c r="A132" s="51">
        <v>30000849</v>
      </c>
      <c r="B132" s="4" t="s">
        <v>113</v>
      </c>
      <c r="C132" s="36">
        <f>VLOOKUP(A132,'[3]Прейскурант 2019'!$A$12:$E$1358,5,0)</f>
        <v>357</v>
      </c>
      <c r="D132" s="37">
        <f>VLOOKUP(A132,'[1]Прейскурант( новый)'!$A$9:$C$1217,3,0)</f>
        <v>1.46</v>
      </c>
      <c r="E132" s="37">
        <f t="shared" si="43"/>
        <v>134.09089680000002</v>
      </c>
      <c r="F132" s="44">
        <f>VLOOKUP(A132,'[2]себ-ть 2019 год'!$A$2:$Q$1337,6,0)</f>
        <v>0.28560000000000002</v>
      </c>
      <c r="G132" s="44">
        <f t="shared" si="39"/>
        <v>134.37649680000001</v>
      </c>
      <c r="H132" s="44">
        <f t="shared" si="32"/>
        <v>45.688008912000008</v>
      </c>
      <c r="I132" s="45">
        <f t="shared" si="40"/>
        <v>180.06450571200003</v>
      </c>
      <c r="J132" s="44">
        <f t="shared" si="33"/>
        <v>27.009675856800005</v>
      </c>
      <c r="K132" s="46">
        <f t="shared" si="41"/>
        <v>207.07418156880004</v>
      </c>
      <c r="L132" s="47">
        <f t="shared" si="34"/>
        <v>248.48901788256006</v>
      </c>
      <c r="M132" s="77">
        <f t="shared" si="36"/>
        <v>380.20499999999998</v>
      </c>
      <c r="N132" s="48">
        <v>380</v>
      </c>
      <c r="O132" s="49">
        <f t="shared" si="35"/>
        <v>6.4999999999999964</v>
      </c>
      <c r="P132" s="93">
        <f t="shared" si="31"/>
        <v>6.4425770308123242E-2</v>
      </c>
    </row>
    <row r="133" spans="1:16" ht="47.25" x14ac:dyDescent="0.2">
      <c r="A133" s="51">
        <v>30000850</v>
      </c>
      <c r="B133" s="4" t="s">
        <v>114</v>
      </c>
      <c r="C133" s="36">
        <f>VLOOKUP(A133,'[3]Прейскурант 2019'!$A$12:$E$1358,5,0)</f>
        <v>460</v>
      </c>
      <c r="D133" s="37">
        <f>VLOOKUP(A133,'[1]Прейскурант( новый)'!$A$9:$C$1217,3,0)</f>
        <v>1.96</v>
      </c>
      <c r="E133" s="37">
        <f t="shared" si="43"/>
        <v>180.01243680000005</v>
      </c>
      <c r="F133" s="44">
        <f>VLOOKUP(A133,'[2]себ-ть 2019 год'!$A$2:$Q$1337,6,0)</f>
        <v>36.669000000000004</v>
      </c>
      <c r="G133" s="44">
        <f t="shared" si="39"/>
        <v>216.68143680000006</v>
      </c>
      <c r="H133" s="44">
        <f t="shared" si="32"/>
        <v>73.671688512000031</v>
      </c>
      <c r="I133" s="45">
        <f t="shared" si="40"/>
        <v>290.35312531200009</v>
      </c>
      <c r="J133" s="44">
        <f t="shared" si="33"/>
        <v>43.552968796800009</v>
      </c>
      <c r="K133" s="46">
        <f t="shared" si="41"/>
        <v>333.90609410880012</v>
      </c>
      <c r="L133" s="47">
        <f t="shared" si="34"/>
        <v>400.68731293056015</v>
      </c>
      <c r="M133" s="77">
        <f t="shared" si="36"/>
        <v>489.9</v>
      </c>
      <c r="N133" s="48">
        <v>490</v>
      </c>
      <c r="O133" s="49">
        <f t="shared" si="35"/>
        <v>6.4999999999999947</v>
      </c>
      <c r="P133" s="93">
        <f t="shared" si="31"/>
        <v>6.5217391304347894E-2</v>
      </c>
    </row>
    <row r="134" spans="1:16" ht="47.25" x14ac:dyDescent="0.2">
      <c r="A134" s="51">
        <v>30000851</v>
      </c>
      <c r="B134" s="85" t="s">
        <v>1262</v>
      </c>
      <c r="C134" s="36">
        <f>VLOOKUP(A134,'[3]Прейскурант 2019'!$A$12:$E$1358,5,0)</f>
        <v>445</v>
      </c>
      <c r="D134" s="37">
        <f>VLOOKUP(A134,'[1]Прейскурант( новый)'!$A$9:$C$1217,3,0)</f>
        <v>1.96</v>
      </c>
      <c r="E134" s="37">
        <f t="shared" si="43"/>
        <v>180.01243680000005</v>
      </c>
      <c r="F134" s="44">
        <f>VLOOKUP(A134,'[2]себ-ть 2019 год'!$A$2:$Q$1337,6,0)</f>
        <v>3.3353999999999999</v>
      </c>
      <c r="G134" s="44">
        <f t="shared" si="39"/>
        <v>183.34783680000004</v>
      </c>
      <c r="H134" s="44">
        <f t="shared" si="32"/>
        <v>62.338264512000016</v>
      </c>
      <c r="I134" s="45">
        <f t="shared" si="40"/>
        <v>245.68610131200006</v>
      </c>
      <c r="J134" s="44">
        <f t="shared" si="33"/>
        <v>36.852915196800005</v>
      </c>
      <c r="K134" s="46">
        <f t="shared" si="41"/>
        <v>282.53901650880005</v>
      </c>
      <c r="L134" s="47">
        <f t="shared" si="34"/>
        <v>339.04681981056007</v>
      </c>
      <c r="M134" s="77">
        <f t="shared" si="36"/>
        <v>473.92500000000001</v>
      </c>
      <c r="N134" s="48">
        <v>474</v>
      </c>
      <c r="O134" s="49">
        <f t="shared" si="35"/>
        <v>6.5000000000000027</v>
      </c>
      <c r="P134" s="93">
        <f t="shared" si="31"/>
        <v>6.5168539325842767E-2</v>
      </c>
    </row>
    <row r="135" spans="1:16" ht="15" customHeight="1" x14ac:dyDescent="0.2">
      <c r="A135" s="195" t="s">
        <v>115</v>
      </c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7"/>
    </row>
    <row r="136" spans="1:16" ht="31.5" x14ac:dyDescent="0.2">
      <c r="A136" s="52">
        <v>30000847</v>
      </c>
      <c r="B136" s="4" t="s">
        <v>116</v>
      </c>
      <c r="C136" s="36">
        <f>VLOOKUP(A136,'[3]Прейскурант 2019'!$A$12:$E$1358,5,0)</f>
        <v>420</v>
      </c>
      <c r="D136" s="37">
        <f>VLOOKUP(A136,'[1]Прейскурант( новый)'!$A$9:$C$1217,3,0)</f>
        <v>1.46</v>
      </c>
      <c r="E136" s="37">
        <f>70.54*D136*1.302</f>
        <v>134.09089680000002</v>
      </c>
      <c r="F136" s="44">
        <f>VLOOKUP(A136,'[2]себ-ть 2019 год'!$A$2:$Q$1337,6,0)</f>
        <v>54.437399999999997</v>
      </c>
      <c r="G136" s="44">
        <f t="shared" si="39"/>
        <v>188.52829680000002</v>
      </c>
      <c r="H136" s="44">
        <f t="shared" si="32"/>
        <v>64.099620912000006</v>
      </c>
      <c r="I136" s="45">
        <f t="shared" si="40"/>
        <v>252.62791771200003</v>
      </c>
      <c r="J136" s="44">
        <f t="shared" si="33"/>
        <v>37.8941876568</v>
      </c>
      <c r="K136" s="46">
        <f t="shared" si="41"/>
        <v>290.5221053688</v>
      </c>
      <c r="L136" s="47">
        <f t="shared" si="34"/>
        <v>348.62652644256002</v>
      </c>
      <c r="M136" s="77">
        <f t="shared" si="36"/>
        <v>447.3</v>
      </c>
      <c r="N136" s="48">
        <v>447</v>
      </c>
      <c r="O136" s="49">
        <f t="shared" si="35"/>
        <v>6.5000000000000027</v>
      </c>
      <c r="P136" s="93">
        <f t="shared" si="31"/>
        <v>6.4285714285714279E-2</v>
      </c>
    </row>
    <row r="137" spans="1:16" ht="47.25" x14ac:dyDescent="0.2">
      <c r="A137" s="52">
        <v>30000852</v>
      </c>
      <c r="B137" s="85" t="s">
        <v>1263</v>
      </c>
      <c r="C137" s="36">
        <f>VLOOKUP(A137,'[3]Прейскурант 2019'!$A$12:$E$1358,5,0)</f>
        <v>485</v>
      </c>
      <c r="D137" s="37">
        <f>VLOOKUP(A137,'[1]Прейскурант( новый)'!$A$9:$C$1217,3,0)</f>
        <v>1.3</v>
      </c>
      <c r="E137" s="37">
        <f>70.54*D137*1.302</f>
        <v>119.39600400000002</v>
      </c>
      <c r="F137" s="44">
        <f>VLOOKUP(A137,'[2]себ-ть 2019 год'!$A$2:$Q$1337,6,0)</f>
        <v>35.822399999999995</v>
      </c>
      <c r="G137" s="44">
        <f t="shared" si="39"/>
        <v>155.21840400000002</v>
      </c>
      <c r="H137" s="44">
        <f t="shared" ref="H137:H199" si="44">G137*$H$1</f>
        <v>52.774257360000014</v>
      </c>
      <c r="I137" s="45">
        <f t="shared" si="40"/>
        <v>207.99266136000003</v>
      </c>
      <c r="J137" s="44">
        <f t="shared" ref="J137:J199" si="45">I137*$J$1</f>
        <v>31.198899204000003</v>
      </c>
      <c r="K137" s="46">
        <f t="shared" si="41"/>
        <v>239.19156056400004</v>
      </c>
      <c r="L137" s="47">
        <f t="shared" ref="L137:L199" si="46">K137*$L$1+K137</f>
        <v>287.02987267680004</v>
      </c>
      <c r="M137" s="77">
        <f t="shared" si="36"/>
        <v>516.52499999999998</v>
      </c>
      <c r="N137" s="48">
        <v>517</v>
      </c>
      <c r="O137" s="49">
        <f t="shared" ref="O137:O199" si="47">(M137-C137)/C137*100</f>
        <v>6.4999999999999947</v>
      </c>
      <c r="P137" s="93">
        <f t="shared" ref="P137:P199" si="48">(N137/C137)-100%</f>
        <v>6.5979381443298957E-2</v>
      </c>
    </row>
    <row r="138" spans="1:16" ht="31.5" x14ac:dyDescent="0.2">
      <c r="A138" s="52">
        <v>30000853</v>
      </c>
      <c r="B138" s="4" t="s">
        <v>117</v>
      </c>
      <c r="C138" s="36">
        <f>VLOOKUP(A138,'[3]Прейскурант 2019'!$A$12:$E$1358,5,0)</f>
        <v>300</v>
      </c>
      <c r="D138" s="37">
        <v>1.2</v>
      </c>
      <c r="E138" s="37">
        <f>70.54*D138*1.302</f>
        <v>110.21169600000002</v>
      </c>
      <c r="F138" s="44">
        <v>49.9</v>
      </c>
      <c r="G138" s="44">
        <f t="shared" si="39"/>
        <v>160.11169600000002</v>
      </c>
      <c r="H138" s="44">
        <f t="shared" si="44"/>
        <v>54.437976640000009</v>
      </c>
      <c r="I138" s="45">
        <f t="shared" si="40"/>
        <v>214.54967264000004</v>
      </c>
      <c r="J138" s="44">
        <f t="shared" si="45"/>
        <v>32.182450896000006</v>
      </c>
      <c r="K138" s="46">
        <f t="shared" si="41"/>
        <v>246.73212353600005</v>
      </c>
      <c r="L138" s="47">
        <f t="shared" si="46"/>
        <v>296.07854824320009</v>
      </c>
      <c r="M138" s="77">
        <f t="shared" si="36"/>
        <v>319.5</v>
      </c>
      <c r="N138" s="48">
        <v>345</v>
      </c>
      <c r="O138" s="49">
        <f t="shared" si="47"/>
        <v>6.5</v>
      </c>
      <c r="P138" s="93">
        <f t="shared" si="48"/>
        <v>0.14999999999999991</v>
      </c>
    </row>
    <row r="139" spans="1:16" ht="31.5" x14ac:dyDescent="0.2">
      <c r="A139" s="54">
        <v>30000856</v>
      </c>
      <c r="B139" s="4" t="s">
        <v>118</v>
      </c>
      <c r="C139" s="36">
        <f>VLOOKUP(A139,'[3]Прейскурант 2019'!$A$12:$E$1358,5,0)</f>
        <v>385</v>
      </c>
      <c r="D139" s="37">
        <f>VLOOKUP(A139,'[1]Прейскурант( новый)'!$A$9:$C$1217,3,0)</f>
        <v>1.46</v>
      </c>
      <c r="E139" s="37">
        <f>70.54*D139*1.302</f>
        <v>134.09089680000002</v>
      </c>
      <c r="F139" s="44">
        <f>VLOOKUP(A139,'[2]себ-ть 2019 год'!$A$2:$Q$1337,6,0)</f>
        <v>82.211999999999989</v>
      </c>
      <c r="G139" s="44">
        <f t="shared" si="39"/>
        <v>216.30289680000001</v>
      </c>
      <c r="H139" s="44">
        <f t="shared" si="44"/>
        <v>73.542984912000009</v>
      </c>
      <c r="I139" s="45">
        <f t="shared" si="40"/>
        <v>289.84588171200005</v>
      </c>
      <c r="J139" s="44">
        <f t="shared" si="45"/>
        <v>43.476882256800003</v>
      </c>
      <c r="K139" s="46">
        <f t="shared" si="41"/>
        <v>333.32276396880007</v>
      </c>
      <c r="L139" s="47">
        <f t="shared" si="46"/>
        <v>399.98731676256011</v>
      </c>
      <c r="M139" s="77">
        <f t="shared" si="36"/>
        <v>410.02499999999998</v>
      </c>
      <c r="N139" s="48">
        <v>410</v>
      </c>
      <c r="O139" s="49">
        <f t="shared" si="47"/>
        <v>6.4999999999999947</v>
      </c>
      <c r="P139" s="93">
        <f t="shared" si="48"/>
        <v>6.4935064935064846E-2</v>
      </c>
    </row>
    <row r="140" spans="1:16" ht="47.25" x14ac:dyDescent="0.2">
      <c r="A140" s="54">
        <v>30000857</v>
      </c>
      <c r="B140" s="4" t="s">
        <v>119</v>
      </c>
      <c r="C140" s="36">
        <f>VLOOKUP(A140,'[3]Прейскурант 2019'!$A$12:$E$1358,5,0)</f>
        <v>380</v>
      </c>
      <c r="D140" s="37">
        <f>VLOOKUP(A140,'[1]Прейскурант( новый)'!$A$9:$C$1217,3,0)</f>
        <v>1.46</v>
      </c>
      <c r="E140" s="37">
        <f>70.54*D140*1.302</f>
        <v>134.09089680000002</v>
      </c>
      <c r="F140" s="44">
        <f>VLOOKUP(A140,'[2]себ-ть 2019 год'!$A$2:$Q$1337,6,0)</f>
        <v>58.854000000000006</v>
      </c>
      <c r="G140" s="44">
        <f t="shared" si="39"/>
        <v>192.94489680000004</v>
      </c>
      <c r="H140" s="44">
        <f t="shared" si="44"/>
        <v>65.601264912000019</v>
      </c>
      <c r="I140" s="45">
        <f t="shared" si="40"/>
        <v>258.54616171200007</v>
      </c>
      <c r="J140" s="44">
        <f t="shared" si="45"/>
        <v>38.781924256800011</v>
      </c>
      <c r="K140" s="46">
        <f t="shared" si="41"/>
        <v>297.32808596880011</v>
      </c>
      <c r="L140" s="47">
        <f t="shared" si="46"/>
        <v>356.79370316256012</v>
      </c>
      <c r="M140" s="77">
        <f t="shared" si="36"/>
        <v>404.7</v>
      </c>
      <c r="N140" s="48">
        <v>405</v>
      </c>
      <c r="O140" s="49">
        <f t="shared" si="47"/>
        <v>6.4999999999999973</v>
      </c>
      <c r="P140" s="93">
        <f t="shared" si="48"/>
        <v>6.578947368421062E-2</v>
      </c>
    </row>
    <row r="141" spans="1:16" ht="15" customHeight="1" x14ac:dyDescent="0.2">
      <c r="A141" s="195" t="s">
        <v>120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7"/>
    </row>
    <row r="142" spans="1:16" ht="47.25" x14ac:dyDescent="0.2">
      <c r="A142" s="52">
        <v>30000854</v>
      </c>
      <c r="B142" s="4" t="s">
        <v>121</v>
      </c>
      <c r="C142" s="36">
        <f>VLOOKUP(A142,'[3]Прейскурант 2019'!$A$12:$E$1358,5,0)</f>
        <v>378</v>
      </c>
      <c r="D142" s="37">
        <f>VLOOKUP(A142,'[1]Прейскурант( новый)'!$A$9:$C$1217,3,0)</f>
        <v>0.9</v>
      </c>
      <c r="E142" s="37">
        <f>70.54*D142*1.302</f>
        <v>82.658772000000013</v>
      </c>
      <c r="F142" s="44">
        <f>VLOOKUP(A142,'[2]себ-ть 2019 год'!$A$2:$Q$1337,6,0)</f>
        <v>22.735800000000001</v>
      </c>
      <c r="G142" s="44">
        <f t="shared" si="39"/>
        <v>105.39457200000001</v>
      </c>
      <c r="H142" s="44">
        <f t="shared" si="44"/>
        <v>35.834154480000009</v>
      </c>
      <c r="I142" s="45">
        <f t="shared" si="40"/>
        <v>141.22872648000003</v>
      </c>
      <c r="J142" s="44">
        <f t="shared" si="45"/>
        <v>21.184308972000004</v>
      </c>
      <c r="K142" s="46">
        <f t="shared" si="41"/>
        <v>162.41303545200003</v>
      </c>
      <c r="L142" s="47">
        <f t="shared" si="46"/>
        <v>194.89564254240003</v>
      </c>
      <c r="M142" s="77">
        <f t="shared" si="36"/>
        <v>402.57</v>
      </c>
      <c r="N142" s="48">
        <v>403</v>
      </c>
      <c r="O142" s="49">
        <f t="shared" si="47"/>
        <v>6.4999999999999991</v>
      </c>
      <c r="P142" s="93">
        <f t="shared" si="48"/>
        <v>6.6137566137566051E-2</v>
      </c>
    </row>
    <row r="143" spans="1:16" ht="47.25" x14ac:dyDescent="0.2">
      <c r="A143" s="54">
        <v>30000861</v>
      </c>
      <c r="B143" s="4" t="s">
        <v>122</v>
      </c>
      <c r="C143" s="36">
        <f>VLOOKUP(A143,'[3]Прейскурант 2019'!$A$12:$E$1358,5,0)</f>
        <v>215</v>
      </c>
      <c r="D143" s="37">
        <f>VLOOKUP(A143,'[1]Прейскурант( новый)'!$A$9:$C$1217,3,0)</f>
        <v>0.5</v>
      </c>
      <c r="E143" s="37">
        <f>70.54*D143*1.302</f>
        <v>45.921540000000007</v>
      </c>
      <c r="F143" s="44">
        <f>VLOOKUP(A143,'[2]себ-ть 2019 год'!$A$2:$Q$1337,6,0)</f>
        <v>46.92</v>
      </c>
      <c r="G143" s="44">
        <f t="shared" si="39"/>
        <v>92.841540000000009</v>
      </c>
      <c r="H143" s="44">
        <f t="shared" si="44"/>
        <v>31.566123600000005</v>
      </c>
      <c r="I143" s="45">
        <f t="shared" si="40"/>
        <v>124.40766360000001</v>
      </c>
      <c r="J143" s="44">
        <f t="shared" si="45"/>
        <v>18.66114954</v>
      </c>
      <c r="K143" s="46">
        <f t="shared" si="41"/>
        <v>143.06881314</v>
      </c>
      <c r="L143" s="47">
        <f t="shared" si="46"/>
        <v>171.68257576799999</v>
      </c>
      <c r="M143" s="77">
        <f t="shared" ref="M143:M144" si="49">C143*6.5%+C143</f>
        <v>228.97499999999999</v>
      </c>
      <c r="N143" s="48">
        <v>229</v>
      </c>
      <c r="O143" s="49">
        <f t="shared" si="47"/>
        <v>6.4999999999999973</v>
      </c>
      <c r="P143" s="93">
        <f t="shared" si="48"/>
        <v>6.5116279069767469E-2</v>
      </c>
    </row>
    <row r="144" spans="1:16" ht="63" x14ac:dyDescent="0.2">
      <c r="A144" s="54">
        <v>30000868</v>
      </c>
      <c r="B144" s="4" t="s">
        <v>123</v>
      </c>
      <c r="C144" s="36">
        <f>VLOOKUP(A144,'[3]Прейскурант 2019'!$A$12:$E$1358,5,0)</f>
        <v>306</v>
      </c>
      <c r="D144" s="37">
        <f>VLOOKUP(A144,'[1]Прейскурант( новый)'!$A$9:$C$1217,3,0)</f>
        <v>0.9</v>
      </c>
      <c r="E144" s="37">
        <f>70.54*D144*1.302</f>
        <v>82.658772000000013</v>
      </c>
      <c r="F144" s="44">
        <f>VLOOKUP(A144,'[2]себ-ть 2019 год'!$A$2:$Q$1337,6,0)</f>
        <v>78.540000000000006</v>
      </c>
      <c r="G144" s="44">
        <f t="shared" si="39"/>
        <v>161.19877200000002</v>
      </c>
      <c r="H144" s="44">
        <f t="shared" si="44"/>
        <v>54.807582480000008</v>
      </c>
      <c r="I144" s="45">
        <f t="shared" si="40"/>
        <v>216.00635448000003</v>
      </c>
      <c r="J144" s="44">
        <f t="shared" si="45"/>
        <v>32.400953172000001</v>
      </c>
      <c r="K144" s="46">
        <f t="shared" si="41"/>
        <v>248.40730765200004</v>
      </c>
      <c r="L144" s="47">
        <f t="shared" si="46"/>
        <v>298.08876918240003</v>
      </c>
      <c r="M144" s="77">
        <f t="shared" si="49"/>
        <v>325.89</v>
      </c>
      <c r="N144" s="48">
        <v>326</v>
      </c>
      <c r="O144" s="49">
        <f t="shared" si="47"/>
        <v>6.4999999999999964</v>
      </c>
      <c r="P144" s="93">
        <f t="shared" si="48"/>
        <v>6.5359477124182996E-2</v>
      </c>
    </row>
    <row r="145" spans="1:16" ht="15.75" x14ac:dyDescent="0.2">
      <c r="A145" s="198" t="s">
        <v>124</v>
      </c>
      <c r="B145" s="199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200"/>
    </row>
    <row r="146" spans="1:16" ht="47.25" x14ac:dyDescent="0.2">
      <c r="A146" s="54">
        <v>30000862</v>
      </c>
      <c r="B146" s="4" t="s">
        <v>125</v>
      </c>
      <c r="C146" s="36">
        <f>VLOOKUP(A146,'[3]Прейскурант 2019'!$A$12:$E$1358,5,0)</f>
        <v>275</v>
      </c>
      <c r="D146" s="37">
        <f>VLOOKUP(A146,'[1]Прейскурант( новый)'!$A$9:$C$1217,3,0)</f>
        <v>0.9</v>
      </c>
      <c r="E146" s="37">
        <f>70.54*D146*1.302</f>
        <v>82.658772000000013</v>
      </c>
      <c r="F146" s="44">
        <f>VLOOKUP(A146,'[2]себ-ть 2019 год'!$A$2:$Q$1337,6,0)</f>
        <v>78.560400000000001</v>
      </c>
      <c r="G146" s="44">
        <f t="shared" si="39"/>
        <v>161.21917200000001</v>
      </c>
      <c r="H146" s="44">
        <f t="shared" si="44"/>
        <v>54.814518480000011</v>
      </c>
      <c r="I146" s="45">
        <f t="shared" si="40"/>
        <v>216.03369048000002</v>
      </c>
      <c r="J146" s="44">
        <f t="shared" si="45"/>
        <v>32.405053572</v>
      </c>
      <c r="K146" s="46">
        <f t="shared" si="41"/>
        <v>248.438744052</v>
      </c>
      <c r="L146" s="47">
        <f t="shared" si="46"/>
        <v>298.12649286240003</v>
      </c>
      <c r="M146" s="77">
        <f t="shared" ref="M146" si="50">C146*6.5%+C146</f>
        <v>292.875</v>
      </c>
      <c r="N146" s="48">
        <v>293</v>
      </c>
      <c r="O146" s="49">
        <f t="shared" si="47"/>
        <v>6.5</v>
      </c>
      <c r="P146" s="93">
        <f t="shared" si="48"/>
        <v>6.5454545454545432E-2</v>
      </c>
    </row>
    <row r="147" spans="1:16" ht="15.75" x14ac:dyDescent="0.2">
      <c r="A147" s="198" t="s">
        <v>126</v>
      </c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200"/>
    </row>
    <row r="148" spans="1:16" ht="63" x14ac:dyDescent="0.2">
      <c r="A148" s="54">
        <v>30000860</v>
      </c>
      <c r="B148" s="4" t="s">
        <v>127</v>
      </c>
      <c r="C148" s="36">
        <f>VLOOKUP(A148,'[3]Прейскурант 2019'!$A$12:$E$1358,5,0)</f>
        <v>12000</v>
      </c>
      <c r="D148" s="37">
        <f>VLOOKUP(A148,'[1]Прейскурант( новый)'!$A$9:$C$1217,3,0)</f>
        <v>75</v>
      </c>
      <c r="E148" s="37">
        <f>70.54*D148*1.302</f>
        <v>6888.2310000000016</v>
      </c>
      <c r="F148" s="44">
        <f>VLOOKUP(A148,'[2]себ-ть 2019 год'!$A$2:$Q$1337,6,0)</f>
        <v>1399.797</v>
      </c>
      <c r="G148" s="44">
        <f t="shared" si="39"/>
        <v>8288.0280000000021</v>
      </c>
      <c r="H148" s="44">
        <f t="shared" si="44"/>
        <v>2817.929520000001</v>
      </c>
      <c r="I148" s="45">
        <f t="shared" si="40"/>
        <v>11105.957520000004</v>
      </c>
      <c r="J148" s="44">
        <f t="shared" si="45"/>
        <v>1665.8936280000005</v>
      </c>
      <c r="K148" s="46">
        <f t="shared" si="41"/>
        <v>12771.851148000003</v>
      </c>
      <c r="L148" s="47">
        <f t="shared" si="46"/>
        <v>15326.221377600004</v>
      </c>
      <c r="M148" s="77">
        <f t="shared" ref="M148" si="51">C148*6.5%+C148</f>
        <v>12780</v>
      </c>
      <c r="N148" s="48">
        <v>12780</v>
      </c>
      <c r="O148" s="49">
        <f t="shared" si="47"/>
        <v>6.5</v>
      </c>
      <c r="P148" s="93">
        <f t="shared" si="48"/>
        <v>6.4999999999999947E-2</v>
      </c>
    </row>
    <row r="149" spans="1:16" ht="15.75" x14ac:dyDescent="0.2">
      <c r="A149" s="198" t="s">
        <v>128</v>
      </c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200"/>
    </row>
    <row r="150" spans="1:16" ht="15.75" x14ac:dyDescent="0.2">
      <c r="A150" s="54">
        <v>30000951</v>
      </c>
      <c r="B150" s="4" t="s">
        <v>129</v>
      </c>
      <c r="C150" s="36">
        <f>VLOOKUP(A150,'[3]Прейскурант 2019'!$A$12:$E$1358,5,0)</f>
        <v>321</v>
      </c>
      <c r="D150" s="37">
        <f>VLOOKUP(A150,'[1]Прейскурант( новый)'!$A$9:$C$1217,3,0)</f>
        <v>1.8</v>
      </c>
      <c r="E150" s="37">
        <f>70.54*D150*1.302</f>
        <v>165.31754400000003</v>
      </c>
      <c r="F150" s="44">
        <f>VLOOKUP(A150,'[2]себ-ть 2019 год'!$A$2:$Q$1337,6,0)</f>
        <v>90.871800000000007</v>
      </c>
      <c r="G150" s="44">
        <f t="shared" si="39"/>
        <v>256.18934400000001</v>
      </c>
      <c r="H150" s="44">
        <f t="shared" si="44"/>
        <v>87.10437696000001</v>
      </c>
      <c r="I150" s="45">
        <f t="shared" si="40"/>
        <v>343.29372096000003</v>
      </c>
      <c r="J150" s="44">
        <f t="shared" si="45"/>
        <v>51.494058144</v>
      </c>
      <c r="K150" s="46">
        <f t="shared" si="41"/>
        <v>394.78777910400004</v>
      </c>
      <c r="L150" s="47">
        <f t="shared" si="46"/>
        <v>473.74533492480003</v>
      </c>
      <c r="M150" s="77">
        <f t="shared" ref="M150" si="52">C150*6.5%+C150</f>
        <v>341.86500000000001</v>
      </c>
      <c r="N150" s="48">
        <v>342</v>
      </c>
      <c r="O150" s="49">
        <f t="shared" si="47"/>
        <v>6.5000000000000027</v>
      </c>
      <c r="P150" s="93">
        <f t="shared" si="48"/>
        <v>6.5420560747663448E-2</v>
      </c>
    </row>
    <row r="151" spans="1:16" ht="15" customHeight="1" x14ac:dyDescent="0.2">
      <c r="A151" s="176" t="s">
        <v>130</v>
      </c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8"/>
    </row>
    <row r="152" spans="1:16" ht="15.75" x14ac:dyDescent="0.2">
      <c r="A152" s="198" t="s">
        <v>131</v>
      </c>
      <c r="B152" s="199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200"/>
    </row>
    <row r="153" spans="1:16" ht="49.7" customHeight="1" x14ac:dyDescent="0.2">
      <c r="A153" s="56">
        <v>40000090</v>
      </c>
      <c r="B153" s="80" t="s">
        <v>1266</v>
      </c>
      <c r="C153" s="36">
        <v>860</v>
      </c>
      <c r="D153" s="37">
        <v>3</v>
      </c>
      <c r="E153" s="37">
        <f>57.11*D153*1.302</f>
        <v>223.07165999999998</v>
      </c>
      <c r="F153" s="44">
        <v>258.27999999999997</v>
      </c>
      <c r="G153" s="44">
        <f t="shared" si="39"/>
        <v>481.35165999999992</v>
      </c>
      <c r="H153" s="44">
        <f t="shared" si="44"/>
        <v>163.65956439999999</v>
      </c>
      <c r="I153" s="45">
        <f t="shared" si="40"/>
        <v>645.01122439999995</v>
      </c>
      <c r="J153" s="44">
        <f t="shared" si="45"/>
        <v>96.751683659999983</v>
      </c>
      <c r="K153" s="46">
        <f t="shared" si="41"/>
        <v>741.76290805999997</v>
      </c>
      <c r="L153" s="47">
        <f t="shared" si="46"/>
        <v>890.11548967199997</v>
      </c>
      <c r="M153" s="77">
        <f t="shared" ref="M153:M199" si="53">C153*6.5%+C153</f>
        <v>915.9</v>
      </c>
      <c r="N153" s="48">
        <v>916</v>
      </c>
      <c r="O153" s="49">
        <f t="shared" si="47"/>
        <v>6.4999999999999973</v>
      </c>
      <c r="P153" s="93">
        <f t="shared" si="48"/>
        <v>6.5116279069767469E-2</v>
      </c>
    </row>
    <row r="154" spans="1:16" ht="47.1" customHeight="1" x14ac:dyDescent="0.2">
      <c r="A154" s="56">
        <v>40000091</v>
      </c>
      <c r="B154" s="80" t="s">
        <v>1267</v>
      </c>
      <c r="C154" s="36">
        <v>810</v>
      </c>
      <c r="D154" s="37">
        <v>3</v>
      </c>
      <c r="E154" s="37">
        <f t="shared" ref="E154:E214" si="54">57.11*D154*1.302</f>
        <v>223.07165999999998</v>
      </c>
      <c r="F154" s="44">
        <v>205.22</v>
      </c>
      <c r="G154" s="44">
        <f t="shared" si="39"/>
        <v>428.29165999999998</v>
      </c>
      <c r="H154" s="44">
        <f t="shared" si="44"/>
        <v>145.61916440000002</v>
      </c>
      <c r="I154" s="45">
        <f t="shared" si="40"/>
        <v>573.91082440000002</v>
      </c>
      <c r="J154" s="44">
        <f t="shared" si="45"/>
        <v>86.086623660000001</v>
      </c>
      <c r="K154" s="46">
        <f t="shared" si="41"/>
        <v>659.99744806000001</v>
      </c>
      <c r="L154" s="47">
        <f t="shared" si="46"/>
        <v>791.99693767200006</v>
      </c>
      <c r="M154" s="77">
        <f t="shared" si="53"/>
        <v>862.65</v>
      </c>
      <c r="N154" s="48">
        <v>863</v>
      </c>
      <c r="O154" s="49">
        <f t="shared" si="47"/>
        <v>6.4999999999999973</v>
      </c>
      <c r="P154" s="93">
        <f t="shared" si="48"/>
        <v>6.543209876543199E-2</v>
      </c>
    </row>
    <row r="155" spans="1:16" ht="31.5" x14ac:dyDescent="0.2">
      <c r="A155" s="56">
        <v>40000004</v>
      </c>
      <c r="B155" s="1" t="s">
        <v>132</v>
      </c>
      <c r="C155" s="36">
        <f>VLOOKUP(A155,'[3]Прейскурант 2019'!$A$12:$E$1358,5,0)</f>
        <v>460</v>
      </c>
      <c r="D155" s="37">
        <f>VLOOKUP(A155,'[1]Прейскурант( новый)'!$A$9:$C$1217,3,0)</f>
        <v>3</v>
      </c>
      <c r="E155" s="37">
        <f t="shared" si="54"/>
        <v>223.07165999999998</v>
      </c>
      <c r="F155" s="44">
        <f>VLOOKUP(A155,'[2]себ-ть 2019 год'!$A$2:$Q$1337,6,0)</f>
        <v>66.055200000000013</v>
      </c>
      <c r="G155" s="44">
        <f t="shared" si="39"/>
        <v>289.12685999999997</v>
      </c>
      <c r="H155" s="44">
        <f t="shared" si="44"/>
        <v>98.303132399999996</v>
      </c>
      <c r="I155" s="45">
        <f t="shared" si="40"/>
        <v>387.42999239999995</v>
      </c>
      <c r="J155" s="44">
        <f t="shared" si="45"/>
        <v>58.114498859999991</v>
      </c>
      <c r="K155" s="46">
        <f t="shared" si="41"/>
        <v>445.54449125999992</v>
      </c>
      <c r="L155" s="47">
        <f t="shared" si="46"/>
        <v>534.65338951199988</v>
      </c>
      <c r="M155" s="77">
        <f t="shared" si="53"/>
        <v>489.9</v>
      </c>
      <c r="N155" s="48">
        <v>490</v>
      </c>
      <c r="O155" s="49">
        <f t="shared" si="47"/>
        <v>6.4999999999999947</v>
      </c>
      <c r="P155" s="93">
        <f t="shared" si="48"/>
        <v>6.5217391304347894E-2</v>
      </c>
    </row>
    <row r="156" spans="1:16" ht="47.25" x14ac:dyDescent="0.2">
      <c r="A156" s="56">
        <v>40000005</v>
      </c>
      <c r="B156" s="2" t="s">
        <v>133</v>
      </c>
      <c r="C156" s="36">
        <f>VLOOKUP(A156,'[3]Прейскурант 2019'!$A$12:$E$1358,5,0)</f>
        <v>345</v>
      </c>
      <c r="D156" s="37">
        <f>VLOOKUP(A156,'[1]Прейскурант( новый)'!$A$9:$C$1217,3,0)</f>
        <v>3</v>
      </c>
      <c r="E156" s="37">
        <f t="shared" si="54"/>
        <v>223.07165999999998</v>
      </c>
      <c r="F156" s="44">
        <f>VLOOKUP(A156,'[2]себ-ть 2019 год'!$A$2:$Q$1337,6,0)</f>
        <v>14.943000000000001</v>
      </c>
      <c r="G156" s="44">
        <f t="shared" si="39"/>
        <v>238.01465999999999</v>
      </c>
      <c r="H156" s="44">
        <f t="shared" si="44"/>
        <v>80.9249844</v>
      </c>
      <c r="I156" s="45">
        <f t="shared" si="40"/>
        <v>318.93964440000002</v>
      </c>
      <c r="J156" s="44">
        <f t="shared" si="45"/>
        <v>47.84094666</v>
      </c>
      <c r="K156" s="46">
        <f t="shared" si="41"/>
        <v>366.78059106000001</v>
      </c>
      <c r="L156" s="47">
        <f t="shared" si="46"/>
        <v>440.13670927200002</v>
      </c>
      <c r="M156" s="77">
        <f t="shared" si="53"/>
        <v>367.42500000000001</v>
      </c>
      <c r="N156" s="48">
        <v>367</v>
      </c>
      <c r="O156" s="49">
        <f t="shared" si="47"/>
        <v>6.5000000000000027</v>
      </c>
      <c r="P156" s="93">
        <f t="shared" si="48"/>
        <v>6.3768115942028913E-2</v>
      </c>
    </row>
    <row r="157" spans="1:16" ht="31.5" x14ac:dyDescent="0.2">
      <c r="A157" s="56">
        <v>40000006</v>
      </c>
      <c r="B157" s="2" t="s">
        <v>134</v>
      </c>
      <c r="C157" s="36">
        <f>VLOOKUP(A157,'[3]Прейскурант 2019'!$A$12:$E$1358,5,0)</f>
        <v>450</v>
      </c>
      <c r="D157" s="37">
        <f>VLOOKUP(A157,'[1]Прейскурант( новый)'!$A$9:$C$1217,3,0)</f>
        <v>3</v>
      </c>
      <c r="E157" s="37">
        <f t="shared" si="54"/>
        <v>223.07165999999998</v>
      </c>
      <c r="F157" s="44">
        <f>VLOOKUP(A157,'[2]себ-ть 2019 год'!$A$2:$Q$1337,6,0)</f>
        <v>39.055799999999998</v>
      </c>
      <c r="G157" s="44">
        <f t="shared" si="39"/>
        <v>262.12745999999999</v>
      </c>
      <c r="H157" s="44">
        <f t="shared" si="44"/>
        <v>89.123336399999999</v>
      </c>
      <c r="I157" s="45">
        <f t="shared" si="40"/>
        <v>351.25079640000001</v>
      </c>
      <c r="J157" s="44">
        <f t="shared" si="45"/>
        <v>52.687619460000001</v>
      </c>
      <c r="K157" s="46">
        <f t="shared" si="41"/>
        <v>403.93841586000002</v>
      </c>
      <c r="L157" s="47">
        <f t="shared" si="46"/>
        <v>484.72609903200004</v>
      </c>
      <c r="M157" s="77">
        <f t="shared" si="53"/>
        <v>479.25</v>
      </c>
      <c r="N157" s="48">
        <v>479</v>
      </c>
      <c r="O157" s="49">
        <f t="shared" si="47"/>
        <v>6.5</v>
      </c>
      <c r="P157" s="93">
        <f t="shared" si="48"/>
        <v>6.4444444444444526E-2</v>
      </c>
    </row>
    <row r="158" spans="1:16" ht="31.5" x14ac:dyDescent="0.2">
      <c r="A158" s="56">
        <v>40000007</v>
      </c>
      <c r="B158" s="2" t="s">
        <v>135</v>
      </c>
      <c r="C158" s="36">
        <f>VLOOKUP(A158,'[3]Прейскурант 2019'!$A$12:$E$1358,5,0)</f>
        <v>299</v>
      </c>
      <c r="D158" s="37">
        <f>VLOOKUP(A158,'[1]Прейскурант( новый)'!$A$9:$C$1217,3,0)</f>
        <v>3</v>
      </c>
      <c r="E158" s="37">
        <f t="shared" si="54"/>
        <v>223.07165999999998</v>
      </c>
      <c r="F158" s="44">
        <f>VLOOKUP(A158,'[2]себ-ть 2019 год'!$A$2:$Q$1337,6,0)</f>
        <v>18.655799999999999</v>
      </c>
      <c r="G158" s="44">
        <f t="shared" si="39"/>
        <v>241.72745999999998</v>
      </c>
      <c r="H158" s="44">
        <f t="shared" si="44"/>
        <v>82.187336399999992</v>
      </c>
      <c r="I158" s="45">
        <f t="shared" si="40"/>
        <v>323.9147964</v>
      </c>
      <c r="J158" s="44">
        <f t="shared" si="45"/>
        <v>48.58721946</v>
      </c>
      <c r="K158" s="46">
        <f t="shared" si="41"/>
        <v>372.50201586000003</v>
      </c>
      <c r="L158" s="47">
        <f t="shared" si="46"/>
        <v>447.00241903200003</v>
      </c>
      <c r="M158" s="77">
        <f t="shared" si="53"/>
        <v>318.435</v>
      </c>
      <c r="N158" s="48">
        <v>318</v>
      </c>
      <c r="O158" s="49">
        <f t="shared" si="47"/>
        <v>6.5</v>
      </c>
      <c r="P158" s="93">
        <f t="shared" si="48"/>
        <v>6.3545150501672198E-2</v>
      </c>
    </row>
    <row r="159" spans="1:16" ht="31.5" x14ac:dyDescent="0.2">
      <c r="A159" s="56">
        <v>40000008</v>
      </c>
      <c r="B159" s="2" t="s">
        <v>136</v>
      </c>
      <c r="C159" s="36">
        <f>VLOOKUP(A159,'[3]Прейскурант 2019'!$A$12:$E$1358,5,0)</f>
        <v>299</v>
      </c>
      <c r="D159" s="37">
        <f>VLOOKUP(A159,'[1]Прейскурант( новый)'!$A$9:$C$1217,3,0)</f>
        <v>3</v>
      </c>
      <c r="E159" s="37">
        <f t="shared" si="54"/>
        <v>223.07165999999998</v>
      </c>
      <c r="F159" s="44">
        <f>VLOOKUP(A159,'[2]себ-ть 2019 год'!$A$2:$Q$1337,6,0)</f>
        <v>18.29</v>
      </c>
      <c r="G159" s="44">
        <f t="shared" si="39"/>
        <v>241.36165999999997</v>
      </c>
      <c r="H159" s="44">
        <f t="shared" si="44"/>
        <v>82.062964399999998</v>
      </c>
      <c r="I159" s="45">
        <f t="shared" si="40"/>
        <v>323.42462439999997</v>
      </c>
      <c r="J159" s="44">
        <f t="shared" si="45"/>
        <v>48.513693659999994</v>
      </c>
      <c r="K159" s="46">
        <f t="shared" si="41"/>
        <v>371.93831805999997</v>
      </c>
      <c r="L159" s="47">
        <f t="shared" si="46"/>
        <v>446.32598167199995</v>
      </c>
      <c r="M159" s="77">
        <f t="shared" si="53"/>
        <v>318.435</v>
      </c>
      <c r="N159" s="48">
        <v>318</v>
      </c>
      <c r="O159" s="49">
        <f t="shared" si="47"/>
        <v>6.5</v>
      </c>
      <c r="P159" s="93">
        <f t="shared" si="48"/>
        <v>6.3545150501672198E-2</v>
      </c>
    </row>
    <row r="160" spans="1:16" ht="31.5" x14ac:dyDescent="0.2">
      <c r="A160" s="56">
        <v>40000009</v>
      </c>
      <c r="B160" s="2" t="s">
        <v>137</v>
      </c>
      <c r="C160" s="36">
        <f>VLOOKUP(A160,'[3]Прейскурант 2019'!$A$12:$E$1358,5,0)</f>
        <v>299</v>
      </c>
      <c r="D160" s="37">
        <f>VLOOKUP(A160,'[1]Прейскурант( новый)'!$A$9:$C$1217,3,0)</f>
        <v>3</v>
      </c>
      <c r="E160" s="37">
        <f t="shared" si="54"/>
        <v>223.07165999999998</v>
      </c>
      <c r="F160" s="44">
        <f>VLOOKUP(A160,'[2]себ-ть 2019 год'!$A$2:$Q$1337,6,0)</f>
        <v>18.655799999999999</v>
      </c>
      <c r="G160" s="44">
        <f t="shared" si="39"/>
        <v>241.72745999999998</v>
      </c>
      <c r="H160" s="44">
        <f t="shared" si="44"/>
        <v>82.187336399999992</v>
      </c>
      <c r="I160" s="45">
        <f t="shared" si="40"/>
        <v>323.9147964</v>
      </c>
      <c r="J160" s="44">
        <f t="shared" si="45"/>
        <v>48.58721946</v>
      </c>
      <c r="K160" s="46">
        <f t="shared" si="41"/>
        <v>372.50201586000003</v>
      </c>
      <c r="L160" s="47">
        <f t="shared" si="46"/>
        <v>447.00241903200003</v>
      </c>
      <c r="M160" s="77">
        <f t="shared" si="53"/>
        <v>318.435</v>
      </c>
      <c r="N160" s="48">
        <v>318</v>
      </c>
      <c r="O160" s="49">
        <f t="shared" si="47"/>
        <v>6.5</v>
      </c>
      <c r="P160" s="93">
        <f t="shared" si="48"/>
        <v>6.3545150501672198E-2</v>
      </c>
    </row>
    <row r="161" spans="1:16" ht="31.5" x14ac:dyDescent="0.2">
      <c r="A161" s="56">
        <v>40000010</v>
      </c>
      <c r="B161" s="2" t="s">
        <v>138</v>
      </c>
      <c r="C161" s="36">
        <f>VLOOKUP(A161,'[3]Прейскурант 2019'!$A$12:$E$1358,5,0)</f>
        <v>299</v>
      </c>
      <c r="D161" s="37">
        <f>VLOOKUP(A161,'[1]Прейскурант( новый)'!$A$9:$C$1217,3,0)</f>
        <v>3</v>
      </c>
      <c r="E161" s="37">
        <f t="shared" si="54"/>
        <v>223.07165999999998</v>
      </c>
      <c r="F161" s="44">
        <f>VLOOKUP(A161,'[2]себ-ть 2019 год'!$A$2:$Q$1337,6,0)</f>
        <v>18.655799999999999</v>
      </c>
      <c r="G161" s="44">
        <f t="shared" si="39"/>
        <v>241.72745999999998</v>
      </c>
      <c r="H161" s="44">
        <f t="shared" si="44"/>
        <v>82.187336399999992</v>
      </c>
      <c r="I161" s="45">
        <f t="shared" si="40"/>
        <v>323.9147964</v>
      </c>
      <c r="J161" s="44">
        <f t="shared" si="45"/>
        <v>48.58721946</v>
      </c>
      <c r="K161" s="46">
        <f t="shared" si="41"/>
        <v>372.50201586000003</v>
      </c>
      <c r="L161" s="47">
        <f t="shared" si="46"/>
        <v>447.00241903200003</v>
      </c>
      <c r="M161" s="77">
        <f t="shared" si="53"/>
        <v>318.435</v>
      </c>
      <c r="N161" s="48">
        <v>318</v>
      </c>
      <c r="O161" s="49">
        <f t="shared" si="47"/>
        <v>6.5</v>
      </c>
      <c r="P161" s="93">
        <f t="shared" si="48"/>
        <v>6.3545150501672198E-2</v>
      </c>
    </row>
    <row r="162" spans="1:16" ht="31.5" x14ac:dyDescent="0.2">
      <c r="A162" s="56">
        <v>40000011</v>
      </c>
      <c r="B162" s="2" t="s">
        <v>139</v>
      </c>
      <c r="C162" s="36">
        <f>VLOOKUP(A162,'[3]Прейскурант 2019'!$A$12:$E$1358,5,0)</f>
        <v>345</v>
      </c>
      <c r="D162" s="37">
        <f>VLOOKUP(A162,'[1]Прейскурант( новый)'!$A$9:$C$1217,3,0)</f>
        <v>3</v>
      </c>
      <c r="E162" s="37">
        <f t="shared" si="54"/>
        <v>223.07165999999998</v>
      </c>
      <c r="F162" s="44">
        <f>VLOOKUP(A162,'[2]себ-ть 2019 год'!$A$2:$Q$1337,6,0)</f>
        <v>11.403599999999999</v>
      </c>
      <c r="G162" s="44">
        <f t="shared" si="39"/>
        <v>234.47525999999999</v>
      </c>
      <c r="H162" s="44">
        <f t="shared" si="44"/>
        <v>79.721588400000002</v>
      </c>
      <c r="I162" s="45">
        <f t="shared" si="40"/>
        <v>314.19684840000002</v>
      </c>
      <c r="J162" s="44">
        <f t="shared" si="45"/>
        <v>47.129527260000003</v>
      </c>
      <c r="K162" s="46">
        <f t="shared" si="41"/>
        <v>361.32637566000005</v>
      </c>
      <c r="L162" s="47">
        <f t="shared" si="46"/>
        <v>433.59165079200005</v>
      </c>
      <c r="M162" s="77">
        <f t="shared" si="53"/>
        <v>367.42500000000001</v>
      </c>
      <c r="N162" s="48">
        <v>367</v>
      </c>
      <c r="O162" s="49">
        <f t="shared" si="47"/>
        <v>6.5000000000000027</v>
      </c>
      <c r="P162" s="93">
        <f t="shared" si="48"/>
        <v>6.3768115942028913E-2</v>
      </c>
    </row>
    <row r="163" spans="1:16" ht="31.5" x14ac:dyDescent="0.2">
      <c r="A163" s="56">
        <v>40000012</v>
      </c>
      <c r="B163" s="2" t="s">
        <v>140</v>
      </c>
      <c r="C163" s="36">
        <f>VLOOKUP(A163,'[3]Прейскурант 2019'!$A$12:$E$1358,5,0)</f>
        <v>288</v>
      </c>
      <c r="D163" s="37">
        <f>VLOOKUP(A163,'[1]Прейскурант( новый)'!$A$9:$C$1217,3,0)</f>
        <v>3</v>
      </c>
      <c r="E163" s="37">
        <f t="shared" si="54"/>
        <v>223.07165999999998</v>
      </c>
      <c r="F163" s="44">
        <f>VLOOKUP(A163,'[2]себ-ть 2019 год'!$A$2:$Q$1337,6,0)</f>
        <v>19.747199999999999</v>
      </c>
      <c r="G163" s="44">
        <f t="shared" si="39"/>
        <v>242.81885999999997</v>
      </c>
      <c r="H163" s="44">
        <f t="shared" si="44"/>
        <v>82.558412399999995</v>
      </c>
      <c r="I163" s="45">
        <f t="shared" si="40"/>
        <v>325.37727239999998</v>
      </c>
      <c r="J163" s="44">
        <f t="shared" si="45"/>
        <v>48.806590859999993</v>
      </c>
      <c r="K163" s="46">
        <f t="shared" si="41"/>
        <v>374.18386325999995</v>
      </c>
      <c r="L163" s="47">
        <f t="shared" si="46"/>
        <v>449.02063591199993</v>
      </c>
      <c r="M163" s="77">
        <f t="shared" si="53"/>
        <v>306.72000000000003</v>
      </c>
      <c r="N163" s="48">
        <v>307</v>
      </c>
      <c r="O163" s="49">
        <f t="shared" si="47"/>
        <v>6.5000000000000098</v>
      </c>
      <c r="P163" s="93">
        <f t="shared" si="48"/>
        <v>6.5972222222222321E-2</v>
      </c>
    </row>
    <row r="164" spans="1:16" ht="31.5" x14ac:dyDescent="0.2">
      <c r="A164" s="56">
        <v>40000013</v>
      </c>
      <c r="B164" s="2" t="s">
        <v>141</v>
      </c>
      <c r="C164" s="36">
        <f>VLOOKUP(A164,'[3]Прейскурант 2019'!$A$12:$E$1358,5,0)</f>
        <v>299</v>
      </c>
      <c r="D164" s="37">
        <f>VLOOKUP(A164,'[1]Прейскурант( новый)'!$A$9:$C$1217,3,0)</f>
        <v>3</v>
      </c>
      <c r="E164" s="37">
        <f t="shared" si="54"/>
        <v>223.07165999999998</v>
      </c>
      <c r="F164" s="44">
        <f>VLOOKUP(A164,'[2]себ-ть 2019 год'!$A$2:$Q$1337,6,0)</f>
        <v>14.943000000000001</v>
      </c>
      <c r="G164" s="44">
        <f t="shared" si="39"/>
        <v>238.01465999999999</v>
      </c>
      <c r="H164" s="44">
        <f t="shared" si="44"/>
        <v>80.9249844</v>
      </c>
      <c r="I164" s="45">
        <f t="shared" si="40"/>
        <v>318.93964440000002</v>
      </c>
      <c r="J164" s="44">
        <f t="shared" si="45"/>
        <v>47.84094666</v>
      </c>
      <c r="K164" s="46">
        <f t="shared" si="41"/>
        <v>366.78059106000001</v>
      </c>
      <c r="L164" s="47">
        <f t="shared" si="46"/>
        <v>440.13670927200002</v>
      </c>
      <c r="M164" s="77">
        <f t="shared" si="53"/>
        <v>318.435</v>
      </c>
      <c r="N164" s="48">
        <v>318</v>
      </c>
      <c r="O164" s="49">
        <f t="shared" si="47"/>
        <v>6.5</v>
      </c>
      <c r="P164" s="93">
        <f t="shared" si="48"/>
        <v>6.3545150501672198E-2</v>
      </c>
    </row>
    <row r="165" spans="1:16" ht="31.5" x14ac:dyDescent="0.2">
      <c r="A165" s="56">
        <v>40000015</v>
      </c>
      <c r="B165" s="2" t="s">
        <v>142</v>
      </c>
      <c r="C165" s="36">
        <f>VLOOKUP(A165,'[3]Прейскурант 2019'!$A$12:$E$1358,5,0)</f>
        <v>299</v>
      </c>
      <c r="D165" s="37">
        <f>VLOOKUP(A165,'[1]Прейскурант( новый)'!$A$9:$C$1217,3,0)</f>
        <v>3</v>
      </c>
      <c r="E165" s="37">
        <f t="shared" si="54"/>
        <v>223.07165999999998</v>
      </c>
      <c r="F165" s="44">
        <f>VLOOKUP(A165,'[2]себ-ть 2019 год'!$A$2:$Q$1337,6,0)</f>
        <v>18.655799999999999</v>
      </c>
      <c r="G165" s="44">
        <f t="shared" si="39"/>
        <v>241.72745999999998</v>
      </c>
      <c r="H165" s="44">
        <f t="shared" si="44"/>
        <v>82.187336399999992</v>
      </c>
      <c r="I165" s="45">
        <f t="shared" si="40"/>
        <v>323.9147964</v>
      </c>
      <c r="J165" s="44">
        <f t="shared" si="45"/>
        <v>48.58721946</v>
      </c>
      <c r="K165" s="46">
        <f t="shared" si="41"/>
        <v>372.50201586000003</v>
      </c>
      <c r="L165" s="47">
        <f t="shared" si="46"/>
        <v>447.00241903200003</v>
      </c>
      <c r="M165" s="77">
        <f t="shared" si="53"/>
        <v>318.435</v>
      </c>
      <c r="N165" s="48">
        <v>318</v>
      </c>
      <c r="O165" s="49">
        <f t="shared" si="47"/>
        <v>6.5</v>
      </c>
      <c r="P165" s="93">
        <f t="shared" si="48"/>
        <v>6.3545150501672198E-2</v>
      </c>
    </row>
    <row r="166" spans="1:16" ht="78.75" x14ac:dyDescent="0.2">
      <c r="A166" s="56">
        <v>40000027</v>
      </c>
      <c r="B166" s="2" t="s">
        <v>143</v>
      </c>
      <c r="C166" s="36">
        <f>VLOOKUP(A166,'[3]Прейскурант 2019'!$A$12:$E$1358,5,0)</f>
        <v>450</v>
      </c>
      <c r="D166" s="37">
        <f>VLOOKUP(A166,'[1]Прейскурант( новый)'!$A$9:$C$1217,3,0)</f>
        <v>3</v>
      </c>
      <c r="E166" s="37">
        <f t="shared" si="54"/>
        <v>223.07165999999998</v>
      </c>
      <c r="F166" s="44">
        <f>VLOOKUP(A166,'[2]себ-ть 2019 год'!$A$2:$Q$1337,6,0)</f>
        <v>13.902600000000001</v>
      </c>
      <c r="G166" s="44">
        <f t="shared" si="39"/>
        <v>236.97425999999999</v>
      </c>
      <c r="H166" s="44">
        <f t="shared" si="44"/>
        <v>80.571248400000002</v>
      </c>
      <c r="I166" s="45">
        <f t="shared" si="40"/>
        <v>317.54550840000002</v>
      </c>
      <c r="J166" s="44">
        <f t="shared" si="45"/>
        <v>47.631826260000004</v>
      </c>
      <c r="K166" s="46">
        <f t="shared" si="41"/>
        <v>365.17733466000004</v>
      </c>
      <c r="L166" s="47">
        <f t="shared" si="46"/>
        <v>438.21280159200006</v>
      </c>
      <c r="M166" s="77">
        <f t="shared" si="53"/>
        <v>479.25</v>
      </c>
      <c r="N166" s="48">
        <v>479</v>
      </c>
      <c r="O166" s="49">
        <f t="shared" si="47"/>
        <v>6.5</v>
      </c>
      <c r="P166" s="93">
        <f t="shared" si="48"/>
        <v>6.4444444444444526E-2</v>
      </c>
    </row>
    <row r="167" spans="1:16" ht="47.25" x14ac:dyDescent="0.2">
      <c r="A167" s="56">
        <v>40000028</v>
      </c>
      <c r="B167" s="2" t="s">
        <v>144</v>
      </c>
      <c r="C167" s="36">
        <f>VLOOKUP(A167,'[3]Прейскурант 2019'!$A$12:$E$1358,5,0)</f>
        <v>316</v>
      </c>
      <c r="D167" s="37">
        <f>VLOOKUP(A167,'[1]Прейскурант( новый)'!$A$9:$C$1217,3,0)</f>
        <v>3</v>
      </c>
      <c r="E167" s="37">
        <f t="shared" si="54"/>
        <v>223.07165999999998</v>
      </c>
      <c r="F167" s="44">
        <f>VLOOKUP(A167,'[2]себ-ть 2019 год'!$A$2:$Q$1337,6,0)</f>
        <v>12.087</v>
      </c>
      <c r="G167" s="44">
        <f t="shared" si="39"/>
        <v>235.15865999999997</v>
      </c>
      <c r="H167" s="44">
        <f t="shared" si="44"/>
        <v>79.953944399999997</v>
      </c>
      <c r="I167" s="45">
        <f t="shared" si="40"/>
        <v>315.11260439999995</v>
      </c>
      <c r="J167" s="44">
        <f t="shared" si="45"/>
        <v>47.266890659999994</v>
      </c>
      <c r="K167" s="46">
        <f t="shared" si="41"/>
        <v>362.37949505999995</v>
      </c>
      <c r="L167" s="47">
        <f t="shared" si="46"/>
        <v>434.85539407199997</v>
      </c>
      <c r="M167" s="77">
        <f t="shared" si="53"/>
        <v>336.54</v>
      </c>
      <c r="N167" s="48">
        <v>337</v>
      </c>
      <c r="O167" s="49">
        <f t="shared" si="47"/>
        <v>6.5000000000000071</v>
      </c>
      <c r="P167" s="93">
        <f t="shared" si="48"/>
        <v>6.6455696202531556E-2</v>
      </c>
    </row>
    <row r="168" spans="1:16" ht="47.25" x14ac:dyDescent="0.2">
      <c r="A168" s="56">
        <v>40000034</v>
      </c>
      <c r="B168" s="2" t="s">
        <v>145</v>
      </c>
      <c r="C168" s="36">
        <f>VLOOKUP(A168,'[3]Прейскурант 2019'!$A$12:$E$1358,5,0)</f>
        <v>800</v>
      </c>
      <c r="D168" s="37">
        <f>VLOOKUP(A168,'[1]Прейскурант( новый)'!$A$9:$C$1217,3,0)</f>
        <v>3</v>
      </c>
      <c r="E168" s="37">
        <f t="shared" si="54"/>
        <v>223.07165999999998</v>
      </c>
      <c r="F168" s="44">
        <f>VLOOKUP(A168,'[2]себ-ть 2019 год'!$A$2:$Q$1337,6,0)</f>
        <v>215.3526</v>
      </c>
      <c r="G168" s="44">
        <f t="shared" si="39"/>
        <v>438.42426</v>
      </c>
      <c r="H168" s="44">
        <f t="shared" si="44"/>
        <v>149.06424840000003</v>
      </c>
      <c r="I168" s="45">
        <f t="shared" si="40"/>
        <v>587.4885084</v>
      </c>
      <c r="J168" s="44">
        <f t="shared" si="45"/>
        <v>88.123276259999997</v>
      </c>
      <c r="K168" s="46">
        <f t="shared" si="41"/>
        <v>675.61178466000001</v>
      </c>
      <c r="L168" s="47">
        <f t="shared" si="46"/>
        <v>810.73414159200001</v>
      </c>
      <c r="M168" s="77">
        <f t="shared" si="53"/>
        <v>852</v>
      </c>
      <c r="N168" s="48">
        <v>852</v>
      </c>
      <c r="O168" s="49">
        <f t="shared" si="47"/>
        <v>6.5</v>
      </c>
      <c r="P168" s="93">
        <f t="shared" si="48"/>
        <v>6.4999999999999947E-2</v>
      </c>
    </row>
    <row r="169" spans="1:16" ht="31.5" x14ac:dyDescent="0.2">
      <c r="A169" s="56">
        <v>40000037</v>
      </c>
      <c r="B169" s="2" t="s">
        <v>146</v>
      </c>
      <c r="C169" s="36">
        <f>VLOOKUP(A169,'[3]Прейскурант 2019'!$A$12:$E$1358,5,0)</f>
        <v>299</v>
      </c>
      <c r="D169" s="37">
        <f>VLOOKUP(A169,'[1]Прейскурант( новый)'!$A$9:$C$1217,3,0)</f>
        <v>3</v>
      </c>
      <c r="E169" s="37">
        <f t="shared" si="54"/>
        <v>223.07165999999998</v>
      </c>
      <c r="F169" s="44">
        <f>VLOOKUP(A169,'[2]себ-ть 2019 год'!$A$2:$Q$1337,6,0)</f>
        <v>15.8712</v>
      </c>
      <c r="G169" s="44">
        <f t="shared" si="39"/>
        <v>238.94285999999997</v>
      </c>
      <c r="H169" s="44">
        <f t="shared" si="44"/>
        <v>81.240572399999991</v>
      </c>
      <c r="I169" s="45">
        <f t="shared" si="40"/>
        <v>320.18343239999996</v>
      </c>
      <c r="J169" s="44">
        <f t="shared" si="45"/>
        <v>48.027514859999989</v>
      </c>
      <c r="K169" s="46">
        <f t="shared" si="41"/>
        <v>368.21094725999995</v>
      </c>
      <c r="L169" s="47">
        <f t="shared" si="46"/>
        <v>441.85313671199992</v>
      </c>
      <c r="M169" s="77">
        <f t="shared" si="53"/>
        <v>318.435</v>
      </c>
      <c r="N169" s="48">
        <v>318</v>
      </c>
      <c r="O169" s="49">
        <f t="shared" si="47"/>
        <v>6.5</v>
      </c>
      <c r="P169" s="93">
        <f t="shared" si="48"/>
        <v>6.3545150501672198E-2</v>
      </c>
    </row>
    <row r="170" spans="1:16" ht="63" x14ac:dyDescent="0.2">
      <c r="A170" s="56">
        <v>40000041</v>
      </c>
      <c r="B170" s="6" t="s">
        <v>147</v>
      </c>
      <c r="C170" s="36">
        <f>VLOOKUP(A170,'[3]Прейскурант 2019'!$A$12:$E$1358,5,0)</f>
        <v>605</v>
      </c>
      <c r="D170" s="37">
        <f>VLOOKUP(A170,'[1]Прейскурант( новый)'!$A$9:$C$1217,3,0)</f>
        <v>3</v>
      </c>
      <c r="E170" s="37">
        <f t="shared" si="54"/>
        <v>223.07165999999998</v>
      </c>
      <c r="F170" s="44">
        <f>VLOOKUP(A170,'[2]себ-ть 2019 год'!$A$2:$Q$1337,6,0)</f>
        <v>81.120599999999996</v>
      </c>
      <c r="G170" s="44">
        <f t="shared" si="39"/>
        <v>304.19225999999998</v>
      </c>
      <c r="H170" s="44">
        <f t="shared" si="44"/>
        <v>103.4253684</v>
      </c>
      <c r="I170" s="45">
        <f t="shared" si="40"/>
        <v>407.61762839999994</v>
      </c>
      <c r="J170" s="44">
        <f t="shared" si="45"/>
        <v>61.14264425999999</v>
      </c>
      <c r="K170" s="46">
        <f t="shared" si="41"/>
        <v>468.76027265999994</v>
      </c>
      <c r="L170" s="47">
        <f t="shared" si="46"/>
        <v>562.51232719199993</v>
      </c>
      <c r="M170" s="77">
        <f t="shared" si="53"/>
        <v>644.32500000000005</v>
      </c>
      <c r="N170" s="48">
        <v>644</v>
      </c>
      <c r="O170" s="49">
        <f t="shared" si="47"/>
        <v>6.5000000000000071</v>
      </c>
      <c r="P170" s="93">
        <f t="shared" si="48"/>
        <v>6.4462809917355424E-2</v>
      </c>
    </row>
    <row r="171" spans="1:16" ht="31.5" x14ac:dyDescent="0.2">
      <c r="A171" s="56">
        <v>40000043</v>
      </c>
      <c r="B171" s="2" t="s">
        <v>148</v>
      </c>
      <c r="C171" s="36">
        <f>VLOOKUP(A171,'[3]Прейскурант 2019'!$A$12:$E$1358,5,0)</f>
        <v>450</v>
      </c>
      <c r="D171" s="37">
        <f>VLOOKUP(A171,'[1]Прейскурант( новый)'!$A$9:$C$1217,3,0)</f>
        <v>3</v>
      </c>
      <c r="E171" s="37">
        <f t="shared" si="54"/>
        <v>223.07165999999998</v>
      </c>
      <c r="F171" s="44">
        <f>VLOOKUP(A171,'[2]себ-ть 2019 год'!$A$2:$Q$1337,6,0)</f>
        <v>15.8712</v>
      </c>
      <c r="G171" s="44">
        <f t="shared" si="39"/>
        <v>238.94285999999997</v>
      </c>
      <c r="H171" s="44">
        <f t="shared" si="44"/>
        <v>81.240572399999991</v>
      </c>
      <c r="I171" s="45">
        <f t="shared" si="40"/>
        <v>320.18343239999996</v>
      </c>
      <c r="J171" s="44">
        <f t="shared" si="45"/>
        <v>48.027514859999989</v>
      </c>
      <c r="K171" s="46">
        <f t="shared" si="41"/>
        <v>368.21094725999995</v>
      </c>
      <c r="L171" s="47">
        <f t="shared" si="46"/>
        <v>441.85313671199992</v>
      </c>
      <c r="M171" s="77">
        <f t="shared" si="53"/>
        <v>479.25</v>
      </c>
      <c r="N171" s="48">
        <v>479</v>
      </c>
      <c r="O171" s="49">
        <f t="shared" si="47"/>
        <v>6.5</v>
      </c>
      <c r="P171" s="93">
        <f t="shared" si="48"/>
        <v>6.4444444444444526E-2</v>
      </c>
    </row>
    <row r="172" spans="1:16" ht="47.25" x14ac:dyDescent="0.2">
      <c r="A172" s="56">
        <v>40000044</v>
      </c>
      <c r="B172" s="2" t="s">
        <v>149</v>
      </c>
      <c r="C172" s="36">
        <f>VLOOKUP(A172,'[3]Прейскурант 2019'!$A$12:$E$1358,5,0)</f>
        <v>435</v>
      </c>
      <c r="D172" s="37">
        <f>VLOOKUP(A172,'[1]Прейскурант( новый)'!$A$9:$C$1217,3,0)</f>
        <v>3</v>
      </c>
      <c r="E172" s="37">
        <f t="shared" si="54"/>
        <v>223.07165999999998</v>
      </c>
      <c r="F172" s="44">
        <f>VLOOKUP(A172,'[2]себ-ть 2019 год'!$A$2:$Q$1337,6,0)</f>
        <v>18.9312</v>
      </c>
      <c r="G172" s="44">
        <f t="shared" si="39"/>
        <v>242.00285999999997</v>
      </c>
      <c r="H172" s="44">
        <f t="shared" si="44"/>
        <v>82.280972399999996</v>
      </c>
      <c r="I172" s="45">
        <f t="shared" si="40"/>
        <v>324.28383239999994</v>
      </c>
      <c r="J172" s="44">
        <f t="shared" si="45"/>
        <v>48.642574859999989</v>
      </c>
      <c r="K172" s="46">
        <f t="shared" si="41"/>
        <v>372.92640725999991</v>
      </c>
      <c r="L172" s="47">
        <f t="shared" si="46"/>
        <v>447.51168871199991</v>
      </c>
      <c r="M172" s="77">
        <f t="shared" si="53"/>
        <v>463.27499999999998</v>
      </c>
      <c r="N172" s="48">
        <v>463</v>
      </c>
      <c r="O172" s="49">
        <f t="shared" si="47"/>
        <v>6.4999999999999947</v>
      </c>
      <c r="P172" s="93">
        <f t="shared" si="48"/>
        <v>6.4367816091954078E-2</v>
      </c>
    </row>
    <row r="173" spans="1:16" ht="31.5" x14ac:dyDescent="0.2">
      <c r="A173" s="56">
        <v>40000045</v>
      </c>
      <c r="B173" s="2" t="s">
        <v>150</v>
      </c>
      <c r="C173" s="36">
        <f>VLOOKUP(A173,'[3]Прейскурант 2019'!$A$12:$E$1358,5,0)</f>
        <v>435</v>
      </c>
      <c r="D173" s="37">
        <f>VLOOKUP(A173,'[1]Прейскурант( новый)'!$A$9:$C$1217,3,0)</f>
        <v>3</v>
      </c>
      <c r="E173" s="37">
        <f t="shared" si="54"/>
        <v>223.07165999999998</v>
      </c>
      <c r="F173" s="44">
        <f>VLOOKUP(A173,'[2]себ-ть 2019 год'!$A$2:$Q$1337,6,0)</f>
        <v>15.055199999999999</v>
      </c>
      <c r="G173" s="44">
        <f t="shared" si="39"/>
        <v>238.12685999999997</v>
      </c>
      <c r="H173" s="44">
        <f t="shared" si="44"/>
        <v>80.963132399999992</v>
      </c>
      <c r="I173" s="45">
        <f t="shared" si="40"/>
        <v>319.08999239999997</v>
      </c>
      <c r="J173" s="44">
        <f t="shared" si="45"/>
        <v>47.863498859999993</v>
      </c>
      <c r="K173" s="46">
        <f t="shared" si="41"/>
        <v>366.95349125999996</v>
      </c>
      <c r="L173" s="47">
        <f t="shared" si="46"/>
        <v>440.34418951199996</v>
      </c>
      <c r="M173" s="77">
        <f t="shared" si="53"/>
        <v>463.27499999999998</v>
      </c>
      <c r="N173" s="48">
        <v>463</v>
      </c>
      <c r="O173" s="49">
        <f t="shared" si="47"/>
        <v>6.4999999999999947</v>
      </c>
      <c r="P173" s="93">
        <f t="shared" si="48"/>
        <v>6.4367816091954078E-2</v>
      </c>
    </row>
    <row r="174" spans="1:16" ht="31.5" x14ac:dyDescent="0.2">
      <c r="A174" s="56">
        <v>40000047</v>
      </c>
      <c r="B174" s="7" t="s">
        <v>151</v>
      </c>
      <c r="C174" s="36">
        <f>VLOOKUP(A174,'[3]Прейскурант 2019'!$A$12:$E$1358,5,0)</f>
        <v>500</v>
      </c>
      <c r="D174" s="37">
        <f>VLOOKUP(A174,'[1]Прейскурант( новый)'!$A$9:$C$1217,3,0)</f>
        <v>3</v>
      </c>
      <c r="E174" s="37">
        <f t="shared" si="54"/>
        <v>223.07165999999998</v>
      </c>
      <c r="F174" s="44">
        <f>VLOOKUP(A174,'[2]себ-ть 2019 год'!$A$2:$Q$1337,6,0)</f>
        <v>25.1022</v>
      </c>
      <c r="G174" s="44">
        <f t="shared" si="39"/>
        <v>248.17385999999999</v>
      </c>
      <c r="H174" s="44">
        <f t="shared" si="44"/>
        <v>84.379112399999997</v>
      </c>
      <c r="I174" s="45">
        <f t="shared" si="40"/>
        <v>332.55297239999999</v>
      </c>
      <c r="J174" s="44">
        <f t="shared" si="45"/>
        <v>49.88294586</v>
      </c>
      <c r="K174" s="46">
        <f t="shared" si="41"/>
        <v>382.43591825999999</v>
      </c>
      <c r="L174" s="47">
        <f t="shared" si="46"/>
        <v>458.92310191199999</v>
      </c>
      <c r="M174" s="77">
        <f t="shared" si="53"/>
        <v>532.5</v>
      </c>
      <c r="N174" s="48">
        <v>533</v>
      </c>
      <c r="O174" s="49">
        <f t="shared" si="47"/>
        <v>6.5</v>
      </c>
      <c r="P174" s="93">
        <f t="shared" si="48"/>
        <v>6.6000000000000059E-2</v>
      </c>
    </row>
    <row r="175" spans="1:16" ht="31.5" x14ac:dyDescent="0.2">
      <c r="A175" s="56">
        <v>40000048</v>
      </c>
      <c r="B175" s="7" t="s">
        <v>152</v>
      </c>
      <c r="C175" s="36">
        <f>VLOOKUP(A175,'[3]Прейскурант 2019'!$A$12:$E$1358,5,0)</f>
        <v>500</v>
      </c>
      <c r="D175" s="37">
        <f>VLOOKUP(A175,'[1]Прейскурант( новый)'!$A$9:$C$1217,3,0)</f>
        <v>3</v>
      </c>
      <c r="E175" s="37">
        <f t="shared" si="54"/>
        <v>223.07165999999998</v>
      </c>
      <c r="F175" s="44">
        <f>VLOOKUP(A175,'[2]себ-ть 2019 год'!$A$2:$Q$1337,6,0)</f>
        <v>25.1022</v>
      </c>
      <c r="G175" s="44">
        <f t="shared" ref="G175:G238" si="55">E175+F175</f>
        <v>248.17385999999999</v>
      </c>
      <c r="H175" s="44">
        <f t="shared" si="44"/>
        <v>84.379112399999997</v>
      </c>
      <c r="I175" s="45">
        <f t="shared" ref="I175:I238" si="56">G175+H175</f>
        <v>332.55297239999999</v>
      </c>
      <c r="J175" s="44">
        <f t="shared" si="45"/>
        <v>49.88294586</v>
      </c>
      <c r="K175" s="46">
        <f t="shared" ref="K175:K238" si="57">I175+J175</f>
        <v>382.43591825999999</v>
      </c>
      <c r="L175" s="47">
        <f t="shared" si="46"/>
        <v>458.92310191199999</v>
      </c>
      <c r="M175" s="77">
        <f t="shared" si="53"/>
        <v>532.5</v>
      </c>
      <c r="N175" s="48">
        <v>533</v>
      </c>
      <c r="O175" s="49">
        <f t="shared" si="47"/>
        <v>6.5</v>
      </c>
      <c r="P175" s="93">
        <f t="shared" si="48"/>
        <v>6.6000000000000059E-2</v>
      </c>
    </row>
    <row r="176" spans="1:16" ht="31.5" x14ac:dyDescent="0.2">
      <c r="A176" s="54">
        <v>40000035</v>
      </c>
      <c r="B176" s="4" t="s">
        <v>153</v>
      </c>
      <c r="C176" s="36">
        <f>VLOOKUP(A176,'[3]Прейскурант 2019'!$A$12:$E$1358,5,0)</f>
        <v>1350</v>
      </c>
      <c r="D176" s="37">
        <f>VLOOKUP(A176,'[1]Прейскурант( новый)'!$A$9:$C$1217,3,0)</f>
        <v>3</v>
      </c>
      <c r="E176" s="37">
        <f t="shared" si="54"/>
        <v>223.07165999999998</v>
      </c>
      <c r="F176" s="44">
        <f>VLOOKUP(A176,'[2]себ-ть 2019 год'!$A$2:$Q$1337,6,0)</f>
        <v>349.40100000000001</v>
      </c>
      <c r="G176" s="44">
        <f t="shared" si="55"/>
        <v>572.47266000000002</v>
      </c>
      <c r="H176" s="44">
        <f t="shared" si="44"/>
        <v>194.64070440000003</v>
      </c>
      <c r="I176" s="45">
        <f t="shared" si="56"/>
        <v>767.11336440000002</v>
      </c>
      <c r="J176" s="44">
        <f t="shared" si="45"/>
        <v>115.06700465999999</v>
      </c>
      <c r="K176" s="46">
        <f t="shared" si="57"/>
        <v>882.18036905999998</v>
      </c>
      <c r="L176" s="47">
        <f t="shared" si="46"/>
        <v>1058.6164428719999</v>
      </c>
      <c r="M176" s="77">
        <f t="shared" si="53"/>
        <v>1437.75</v>
      </c>
      <c r="N176" s="48">
        <v>1438</v>
      </c>
      <c r="O176" s="49">
        <f t="shared" si="47"/>
        <v>6.5</v>
      </c>
      <c r="P176" s="93">
        <f t="shared" si="48"/>
        <v>6.5185185185185235E-2</v>
      </c>
    </row>
    <row r="177" spans="1:16" ht="94.5" x14ac:dyDescent="0.2">
      <c r="A177" s="57">
        <v>40000056</v>
      </c>
      <c r="B177" s="8" t="s">
        <v>154</v>
      </c>
      <c r="C177" s="36">
        <f>VLOOKUP(A177,'[3]Прейскурант 2019'!$A$12:$E$1358,5,0)</f>
        <v>1260</v>
      </c>
      <c r="D177" s="37">
        <f>VLOOKUP(A177,'[1]Прейскурант( новый)'!$A$9:$C$1217,3,0)</f>
        <v>3</v>
      </c>
      <c r="E177" s="37">
        <f t="shared" si="54"/>
        <v>223.07165999999998</v>
      </c>
      <c r="F177" s="44">
        <f>VLOOKUP(A177,'[2]себ-ть 2019 год'!$A$2:$Q$1337,6,0)</f>
        <v>263.31299999999999</v>
      </c>
      <c r="G177" s="44">
        <f t="shared" si="55"/>
        <v>486.38465999999994</v>
      </c>
      <c r="H177" s="44">
        <f t="shared" si="44"/>
        <v>165.37078439999999</v>
      </c>
      <c r="I177" s="45">
        <f t="shared" si="56"/>
        <v>651.75544439999999</v>
      </c>
      <c r="J177" s="44">
        <f t="shared" si="45"/>
        <v>97.763316660000001</v>
      </c>
      <c r="K177" s="46">
        <f t="shared" si="57"/>
        <v>749.51876105999997</v>
      </c>
      <c r="L177" s="47">
        <f t="shared" si="46"/>
        <v>899.42251327199995</v>
      </c>
      <c r="M177" s="77">
        <f t="shared" si="53"/>
        <v>1341.9</v>
      </c>
      <c r="N177" s="48">
        <v>1342</v>
      </c>
      <c r="O177" s="49">
        <f t="shared" si="47"/>
        <v>6.5000000000000071</v>
      </c>
      <c r="P177" s="93">
        <f t="shared" si="48"/>
        <v>6.507936507936507E-2</v>
      </c>
    </row>
    <row r="178" spans="1:16" ht="47.25" x14ac:dyDescent="0.2">
      <c r="A178" s="57">
        <v>40000057</v>
      </c>
      <c r="B178" s="8" t="s">
        <v>155</v>
      </c>
      <c r="C178" s="36">
        <f>VLOOKUP(A178,'[3]Прейскурант 2019'!$A$12:$E$1358,5,0)</f>
        <v>1160</v>
      </c>
      <c r="D178" s="37">
        <f>VLOOKUP(A178,'[1]Прейскурант( новый)'!$A$9:$C$1217,3,0)</f>
        <v>3</v>
      </c>
      <c r="E178" s="37">
        <f t="shared" si="54"/>
        <v>223.07165999999998</v>
      </c>
      <c r="F178" s="44">
        <f>VLOOKUP(A178,'[2]себ-ть 2019 год'!$A$2:$Q$1337,6,0)</f>
        <v>223.584</v>
      </c>
      <c r="G178" s="44">
        <f t="shared" si="55"/>
        <v>446.65566000000001</v>
      </c>
      <c r="H178" s="44">
        <f t="shared" si="44"/>
        <v>151.86292440000003</v>
      </c>
      <c r="I178" s="45">
        <f t="shared" si="56"/>
        <v>598.51858440000001</v>
      </c>
      <c r="J178" s="44">
        <f t="shared" si="45"/>
        <v>89.777787660000001</v>
      </c>
      <c r="K178" s="46">
        <f t="shared" si="57"/>
        <v>688.29637206000007</v>
      </c>
      <c r="L178" s="47">
        <f t="shared" si="46"/>
        <v>825.95564647200013</v>
      </c>
      <c r="M178" s="77">
        <f t="shared" si="53"/>
        <v>1235.4000000000001</v>
      </c>
      <c r="N178" s="48">
        <v>1235</v>
      </c>
      <c r="O178" s="49">
        <f t="shared" si="47"/>
        <v>6.5000000000000071</v>
      </c>
      <c r="P178" s="93">
        <f t="shared" si="48"/>
        <v>6.4655172413793149E-2</v>
      </c>
    </row>
    <row r="179" spans="1:16" ht="31.5" x14ac:dyDescent="0.2">
      <c r="A179" s="52">
        <v>40000036</v>
      </c>
      <c r="B179" s="9" t="s">
        <v>156</v>
      </c>
      <c r="C179" s="36">
        <f>VLOOKUP(A179,'[3]Прейскурант 2019'!$A$12:$E$1358,5,0)</f>
        <v>920</v>
      </c>
      <c r="D179" s="37">
        <f>VLOOKUP(A179,'[1]Прейскурант( новый)'!$A$9:$C$1217,3,0)</f>
        <v>3</v>
      </c>
      <c r="E179" s="37">
        <f t="shared" si="54"/>
        <v>223.07165999999998</v>
      </c>
      <c r="F179" s="44">
        <f>VLOOKUP(A179,'[2]себ-ть 2019 год'!$A$2:$Q$1337,6,0)</f>
        <v>278.68440000000004</v>
      </c>
      <c r="G179" s="44">
        <f t="shared" si="55"/>
        <v>501.75606000000005</v>
      </c>
      <c r="H179" s="44">
        <f t="shared" si="44"/>
        <v>170.59706040000003</v>
      </c>
      <c r="I179" s="45">
        <f t="shared" si="56"/>
        <v>672.35312040000008</v>
      </c>
      <c r="J179" s="44">
        <f t="shared" si="45"/>
        <v>100.85296806000001</v>
      </c>
      <c r="K179" s="46">
        <f t="shared" si="57"/>
        <v>773.20608846000005</v>
      </c>
      <c r="L179" s="47">
        <f t="shared" si="46"/>
        <v>927.8473061520001</v>
      </c>
      <c r="M179" s="77">
        <f t="shared" si="53"/>
        <v>979.8</v>
      </c>
      <c r="N179" s="48">
        <v>980</v>
      </c>
      <c r="O179" s="49">
        <f t="shared" si="47"/>
        <v>6.4999999999999947</v>
      </c>
      <c r="P179" s="93">
        <f t="shared" si="48"/>
        <v>6.5217391304347894E-2</v>
      </c>
    </row>
    <row r="180" spans="1:16" ht="31.5" x14ac:dyDescent="0.2">
      <c r="A180" s="52">
        <v>40000038</v>
      </c>
      <c r="B180" s="9" t="s">
        <v>157</v>
      </c>
      <c r="C180" s="36">
        <f>VLOOKUP(A180,'[3]Прейскурант 2019'!$A$12:$E$1358,5,0)</f>
        <v>920</v>
      </c>
      <c r="D180" s="37">
        <f>VLOOKUP(A180,'[1]Прейскурант( новый)'!$A$9:$C$1217,3,0)</f>
        <v>3</v>
      </c>
      <c r="E180" s="37">
        <f t="shared" si="54"/>
        <v>223.07165999999998</v>
      </c>
      <c r="F180" s="44">
        <f>VLOOKUP(A180,'[2]себ-ть 2019 год'!$A$2:$Q$1337,6,0)</f>
        <v>278.68440000000004</v>
      </c>
      <c r="G180" s="44">
        <f t="shared" si="55"/>
        <v>501.75606000000005</v>
      </c>
      <c r="H180" s="44">
        <f t="shared" si="44"/>
        <v>170.59706040000003</v>
      </c>
      <c r="I180" s="45">
        <f t="shared" si="56"/>
        <v>672.35312040000008</v>
      </c>
      <c r="J180" s="44">
        <f t="shared" si="45"/>
        <v>100.85296806000001</v>
      </c>
      <c r="K180" s="46">
        <f t="shared" si="57"/>
        <v>773.20608846000005</v>
      </c>
      <c r="L180" s="47">
        <f t="shared" si="46"/>
        <v>927.8473061520001</v>
      </c>
      <c r="M180" s="77">
        <f t="shared" si="53"/>
        <v>979.8</v>
      </c>
      <c r="N180" s="48">
        <v>980</v>
      </c>
      <c r="O180" s="49">
        <f t="shared" si="47"/>
        <v>6.4999999999999947</v>
      </c>
      <c r="P180" s="93">
        <f t="shared" si="48"/>
        <v>6.5217391304347894E-2</v>
      </c>
    </row>
    <row r="181" spans="1:16" ht="31.5" x14ac:dyDescent="0.2">
      <c r="A181" s="56">
        <v>40000856</v>
      </c>
      <c r="B181" s="2" t="s">
        <v>158</v>
      </c>
      <c r="C181" s="36">
        <f>VLOOKUP(A181,'[3]Прейскурант 2019'!$A$12:$E$1358,5,0)</f>
        <v>550</v>
      </c>
      <c r="D181" s="37">
        <f>VLOOKUP(A181,'[1]Прейскурант( новый)'!$A$9:$C$1217,3,0)</f>
        <v>3</v>
      </c>
      <c r="E181" s="37">
        <f t="shared" si="54"/>
        <v>223.07165999999998</v>
      </c>
      <c r="F181" s="44">
        <f>VLOOKUP(A181,'[2]себ-ть 2019 год'!$A$2:$Q$1337,6,0)</f>
        <v>75.714600000000004</v>
      </c>
      <c r="G181" s="44">
        <f t="shared" si="55"/>
        <v>298.78625999999997</v>
      </c>
      <c r="H181" s="44">
        <f t="shared" si="44"/>
        <v>101.5873284</v>
      </c>
      <c r="I181" s="45">
        <f t="shared" si="56"/>
        <v>400.37358839999996</v>
      </c>
      <c r="J181" s="44">
        <f t="shared" si="45"/>
        <v>60.056038259999994</v>
      </c>
      <c r="K181" s="46">
        <f t="shared" si="57"/>
        <v>460.42962665999994</v>
      </c>
      <c r="L181" s="47">
        <f t="shared" si="46"/>
        <v>552.51555199199993</v>
      </c>
      <c r="M181" s="77">
        <f t="shared" si="53"/>
        <v>585.75</v>
      </c>
      <c r="N181" s="48">
        <v>586</v>
      </c>
      <c r="O181" s="49">
        <f t="shared" si="47"/>
        <v>6.5</v>
      </c>
      <c r="P181" s="93">
        <f t="shared" si="48"/>
        <v>6.5454545454545432E-2</v>
      </c>
    </row>
    <row r="182" spans="1:16" ht="47.25" x14ac:dyDescent="0.2">
      <c r="A182" s="56">
        <v>40000857</v>
      </c>
      <c r="B182" s="6" t="s">
        <v>159</v>
      </c>
      <c r="C182" s="36">
        <f>VLOOKUP(A182,'[3]Прейскурант 2019'!$A$12:$E$1358,5,0)</f>
        <v>550</v>
      </c>
      <c r="D182" s="37">
        <f>VLOOKUP(A182,'[1]Прейскурант( новый)'!$A$9:$C$1217,3,0)</f>
        <v>3</v>
      </c>
      <c r="E182" s="37">
        <f t="shared" si="54"/>
        <v>223.07165999999998</v>
      </c>
      <c r="F182" s="44">
        <f>VLOOKUP(A182,'[2]себ-ть 2019 год'!$A$2:$Q$1337,6,0)</f>
        <v>63.862200000000001</v>
      </c>
      <c r="G182" s="44">
        <f t="shared" si="55"/>
        <v>286.93385999999998</v>
      </c>
      <c r="H182" s="44">
        <f t="shared" si="44"/>
        <v>97.557512400000007</v>
      </c>
      <c r="I182" s="45">
        <f t="shared" si="56"/>
        <v>384.49137239999999</v>
      </c>
      <c r="J182" s="44">
        <f t="shared" si="45"/>
        <v>57.673705859999998</v>
      </c>
      <c r="K182" s="46">
        <f t="shared" si="57"/>
        <v>442.16507825999997</v>
      </c>
      <c r="L182" s="47">
        <f t="shared" si="46"/>
        <v>530.59809391199997</v>
      </c>
      <c r="M182" s="77">
        <f t="shared" si="53"/>
        <v>585.75</v>
      </c>
      <c r="N182" s="48">
        <v>586</v>
      </c>
      <c r="O182" s="49">
        <f t="shared" si="47"/>
        <v>6.5</v>
      </c>
      <c r="P182" s="93">
        <f t="shared" si="48"/>
        <v>6.5454545454545432E-2</v>
      </c>
    </row>
    <row r="183" spans="1:16" ht="31.5" x14ac:dyDescent="0.2">
      <c r="A183" s="56">
        <v>40000858</v>
      </c>
      <c r="B183" s="2" t="s">
        <v>160</v>
      </c>
      <c r="C183" s="36">
        <f>VLOOKUP(A183,'[3]Прейскурант 2019'!$A$12:$E$1358,5,0)</f>
        <v>550</v>
      </c>
      <c r="D183" s="37">
        <f>VLOOKUP(A183,'[1]Прейскурант( новый)'!$A$9:$C$1217,3,0)</f>
        <v>3</v>
      </c>
      <c r="E183" s="37">
        <f t="shared" si="54"/>
        <v>223.07165999999998</v>
      </c>
      <c r="F183" s="44">
        <f>VLOOKUP(A183,'[2]себ-ть 2019 год'!$A$2:$Q$1337,6,0)</f>
        <v>22.470600000000001</v>
      </c>
      <c r="G183" s="44">
        <f t="shared" si="55"/>
        <v>245.54225999999997</v>
      </c>
      <c r="H183" s="44">
        <f t="shared" si="44"/>
        <v>83.484368399999994</v>
      </c>
      <c r="I183" s="45">
        <f t="shared" si="56"/>
        <v>329.02662839999994</v>
      </c>
      <c r="J183" s="44">
        <f t="shared" si="45"/>
        <v>49.353994259999986</v>
      </c>
      <c r="K183" s="46">
        <f t="shared" si="57"/>
        <v>378.38062265999991</v>
      </c>
      <c r="L183" s="47">
        <f t="shared" si="46"/>
        <v>454.05674719199988</v>
      </c>
      <c r="M183" s="77">
        <f t="shared" si="53"/>
        <v>585.75</v>
      </c>
      <c r="N183" s="48">
        <v>586</v>
      </c>
      <c r="O183" s="49">
        <f t="shared" si="47"/>
        <v>6.5</v>
      </c>
      <c r="P183" s="93">
        <f t="shared" si="48"/>
        <v>6.5454545454545432E-2</v>
      </c>
    </row>
    <row r="184" spans="1:16" ht="31.5" x14ac:dyDescent="0.2">
      <c r="A184" s="56">
        <v>40000859</v>
      </c>
      <c r="B184" s="2" t="s">
        <v>161</v>
      </c>
      <c r="C184" s="36">
        <f>VLOOKUP(A184,'[3]Прейскурант 2019'!$A$12:$E$1358,5,0)</f>
        <v>550</v>
      </c>
      <c r="D184" s="37">
        <f>VLOOKUP(A184,'[1]Прейскурант( новый)'!$A$9:$C$1217,3,0)</f>
        <v>3</v>
      </c>
      <c r="E184" s="37">
        <f t="shared" si="54"/>
        <v>223.07165999999998</v>
      </c>
      <c r="F184" s="44">
        <f>VLOOKUP(A184,'[2]себ-ть 2019 год'!$A$2:$Q$1337,6,0)</f>
        <v>63.770400000000002</v>
      </c>
      <c r="G184" s="44">
        <f t="shared" si="55"/>
        <v>286.84206</v>
      </c>
      <c r="H184" s="44">
        <f t="shared" si="44"/>
        <v>97.526300400000011</v>
      </c>
      <c r="I184" s="45">
        <f t="shared" si="56"/>
        <v>384.36836040000003</v>
      </c>
      <c r="J184" s="44">
        <f t="shared" si="45"/>
        <v>57.655254060000004</v>
      </c>
      <c r="K184" s="46">
        <f t="shared" si="57"/>
        <v>442.02361446000003</v>
      </c>
      <c r="L184" s="47">
        <f t="shared" si="46"/>
        <v>530.42833735200009</v>
      </c>
      <c r="M184" s="77">
        <f t="shared" si="53"/>
        <v>585.75</v>
      </c>
      <c r="N184" s="48">
        <v>586</v>
      </c>
      <c r="O184" s="49">
        <f t="shared" si="47"/>
        <v>6.5</v>
      </c>
      <c r="P184" s="93">
        <f t="shared" si="48"/>
        <v>6.5454545454545432E-2</v>
      </c>
    </row>
    <row r="185" spans="1:16" ht="31.5" x14ac:dyDescent="0.2">
      <c r="A185" s="56">
        <v>40000861</v>
      </c>
      <c r="B185" s="6" t="s">
        <v>162</v>
      </c>
      <c r="C185" s="36">
        <f>VLOOKUP(A185,'[3]Прейскурант 2019'!$A$12:$E$1358,5,0)</f>
        <v>550</v>
      </c>
      <c r="D185" s="37">
        <f>VLOOKUP(A185,'[1]Прейскурант( новый)'!$A$9:$C$1217,3,0)</f>
        <v>3</v>
      </c>
      <c r="E185" s="37">
        <f t="shared" si="54"/>
        <v>223.07165999999998</v>
      </c>
      <c r="F185" s="44">
        <f>VLOOKUP(A185,'[2]себ-ть 2019 год'!$A$2:$Q$1337,6,0)</f>
        <v>31.324200000000001</v>
      </c>
      <c r="G185" s="44">
        <f t="shared" si="55"/>
        <v>254.39585999999997</v>
      </c>
      <c r="H185" s="44">
        <f t="shared" si="44"/>
        <v>86.494592400000002</v>
      </c>
      <c r="I185" s="45">
        <f t="shared" si="56"/>
        <v>340.89045239999996</v>
      </c>
      <c r="J185" s="44">
        <f t="shared" si="45"/>
        <v>51.133567859999992</v>
      </c>
      <c r="K185" s="46">
        <f t="shared" si="57"/>
        <v>392.02402025999993</v>
      </c>
      <c r="L185" s="47">
        <f t="shared" si="46"/>
        <v>470.4288243119999</v>
      </c>
      <c r="M185" s="77">
        <f t="shared" si="53"/>
        <v>585.75</v>
      </c>
      <c r="N185" s="48">
        <v>500</v>
      </c>
      <c r="O185" s="49">
        <f t="shared" si="47"/>
        <v>6.5</v>
      </c>
      <c r="P185" s="93">
        <f t="shared" si="48"/>
        <v>-9.0909090909090939E-2</v>
      </c>
    </row>
    <row r="186" spans="1:16" ht="47.25" x14ac:dyDescent="0.2">
      <c r="A186" s="56">
        <v>40000082</v>
      </c>
      <c r="B186" s="6" t="s">
        <v>1239</v>
      </c>
      <c r="C186" s="36">
        <f>VLOOKUP(A186,'[3]Прейскурант 2019'!$A$12:$E$1358,5,0)</f>
        <v>510</v>
      </c>
      <c r="D186" s="37">
        <v>3</v>
      </c>
      <c r="E186" s="37">
        <f t="shared" si="54"/>
        <v>223.07165999999998</v>
      </c>
      <c r="F186" s="44">
        <f>VLOOKUP(A186,'[2]себ-ть 2019 год'!$A$2:$Q$1337,6,0)</f>
        <v>64.423199999999994</v>
      </c>
      <c r="G186" s="44">
        <f t="shared" si="55"/>
        <v>287.49485999999996</v>
      </c>
      <c r="H186" s="44">
        <f t="shared" si="44"/>
        <v>97.748252399999998</v>
      </c>
      <c r="I186" s="45">
        <f t="shared" si="56"/>
        <v>385.24311239999997</v>
      </c>
      <c r="J186" s="44">
        <f t="shared" si="45"/>
        <v>57.78646685999999</v>
      </c>
      <c r="K186" s="46">
        <f t="shared" si="57"/>
        <v>443.02957925999999</v>
      </c>
      <c r="L186" s="47">
        <f t="shared" si="46"/>
        <v>531.63549511199994</v>
      </c>
      <c r="M186" s="77">
        <f t="shared" si="53"/>
        <v>543.15</v>
      </c>
      <c r="N186" s="48">
        <v>543</v>
      </c>
      <c r="O186" s="49">
        <f t="shared" si="47"/>
        <v>6.4999999999999964</v>
      </c>
      <c r="P186" s="93">
        <f t="shared" si="48"/>
        <v>6.4705882352941169E-2</v>
      </c>
    </row>
    <row r="187" spans="1:16" ht="78.75" x14ac:dyDescent="0.2">
      <c r="A187" s="56">
        <v>40000083</v>
      </c>
      <c r="B187" s="6" t="s">
        <v>163</v>
      </c>
      <c r="C187" s="36">
        <f>VLOOKUP(A187,'[3]Прейскурант 2019'!$A$12:$E$1358,5,0)</f>
        <v>510</v>
      </c>
      <c r="D187" s="37">
        <v>3</v>
      </c>
      <c r="E187" s="37">
        <f t="shared" si="54"/>
        <v>223.07165999999998</v>
      </c>
      <c r="F187" s="44">
        <f>VLOOKUP(A187,'[2]себ-ть 2019 год'!$A$2:$Q$1337,6,0)</f>
        <v>64.423199999999994</v>
      </c>
      <c r="G187" s="44">
        <f t="shared" si="55"/>
        <v>287.49485999999996</v>
      </c>
      <c r="H187" s="44">
        <f t="shared" si="44"/>
        <v>97.748252399999998</v>
      </c>
      <c r="I187" s="45">
        <f t="shared" si="56"/>
        <v>385.24311239999997</v>
      </c>
      <c r="J187" s="44">
        <f t="shared" si="45"/>
        <v>57.78646685999999</v>
      </c>
      <c r="K187" s="46">
        <f t="shared" si="57"/>
        <v>443.02957925999999</v>
      </c>
      <c r="L187" s="47">
        <f t="shared" si="46"/>
        <v>531.63549511199994</v>
      </c>
      <c r="M187" s="77">
        <f t="shared" si="53"/>
        <v>543.15</v>
      </c>
      <c r="N187" s="48">
        <v>543</v>
      </c>
      <c r="O187" s="49">
        <f t="shared" si="47"/>
        <v>6.4999999999999964</v>
      </c>
      <c r="P187" s="93">
        <f t="shared" si="48"/>
        <v>6.4705882352941169E-2</v>
      </c>
    </row>
    <row r="188" spans="1:16" ht="31.5" x14ac:dyDescent="0.2">
      <c r="A188" s="56">
        <v>40000863</v>
      </c>
      <c r="B188" s="2" t="s">
        <v>164</v>
      </c>
      <c r="C188" s="36">
        <f>VLOOKUP(A188,'[3]Прейскурант 2019'!$A$12:$E$1358,5,0)</f>
        <v>530</v>
      </c>
      <c r="D188" s="37">
        <f>VLOOKUP(A188,'[1]Прейскурант( новый)'!$A$9:$C$1217,3,0)</f>
        <v>3</v>
      </c>
      <c r="E188" s="37">
        <f t="shared" si="54"/>
        <v>223.07165999999998</v>
      </c>
      <c r="F188" s="44">
        <f>VLOOKUP(A188,'[2]себ-ть 2019 год'!$A$2:$Q$1337,6,0)</f>
        <v>43.411200000000001</v>
      </c>
      <c r="G188" s="44">
        <f t="shared" si="55"/>
        <v>266.48285999999996</v>
      </c>
      <c r="H188" s="44">
        <f t="shared" si="44"/>
        <v>90.604172399999996</v>
      </c>
      <c r="I188" s="45">
        <f t="shared" si="56"/>
        <v>357.08703239999994</v>
      </c>
      <c r="J188" s="44">
        <f t="shared" si="45"/>
        <v>53.563054859999987</v>
      </c>
      <c r="K188" s="46">
        <f t="shared" si="57"/>
        <v>410.65008725999991</v>
      </c>
      <c r="L188" s="47">
        <f t="shared" si="46"/>
        <v>492.78010471199991</v>
      </c>
      <c r="M188" s="77">
        <f t="shared" si="53"/>
        <v>564.45000000000005</v>
      </c>
      <c r="N188" s="48">
        <v>564</v>
      </c>
      <c r="O188" s="49">
        <f t="shared" si="47"/>
        <v>6.5000000000000089</v>
      </c>
      <c r="P188" s="93">
        <f t="shared" si="48"/>
        <v>6.4150943396226401E-2</v>
      </c>
    </row>
    <row r="189" spans="1:16" ht="31.5" x14ac:dyDescent="0.2">
      <c r="A189" s="56">
        <v>40000864</v>
      </c>
      <c r="B189" s="2" t="s">
        <v>165</v>
      </c>
      <c r="C189" s="36">
        <f>VLOOKUP(A189,'[3]Прейскурант 2019'!$A$12:$E$1358,5,0)</f>
        <v>500</v>
      </c>
      <c r="D189" s="37">
        <f>VLOOKUP(A189,'[1]Прейскурант( новый)'!$A$9:$C$1217,3,0)</f>
        <v>3</v>
      </c>
      <c r="E189" s="37">
        <f t="shared" si="54"/>
        <v>223.07165999999998</v>
      </c>
      <c r="F189" s="44">
        <f>VLOOKUP(A189,'[2]себ-ть 2019 год'!$A$2:$Q$1337,6,0)</f>
        <v>55.355400000000003</v>
      </c>
      <c r="G189" s="44">
        <f t="shared" si="55"/>
        <v>278.42705999999998</v>
      </c>
      <c r="H189" s="44">
        <f t="shared" si="44"/>
        <v>94.665200400000003</v>
      </c>
      <c r="I189" s="45">
        <f t="shared" si="56"/>
        <v>373.09226039999999</v>
      </c>
      <c r="J189" s="44">
        <f t="shared" si="45"/>
        <v>55.963839059999998</v>
      </c>
      <c r="K189" s="46">
        <f t="shared" si="57"/>
        <v>429.05609945999998</v>
      </c>
      <c r="L189" s="47">
        <f t="shared" si="46"/>
        <v>514.86731935199998</v>
      </c>
      <c r="M189" s="77">
        <f t="shared" si="53"/>
        <v>532.5</v>
      </c>
      <c r="N189" s="48">
        <v>533</v>
      </c>
      <c r="O189" s="49">
        <f t="shared" si="47"/>
        <v>6.5</v>
      </c>
      <c r="P189" s="93">
        <f t="shared" si="48"/>
        <v>6.6000000000000059E-2</v>
      </c>
    </row>
    <row r="190" spans="1:16" ht="31.5" x14ac:dyDescent="0.2">
      <c r="A190" s="56">
        <v>40000883</v>
      </c>
      <c r="B190" s="2" t="s">
        <v>166</v>
      </c>
      <c r="C190" s="36">
        <f>VLOOKUP(A190,'[3]Прейскурант 2019'!$A$12:$E$1358,5,0)</f>
        <v>450</v>
      </c>
      <c r="D190" s="37">
        <f>VLOOKUP(A190,'[1]Прейскурант( новый)'!$A$9:$C$1217,3,0)</f>
        <v>3</v>
      </c>
      <c r="E190" s="37">
        <f t="shared" si="54"/>
        <v>223.07165999999998</v>
      </c>
      <c r="F190" s="44">
        <f>VLOOKUP(A190,'[2]себ-ть 2019 год'!$A$2:$Q$1337,6,0)</f>
        <v>30.712199999999999</v>
      </c>
      <c r="G190" s="44">
        <f t="shared" si="55"/>
        <v>253.78385999999998</v>
      </c>
      <c r="H190" s="44">
        <f t="shared" si="44"/>
        <v>86.286512399999992</v>
      </c>
      <c r="I190" s="45">
        <f t="shared" si="56"/>
        <v>340.0703724</v>
      </c>
      <c r="J190" s="44">
        <f t="shared" si="45"/>
        <v>51.010555859999997</v>
      </c>
      <c r="K190" s="46">
        <f t="shared" si="57"/>
        <v>391.08092826000001</v>
      </c>
      <c r="L190" s="47">
        <f t="shared" si="46"/>
        <v>469.29711391199999</v>
      </c>
      <c r="M190" s="77">
        <f t="shared" si="53"/>
        <v>479.25</v>
      </c>
      <c r="N190" s="48">
        <v>479</v>
      </c>
      <c r="O190" s="49">
        <f t="shared" si="47"/>
        <v>6.5</v>
      </c>
      <c r="P190" s="93">
        <f t="shared" si="48"/>
        <v>6.4444444444444526E-2</v>
      </c>
    </row>
    <row r="191" spans="1:16" ht="31.5" x14ac:dyDescent="0.2">
      <c r="A191" s="56">
        <v>40000884</v>
      </c>
      <c r="B191" s="10" t="s">
        <v>167</v>
      </c>
      <c r="C191" s="36">
        <f>VLOOKUP(A191,'[3]Прейскурант 2019'!$A$12:$E$1358,5,0)</f>
        <v>530</v>
      </c>
      <c r="D191" s="37">
        <f>VLOOKUP(A191,'[1]Прейскурант( новый)'!$A$9:$C$1217,3,0)</f>
        <v>3</v>
      </c>
      <c r="E191" s="37">
        <f t="shared" si="54"/>
        <v>223.07165999999998</v>
      </c>
      <c r="F191" s="44">
        <f>VLOOKUP(A191,'[2]себ-ть 2019 год'!$A$2:$Q$1337,6,0)</f>
        <v>34.4148</v>
      </c>
      <c r="G191" s="44">
        <f t="shared" si="55"/>
        <v>257.48645999999997</v>
      </c>
      <c r="H191" s="44">
        <f t="shared" si="44"/>
        <v>87.545396400000001</v>
      </c>
      <c r="I191" s="45">
        <f t="shared" si="56"/>
        <v>345.03185639999998</v>
      </c>
      <c r="J191" s="44">
        <f t="shared" si="45"/>
        <v>51.754778459999997</v>
      </c>
      <c r="K191" s="46">
        <f t="shared" si="57"/>
        <v>396.78663485999999</v>
      </c>
      <c r="L191" s="47">
        <f t="shared" si="46"/>
        <v>476.143961832</v>
      </c>
      <c r="M191" s="77">
        <f t="shared" si="53"/>
        <v>564.45000000000005</v>
      </c>
      <c r="N191" s="48">
        <v>564</v>
      </c>
      <c r="O191" s="49">
        <f t="shared" si="47"/>
        <v>6.5000000000000089</v>
      </c>
      <c r="P191" s="93">
        <f t="shared" si="48"/>
        <v>6.4150943396226401E-2</v>
      </c>
    </row>
    <row r="192" spans="1:16" ht="31.5" x14ac:dyDescent="0.2">
      <c r="A192" s="56">
        <v>40000885</v>
      </c>
      <c r="B192" s="2" t="s">
        <v>168</v>
      </c>
      <c r="C192" s="36">
        <f>VLOOKUP(A192,'[3]Прейскурант 2019'!$A$12:$E$1358,5,0)</f>
        <v>650</v>
      </c>
      <c r="D192" s="37">
        <f>VLOOKUP(A192,'[1]Прейскурант( новый)'!$A$9:$C$1217,3,0)</f>
        <v>3</v>
      </c>
      <c r="E192" s="37">
        <f t="shared" si="54"/>
        <v>223.07165999999998</v>
      </c>
      <c r="F192" s="44">
        <f>VLOOKUP(A192,'[2]себ-ть 2019 год'!$A$2:$Q$1337,6,0)</f>
        <v>120.5232</v>
      </c>
      <c r="G192" s="44">
        <f t="shared" si="55"/>
        <v>343.59485999999998</v>
      </c>
      <c r="H192" s="44">
        <f t="shared" si="44"/>
        <v>116.8222524</v>
      </c>
      <c r="I192" s="45">
        <f t="shared" si="56"/>
        <v>460.41711239999995</v>
      </c>
      <c r="J192" s="44">
        <f t="shared" si="45"/>
        <v>69.06256685999999</v>
      </c>
      <c r="K192" s="46">
        <f t="shared" si="57"/>
        <v>529.4796792599999</v>
      </c>
      <c r="L192" s="47">
        <f t="shared" si="46"/>
        <v>635.37561511199988</v>
      </c>
      <c r="M192" s="77">
        <f t="shared" si="53"/>
        <v>692.25</v>
      </c>
      <c r="N192" s="48">
        <v>692</v>
      </c>
      <c r="O192" s="49">
        <f t="shared" si="47"/>
        <v>6.5</v>
      </c>
      <c r="P192" s="93">
        <f t="shared" si="48"/>
        <v>6.4615384615384519E-2</v>
      </c>
    </row>
    <row r="193" spans="1:16" ht="47.25" x14ac:dyDescent="0.2">
      <c r="A193" s="56">
        <v>40000894</v>
      </c>
      <c r="B193" s="10" t="s">
        <v>169</v>
      </c>
      <c r="C193" s="36">
        <f>VLOOKUP(A193,'[3]Прейскурант 2019'!$A$12:$E$1358,5,0)</f>
        <v>700</v>
      </c>
      <c r="D193" s="37">
        <f>VLOOKUP(A193,'[1]Прейскурант( новый)'!$A$9:$C$1217,3,0)</f>
        <v>3</v>
      </c>
      <c r="E193" s="37">
        <f t="shared" si="54"/>
        <v>223.07165999999998</v>
      </c>
      <c r="F193" s="44">
        <f>VLOOKUP(A193,'[2]себ-ть 2019 год'!$A$2:$Q$1337,6,0)</f>
        <v>162.39420000000001</v>
      </c>
      <c r="G193" s="44">
        <f t="shared" si="55"/>
        <v>385.46586000000002</v>
      </c>
      <c r="H193" s="44">
        <f t="shared" si="44"/>
        <v>131.0583924</v>
      </c>
      <c r="I193" s="45">
        <f t="shared" si="56"/>
        <v>516.52425240000002</v>
      </c>
      <c r="J193" s="44">
        <f t="shared" si="45"/>
        <v>77.478637860000006</v>
      </c>
      <c r="K193" s="46">
        <f t="shared" si="57"/>
        <v>594.00289026000007</v>
      </c>
      <c r="L193" s="47">
        <f t="shared" si="46"/>
        <v>712.80346831200006</v>
      </c>
      <c r="M193" s="77">
        <f t="shared" si="53"/>
        <v>745.5</v>
      </c>
      <c r="N193" s="48">
        <v>746</v>
      </c>
      <c r="O193" s="49">
        <f t="shared" si="47"/>
        <v>6.5</v>
      </c>
      <c r="P193" s="93">
        <f t="shared" si="48"/>
        <v>6.5714285714285614E-2</v>
      </c>
    </row>
    <row r="194" spans="1:16" ht="47.25" x14ac:dyDescent="0.2">
      <c r="A194" s="56">
        <v>40000895</v>
      </c>
      <c r="B194" s="2" t="s">
        <v>170</v>
      </c>
      <c r="C194" s="36">
        <f>VLOOKUP(A194,'[3]Прейскурант 2019'!$A$12:$E$1358,5,0)</f>
        <v>700</v>
      </c>
      <c r="D194" s="37">
        <f>VLOOKUP(A194,'[1]Прейскурант( новый)'!$A$9:$C$1217,3,0)</f>
        <v>3</v>
      </c>
      <c r="E194" s="37">
        <f t="shared" si="54"/>
        <v>223.07165999999998</v>
      </c>
      <c r="F194" s="44">
        <f>VLOOKUP(A194,'[2]себ-ть 2019 год'!$A$2:$Q$1337,6,0)</f>
        <v>140.1276</v>
      </c>
      <c r="G194" s="44">
        <f t="shared" si="55"/>
        <v>363.19925999999998</v>
      </c>
      <c r="H194" s="44">
        <f t="shared" si="44"/>
        <v>123.4877484</v>
      </c>
      <c r="I194" s="45">
        <f t="shared" si="56"/>
        <v>486.68700839999997</v>
      </c>
      <c r="J194" s="44">
        <f t="shared" si="45"/>
        <v>73.003051259999992</v>
      </c>
      <c r="K194" s="46">
        <f t="shared" si="57"/>
        <v>559.69005965999997</v>
      </c>
      <c r="L194" s="47">
        <f t="shared" si="46"/>
        <v>671.62807159199997</v>
      </c>
      <c r="M194" s="77">
        <f t="shared" si="53"/>
        <v>745.5</v>
      </c>
      <c r="N194" s="48">
        <v>746</v>
      </c>
      <c r="O194" s="49">
        <f t="shared" si="47"/>
        <v>6.5</v>
      </c>
      <c r="P194" s="93">
        <f t="shared" si="48"/>
        <v>6.5714285714285614E-2</v>
      </c>
    </row>
    <row r="195" spans="1:16" ht="31.5" x14ac:dyDescent="0.2">
      <c r="A195" s="56">
        <v>40000896</v>
      </c>
      <c r="B195" s="2" t="s">
        <v>171</v>
      </c>
      <c r="C195" s="36">
        <f>VLOOKUP(A195,'[3]Прейскурант 2019'!$A$12:$E$1358,5,0)</f>
        <v>485</v>
      </c>
      <c r="D195" s="37">
        <f>VLOOKUP(A195,'[1]Прейскурант( новый)'!$A$9:$C$1217,3,0)</f>
        <v>3</v>
      </c>
      <c r="E195" s="37">
        <f t="shared" si="54"/>
        <v>223.07165999999998</v>
      </c>
      <c r="F195" s="44">
        <f>VLOOKUP(A195,'[2]себ-ть 2019 год'!$A$2:$Q$1337,6,0)</f>
        <v>57.456600000000002</v>
      </c>
      <c r="G195" s="44">
        <f t="shared" si="55"/>
        <v>280.52825999999999</v>
      </c>
      <c r="H195" s="44">
        <f t="shared" si="44"/>
        <v>95.379608400000009</v>
      </c>
      <c r="I195" s="45">
        <f t="shared" si="56"/>
        <v>375.90786839999998</v>
      </c>
      <c r="J195" s="44">
        <f t="shared" si="45"/>
        <v>56.386180259999996</v>
      </c>
      <c r="K195" s="46">
        <f t="shared" si="57"/>
        <v>432.29404865999999</v>
      </c>
      <c r="L195" s="47">
        <f t="shared" si="46"/>
        <v>518.75285839200001</v>
      </c>
      <c r="M195" s="77">
        <f t="shared" si="53"/>
        <v>516.52499999999998</v>
      </c>
      <c r="N195" s="48">
        <v>517</v>
      </c>
      <c r="O195" s="49">
        <f t="shared" si="47"/>
        <v>6.4999999999999947</v>
      </c>
      <c r="P195" s="93">
        <f t="shared" si="48"/>
        <v>6.5979381443298957E-2</v>
      </c>
    </row>
    <row r="196" spans="1:16" ht="47.25" x14ac:dyDescent="0.2">
      <c r="A196" s="57">
        <v>40000897</v>
      </c>
      <c r="B196" s="8" t="s">
        <v>172</v>
      </c>
      <c r="C196" s="36">
        <f>VLOOKUP(A196,'[3]Прейскурант 2019'!$A$12:$E$1358,5,0)</f>
        <v>1020</v>
      </c>
      <c r="D196" s="37">
        <f>VLOOKUP(A196,'[1]Прейскурант( новый)'!$A$9:$C$1217,3,0)</f>
        <v>3</v>
      </c>
      <c r="E196" s="37">
        <f t="shared" si="54"/>
        <v>223.07165999999998</v>
      </c>
      <c r="F196" s="44">
        <f>VLOOKUP(A196,'[2]себ-ть 2019 год'!$A$2:$Q$1337,6,0)</f>
        <v>136.41480000000001</v>
      </c>
      <c r="G196" s="44">
        <f t="shared" si="55"/>
        <v>359.48645999999997</v>
      </c>
      <c r="H196" s="44">
        <f t="shared" si="44"/>
        <v>122.22539639999999</v>
      </c>
      <c r="I196" s="45">
        <f t="shared" si="56"/>
        <v>481.71185639999999</v>
      </c>
      <c r="J196" s="44">
        <f t="shared" si="45"/>
        <v>72.256778459999992</v>
      </c>
      <c r="K196" s="46">
        <f t="shared" si="57"/>
        <v>553.96863485999995</v>
      </c>
      <c r="L196" s="47">
        <f t="shared" si="46"/>
        <v>664.7623618319999</v>
      </c>
      <c r="M196" s="77">
        <f t="shared" si="53"/>
        <v>1086.3</v>
      </c>
      <c r="N196" s="48">
        <v>1086</v>
      </c>
      <c r="O196" s="49">
        <f t="shared" si="47"/>
        <v>6.4999999999999964</v>
      </c>
      <c r="P196" s="93">
        <f t="shared" si="48"/>
        <v>6.4705882352941169E-2</v>
      </c>
    </row>
    <row r="197" spans="1:16" ht="31.5" x14ac:dyDescent="0.2">
      <c r="A197" s="26">
        <v>40000054</v>
      </c>
      <c r="B197" s="9" t="s">
        <v>173</v>
      </c>
      <c r="C197" s="36">
        <f>VLOOKUP(A197,'[3]Прейскурант 2019'!$A$12:$E$1358,5,0)</f>
        <v>920</v>
      </c>
      <c r="D197" s="37">
        <f>VLOOKUP(A197,'[1]Прейскурант( новый)'!$A$9:$C$1217,3,0)</f>
        <v>3</v>
      </c>
      <c r="E197" s="37">
        <f t="shared" si="54"/>
        <v>223.07165999999998</v>
      </c>
      <c r="F197" s="44">
        <f>VLOOKUP(A197,'[2]себ-ть 2019 год'!$A$2:$Q$1337,6,0)</f>
        <v>220.2792</v>
      </c>
      <c r="G197" s="44">
        <f t="shared" si="55"/>
        <v>443.35086000000001</v>
      </c>
      <c r="H197" s="44">
        <f t="shared" si="44"/>
        <v>150.73929240000001</v>
      </c>
      <c r="I197" s="45">
        <f t="shared" si="56"/>
        <v>594.09015240000008</v>
      </c>
      <c r="J197" s="44">
        <f t="shared" si="45"/>
        <v>89.113522860000003</v>
      </c>
      <c r="K197" s="46">
        <f t="shared" si="57"/>
        <v>683.20367526000007</v>
      </c>
      <c r="L197" s="47">
        <f t="shared" si="46"/>
        <v>819.84441031200004</v>
      </c>
      <c r="M197" s="77">
        <f t="shared" si="53"/>
        <v>979.8</v>
      </c>
      <c r="N197" s="48">
        <v>980</v>
      </c>
      <c r="O197" s="49">
        <f t="shared" si="47"/>
        <v>6.4999999999999947</v>
      </c>
      <c r="P197" s="93">
        <f t="shared" si="48"/>
        <v>6.5217391304347894E-2</v>
      </c>
    </row>
    <row r="198" spans="1:16" ht="47.25" x14ac:dyDescent="0.2">
      <c r="A198" s="25">
        <v>40000965</v>
      </c>
      <c r="B198" s="2" t="s">
        <v>174</v>
      </c>
      <c r="C198" s="36">
        <f>VLOOKUP(A198,'[3]Прейскурант 2019'!$A$12:$E$1358,5,0)</f>
        <v>920</v>
      </c>
      <c r="D198" s="37">
        <f>VLOOKUP(A198,'[1]Прейскурант( новый)'!$A$9:$C$1217,3,0)</f>
        <v>3</v>
      </c>
      <c r="E198" s="37">
        <f t="shared" si="54"/>
        <v>223.07165999999998</v>
      </c>
      <c r="F198" s="44">
        <f>VLOOKUP(A198,'[2]себ-ть 2019 год'!$A$2:$Q$1337,6,0)</f>
        <v>282.95820000000003</v>
      </c>
      <c r="G198" s="44">
        <f t="shared" si="55"/>
        <v>506.02985999999999</v>
      </c>
      <c r="H198" s="44">
        <f t="shared" si="44"/>
        <v>172.0501524</v>
      </c>
      <c r="I198" s="45">
        <f t="shared" si="56"/>
        <v>678.08001239999999</v>
      </c>
      <c r="J198" s="44">
        <f t="shared" si="45"/>
        <v>101.71200186</v>
      </c>
      <c r="K198" s="46">
        <f t="shared" si="57"/>
        <v>779.79201425999997</v>
      </c>
      <c r="L198" s="47">
        <f t="shared" si="46"/>
        <v>935.75041711199992</v>
      </c>
      <c r="M198" s="77">
        <f t="shared" si="53"/>
        <v>979.8</v>
      </c>
      <c r="N198" s="48">
        <v>980</v>
      </c>
      <c r="O198" s="49">
        <f t="shared" si="47"/>
        <v>6.4999999999999947</v>
      </c>
      <c r="P198" s="93">
        <f t="shared" si="48"/>
        <v>6.5217391304347894E-2</v>
      </c>
    </row>
    <row r="199" spans="1:16" ht="31.5" x14ac:dyDescent="0.2">
      <c r="A199" s="25">
        <v>40000079</v>
      </c>
      <c r="B199" s="2" t="s">
        <v>175</v>
      </c>
      <c r="C199" s="36">
        <f>VLOOKUP(A199,'[3]Прейскурант 2019'!$A$12:$E$1358,5,0)</f>
        <v>1130</v>
      </c>
      <c r="D199" s="37">
        <f>VLOOKUP(A199,'[1]Прейскурант( новый)'!$A$9:$C$1217,3,0)</f>
        <v>3</v>
      </c>
      <c r="E199" s="37">
        <f t="shared" si="54"/>
        <v>223.07165999999998</v>
      </c>
      <c r="F199" s="44">
        <f>VLOOKUP(A199,'[2]себ-ть 2019 год'!$A$2:$Q$1337,6,0)</f>
        <v>181.88640000000001</v>
      </c>
      <c r="G199" s="44">
        <f t="shared" si="55"/>
        <v>404.95805999999999</v>
      </c>
      <c r="H199" s="44">
        <f t="shared" si="44"/>
        <v>137.68574040000001</v>
      </c>
      <c r="I199" s="45">
        <f t="shared" si="56"/>
        <v>542.64380040000003</v>
      </c>
      <c r="J199" s="44">
        <f t="shared" si="45"/>
        <v>81.396570060000002</v>
      </c>
      <c r="K199" s="46">
        <f t="shared" si="57"/>
        <v>624.04037046000008</v>
      </c>
      <c r="L199" s="47">
        <f t="shared" si="46"/>
        <v>748.84844455200005</v>
      </c>
      <c r="M199" s="77">
        <f t="shared" si="53"/>
        <v>1203.45</v>
      </c>
      <c r="N199" s="48">
        <v>1203</v>
      </c>
      <c r="O199" s="49">
        <f t="shared" si="47"/>
        <v>6.5000000000000044</v>
      </c>
      <c r="P199" s="93">
        <f t="shared" si="48"/>
        <v>6.4601769911504459E-2</v>
      </c>
    </row>
    <row r="200" spans="1:16" ht="15.75" x14ac:dyDescent="0.2">
      <c r="A200" s="198" t="s">
        <v>176</v>
      </c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200"/>
    </row>
    <row r="201" spans="1:16" ht="78.75" x14ac:dyDescent="0.2">
      <c r="A201" s="25">
        <v>40000078</v>
      </c>
      <c r="B201" s="2" t="s">
        <v>177</v>
      </c>
      <c r="C201" s="36">
        <f>VLOOKUP(A201,'[3]Прейскурант 2019'!$A$12:$E$1358,5,0)</f>
        <v>480</v>
      </c>
      <c r="D201" s="37">
        <f>VLOOKUP(A201,'[1]Прейскурант( новый)'!$A$9:$C$1217,3,0)</f>
        <v>3</v>
      </c>
      <c r="E201" s="37">
        <f t="shared" si="54"/>
        <v>223.07165999999998</v>
      </c>
      <c r="F201" s="44">
        <f>VLOOKUP(A201,'[2]себ-ть 2019 год'!$A$2:$Q$1337,6,0)</f>
        <v>31.4466</v>
      </c>
      <c r="G201" s="44">
        <f t="shared" si="55"/>
        <v>254.51825999999997</v>
      </c>
      <c r="H201" s="44">
        <f t="shared" ref="H201:H264" si="58">G201*$H$1</f>
        <v>86.536208399999992</v>
      </c>
      <c r="I201" s="45">
        <f t="shared" si="56"/>
        <v>341.05446839999996</v>
      </c>
      <c r="J201" s="44">
        <f t="shared" ref="J201:J264" si="59">I201*$J$1</f>
        <v>51.158170259999991</v>
      </c>
      <c r="K201" s="46">
        <f t="shared" si="57"/>
        <v>392.21263865999993</v>
      </c>
      <c r="L201" s="47">
        <f t="shared" ref="L201:L264" si="60">K201*$L$1+K201</f>
        <v>470.6551663919999</v>
      </c>
      <c r="M201" s="77">
        <f t="shared" ref="M201:M202" si="61">C201*6.5%+C201</f>
        <v>511.2</v>
      </c>
      <c r="N201" s="48">
        <v>511</v>
      </c>
      <c r="O201" s="49">
        <f t="shared" ref="O201:O264" si="62">(M201-C201)/C201*100</f>
        <v>6.4999999999999973</v>
      </c>
      <c r="P201" s="93">
        <f t="shared" ref="P201:P264" si="63">(N201/C201)-100%</f>
        <v>6.4583333333333437E-2</v>
      </c>
    </row>
    <row r="202" spans="1:16" ht="94.5" x14ac:dyDescent="0.2">
      <c r="A202" s="25">
        <v>40000958</v>
      </c>
      <c r="B202" s="2" t="s">
        <v>178</v>
      </c>
      <c r="C202" s="36">
        <f>VLOOKUP(A202,'[3]Прейскурант 2019'!$A$12:$E$1358,5,0)</f>
        <v>650</v>
      </c>
      <c r="D202" s="37">
        <f>VLOOKUP(A202,'[1]Прейскурант( новый)'!$A$9:$C$1217,3,0)</f>
        <v>3</v>
      </c>
      <c r="E202" s="37">
        <f t="shared" si="54"/>
        <v>223.07165999999998</v>
      </c>
      <c r="F202" s="44">
        <f>VLOOKUP(A202,'[2]себ-ть 2019 год'!$A$2:$Q$1337,6,0)</f>
        <v>151.16399999999999</v>
      </c>
      <c r="G202" s="44">
        <f t="shared" si="55"/>
        <v>374.23565999999994</v>
      </c>
      <c r="H202" s="44">
        <f t="shared" si="58"/>
        <v>127.24012439999998</v>
      </c>
      <c r="I202" s="45">
        <f t="shared" si="56"/>
        <v>501.47578439999995</v>
      </c>
      <c r="J202" s="44">
        <f t="shared" si="59"/>
        <v>75.221367659999984</v>
      </c>
      <c r="K202" s="46">
        <f t="shared" si="57"/>
        <v>576.69715205999989</v>
      </c>
      <c r="L202" s="47">
        <f t="shared" si="60"/>
        <v>692.03658247199985</v>
      </c>
      <c r="M202" s="77">
        <f t="shared" si="61"/>
        <v>692.25</v>
      </c>
      <c r="N202" s="48">
        <v>692</v>
      </c>
      <c r="O202" s="49">
        <f t="shared" si="62"/>
        <v>6.5</v>
      </c>
      <c r="P202" s="93">
        <f t="shared" si="63"/>
        <v>6.4615384615384519E-2</v>
      </c>
    </row>
    <row r="203" spans="1:16" ht="15.75" x14ac:dyDescent="0.2">
      <c r="A203" s="198" t="s">
        <v>176</v>
      </c>
      <c r="B203" s="199"/>
      <c r="C203" s="199"/>
      <c r="D203" s="199"/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200"/>
      <c r="P203" s="93" t="e">
        <f t="shared" si="63"/>
        <v>#DIV/0!</v>
      </c>
    </row>
    <row r="204" spans="1:16" ht="47.25" x14ac:dyDescent="0.2">
      <c r="A204" s="56">
        <v>40000855</v>
      </c>
      <c r="B204" s="2" t="s">
        <v>179</v>
      </c>
      <c r="C204" s="36">
        <f>VLOOKUP(A204,'[3]Прейскурант 2019'!$A$12:$E$1358,5,0)</f>
        <v>3410</v>
      </c>
      <c r="D204" s="37">
        <f>VLOOKUP(A204,'[1]Прейскурант( новый)'!$A$9:$C$1217,3,0)</f>
        <v>3</v>
      </c>
      <c r="E204" s="37">
        <f t="shared" si="54"/>
        <v>223.07165999999998</v>
      </c>
      <c r="F204" s="44">
        <f>VLOOKUP(A204,'[2]себ-ть 2019 год'!$A$2:$Q$1337,6,0)</f>
        <v>220.2792</v>
      </c>
      <c r="G204" s="44">
        <f t="shared" si="55"/>
        <v>443.35086000000001</v>
      </c>
      <c r="H204" s="44">
        <f t="shared" si="58"/>
        <v>150.73929240000001</v>
      </c>
      <c r="I204" s="45">
        <f t="shared" si="56"/>
        <v>594.09015240000008</v>
      </c>
      <c r="J204" s="44">
        <f t="shared" si="59"/>
        <v>89.113522860000003</v>
      </c>
      <c r="K204" s="46">
        <f t="shared" si="57"/>
        <v>683.20367526000007</v>
      </c>
      <c r="L204" s="47">
        <f t="shared" si="60"/>
        <v>819.84441031200004</v>
      </c>
      <c r="M204" s="77">
        <f t="shared" ref="M204:M212" si="64">C204*6.5%+C204</f>
        <v>3631.65</v>
      </c>
      <c r="N204" s="48">
        <v>3632</v>
      </c>
      <c r="O204" s="49">
        <f t="shared" si="62"/>
        <v>6.5000000000000027</v>
      </c>
      <c r="P204" s="93">
        <f t="shared" si="63"/>
        <v>6.5102639296187759E-2</v>
      </c>
    </row>
    <row r="205" spans="1:16" ht="47.25" x14ac:dyDescent="0.2">
      <c r="A205" s="25">
        <v>40000956</v>
      </c>
      <c r="B205" s="2" t="s">
        <v>180</v>
      </c>
      <c r="C205" s="36">
        <f>VLOOKUP(A205,'[3]Прейскурант 2019'!$A$12:$E$1358,5,0)</f>
        <v>2870</v>
      </c>
      <c r="D205" s="37">
        <f>VLOOKUP(A205,'[1]Прейскурант( новый)'!$A$9:$C$1217,3,0)</f>
        <v>2</v>
      </c>
      <c r="E205" s="37">
        <f t="shared" si="54"/>
        <v>148.71444</v>
      </c>
      <c r="F205" s="44">
        <f>VLOOKUP(A205,'[2]себ-ть 2019 год'!$A$2:$Q$1337,6,0)</f>
        <v>220.32</v>
      </c>
      <c r="G205" s="44">
        <f t="shared" si="55"/>
        <v>369.03444000000002</v>
      </c>
      <c r="H205" s="44">
        <f t="shared" si="58"/>
        <v>125.47170960000001</v>
      </c>
      <c r="I205" s="45">
        <f t="shared" si="56"/>
        <v>494.50614960000001</v>
      </c>
      <c r="J205" s="44">
        <f t="shared" si="59"/>
        <v>74.175922439999994</v>
      </c>
      <c r="K205" s="46">
        <f t="shared" si="57"/>
        <v>568.68207203999998</v>
      </c>
      <c r="L205" s="47">
        <f t="shared" si="60"/>
        <v>682.41848644799995</v>
      </c>
      <c r="M205" s="77">
        <f t="shared" si="64"/>
        <v>3056.55</v>
      </c>
      <c r="N205" s="48">
        <v>3057</v>
      </c>
      <c r="O205" s="49">
        <f t="shared" si="62"/>
        <v>6.5000000000000053</v>
      </c>
      <c r="P205" s="93">
        <f t="shared" si="63"/>
        <v>6.5156794425087039E-2</v>
      </c>
    </row>
    <row r="206" spans="1:16" ht="47.25" x14ac:dyDescent="0.2">
      <c r="A206" s="25">
        <v>40000957</v>
      </c>
      <c r="B206" s="2" t="s">
        <v>181</v>
      </c>
      <c r="C206" s="36">
        <f>VLOOKUP(A206,'[3]Прейскурант 2019'!$A$12:$E$1358,5,0)</f>
        <v>2300</v>
      </c>
      <c r="D206" s="37">
        <f>VLOOKUP(A206,'[1]Прейскурант( новый)'!$A$9:$C$1217,3,0)</f>
        <v>1.3</v>
      </c>
      <c r="E206" s="37">
        <f t="shared" si="54"/>
        <v>96.664385999999993</v>
      </c>
      <c r="F206" s="44">
        <f>VLOOKUP(A206,'[2]себ-ть 2019 год'!$A$2:$Q$1337,6,0)</f>
        <v>220.32</v>
      </c>
      <c r="G206" s="44">
        <f t="shared" si="55"/>
        <v>316.98438599999997</v>
      </c>
      <c r="H206" s="44">
        <f t="shared" si="58"/>
        <v>107.77469124</v>
      </c>
      <c r="I206" s="45">
        <f t="shared" si="56"/>
        <v>424.75907723999995</v>
      </c>
      <c r="J206" s="44">
        <f t="shared" si="59"/>
        <v>63.713861585999993</v>
      </c>
      <c r="K206" s="46">
        <f t="shared" si="57"/>
        <v>488.47293882599996</v>
      </c>
      <c r="L206" s="47">
        <f t="shared" si="60"/>
        <v>586.16752659119993</v>
      </c>
      <c r="M206" s="77">
        <f t="shared" si="64"/>
        <v>2449.5</v>
      </c>
      <c r="N206" s="48">
        <v>2450</v>
      </c>
      <c r="O206" s="49">
        <f t="shared" si="62"/>
        <v>6.5</v>
      </c>
      <c r="P206" s="93">
        <f t="shared" si="63"/>
        <v>6.5217391304347894E-2</v>
      </c>
    </row>
    <row r="207" spans="1:16" ht="63" x14ac:dyDescent="0.2">
      <c r="A207" s="57">
        <v>40000077</v>
      </c>
      <c r="B207" s="8" t="s">
        <v>182</v>
      </c>
      <c r="C207" s="36">
        <f>VLOOKUP(A207,'[3]Прейскурант 2019'!$A$12:$E$1358,5,0)</f>
        <v>1690</v>
      </c>
      <c r="D207" s="37">
        <f>VLOOKUP(A207,'[1]Прейскурант( новый)'!$A$9:$C$1217,3,0)</f>
        <v>3</v>
      </c>
      <c r="E207" s="37">
        <f t="shared" si="54"/>
        <v>223.07165999999998</v>
      </c>
      <c r="F207" s="44">
        <f>VLOOKUP(A207,'[2]себ-ть 2019 год'!$A$2:$Q$1337,6,0)</f>
        <v>381.22500000000002</v>
      </c>
      <c r="G207" s="44">
        <f t="shared" si="55"/>
        <v>604.29665999999997</v>
      </c>
      <c r="H207" s="44">
        <f t="shared" si="58"/>
        <v>205.46086440000002</v>
      </c>
      <c r="I207" s="45">
        <f t="shared" si="56"/>
        <v>809.75752439999997</v>
      </c>
      <c r="J207" s="44">
        <f t="shared" si="59"/>
        <v>121.46362865999998</v>
      </c>
      <c r="K207" s="46">
        <f t="shared" si="57"/>
        <v>931.22115306000001</v>
      </c>
      <c r="L207" s="47">
        <f t="shared" si="60"/>
        <v>1117.4653836719999</v>
      </c>
      <c r="M207" s="77">
        <f t="shared" si="64"/>
        <v>1799.85</v>
      </c>
      <c r="N207" s="48">
        <v>1800</v>
      </c>
      <c r="O207" s="49">
        <f t="shared" si="62"/>
        <v>6.4999999999999947</v>
      </c>
      <c r="P207" s="93">
        <f t="shared" si="63"/>
        <v>6.5088757396449815E-2</v>
      </c>
    </row>
    <row r="208" spans="1:16" ht="47.25" x14ac:dyDescent="0.2">
      <c r="A208" s="25">
        <v>40000952</v>
      </c>
      <c r="B208" s="8" t="s">
        <v>183</v>
      </c>
      <c r="C208" s="36">
        <f>VLOOKUP(A208,'[3]Прейскурант 2019'!$A$12:$E$1358,5,0)</f>
        <v>1580</v>
      </c>
      <c r="D208" s="37">
        <f>VLOOKUP(A208,'[1]Прейскурант( новый)'!$A$9:$C$1217,3,0)</f>
        <v>3</v>
      </c>
      <c r="E208" s="37">
        <f t="shared" si="54"/>
        <v>223.07165999999998</v>
      </c>
      <c r="F208" s="44">
        <f>VLOOKUP(A208,'[2]себ-ть 2019 год'!$A$2:$Q$1337,6,0)</f>
        <v>266.75040000000001</v>
      </c>
      <c r="G208" s="44">
        <f t="shared" si="55"/>
        <v>489.82205999999996</v>
      </c>
      <c r="H208" s="44">
        <f t="shared" si="58"/>
        <v>166.53950040000001</v>
      </c>
      <c r="I208" s="45">
        <f t="shared" si="56"/>
        <v>656.36156039999992</v>
      </c>
      <c r="J208" s="44">
        <f t="shared" si="59"/>
        <v>98.45423405999999</v>
      </c>
      <c r="K208" s="46">
        <f t="shared" si="57"/>
        <v>754.81579445999989</v>
      </c>
      <c r="L208" s="47">
        <f t="shared" si="60"/>
        <v>905.77895335199992</v>
      </c>
      <c r="M208" s="77">
        <f t="shared" si="64"/>
        <v>1682.7</v>
      </c>
      <c r="N208" s="48">
        <v>1683</v>
      </c>
      <c r="O208" s="49">
        <f t="shared" si="62"/>
        <v>6.5000000000000027</v>
      </c>
      <c r="P208" s="93">
        <f t="shared" si="63"/>
        <v>6.5189873417721422E-2</v>
      </c>
    </row>
    <row r="209" spans="1:16" ht="47.25" x14ac:dyDescent="0.2">
      <c r="A209" s="25">
        <v>40000953</v>
      </c>
      <c r="B209" s="8" t="s">
        <v>184</v>
      </c>
      <c r="C209" s="36">
        <f>VLOOKUP(A209,'[3]Прейскурант 2019'!$A$12:$E$1358,5,0)</f>
        <v>1510</v>
      </c>
      <c r="D209" s="37">
        <f>VLOOKUP(A209,'[1]Прейскурант( новый)'!$A$9:$C$1217,3,0)</f>
        <v>3</v>
      </c>
      <c r="E209" s="37">
        <f t="shared" si="54"/>
        <v>223.07165999999998</v>
      </c>
      <c r="F209" s="44">
        <f>VLOOKUP(A209,'[2]себ-ть 2019 год'!$A$2:$Q$1337,6,0)</f>
        <v>236.50740000000002</v>
      </c>
      <c r="G209" s="44">
        <f t="shared" si="55"/>
        <v>459.57906000000003</v>
      </c>
      <c r="H209" s="44">
        <f t="shared" si="58"/>
        <v>156.25688040000003</v>
      </c>
      <c r="I209" s="45">
        <f t="shared" si="56"/>
        <v>615.83594040000003</v>
      </c>
      <c r="J209" s="44">
        <f t="shared" si="59"/>
        <v>92.375391059999998</v>
      </c>
      <c r="K209" s="46">
        <f t="shared" si="57"/>
        <v>708.21133146</v>
      </c>
      <c r="L209" s="47">
        <f t="shared" si="60"/>
        <v>849.85359775200004</v>
      </c>
      <c r="M209" s="77">
        <f t="shared" si="64"/>
        <v>1608.15</v>
      </c>
      <c r="N209" s="48">
        <v>1683</v>
      </c>
      <c r="O209" s="49">
        <f t="shared" si="62"/>
        <v>6.5000000000000053</v>
      </c>
      <c r="P209" s="93">
        <f t="shared" si="63"/>
        <v>0.11456953642384105</v>
      </c>
    </row>
    <row r="210" spans="1:16" ht="31.5" x14ac:dyDescent="0.2">
      <c r="A210" s="25">
        <v>40000080</v>
      </c>
      <c r="B210" s="8" t="s">
        <v>185</v>
      </c>
      <c r="C210" s="36">
        <f>VLOOKUP(A210,'[3]Прейскурант 2019'!$A$12:$E$1358,5,0)</f>
        <v>1580</v>
      </c>
      <c r="D210" s="37">
        <f>VLOOKUP(A210,'[1]Прейскурант( новый)'!$A$9:$C$1217,3,0)</f>
        <v>3</v>
      </c>
      <c r="E210" s="37">
        <f t="shared" si="54"/>
        <v>223.07165999999998</v>
      </c>
      <c r="F210" s="44">
        <f>VLOOKUP(A210,'[2]себ-ть 2019 год'!$A$2:$Q$1337,6,0)</f>
        <v>654.66999999999996</v>
      </c>
      <c r="G210" s="44">
        <f t="shared" si="55"/>
        <v>877.74165999999991</v>
      </c>
      <c r="H210" s="44">
        <f t="shared" si="58"/>
        <v>298.43216439999998</v>
      </c>
      <c r="I210" s="45">
        <f t="shared" si="56"/>
        <v>1176.1738243999998</v>
      </c>
      <c r="J210" s="44">
        <f t="shared" si="59"/>
        <v>176.42607365999996</v>
      </c>
      <c r="K210" s="46">
        <f t="shared" si="57"/>
        <v>1352.5998980599998</v>
      </c>
      <c r="L210" s="47">
        <f t="shared" si="60"/>
        <v>1623.1198776719998</v>
      </c>
      <c r="M210" s="77">
        <f t="shared" si="64"/>
        <v>1682.7</v>
      </c>
      <c r="N210" s="48">
        <v>1683</v>
      </c>
      <c r="O210" s="49">
        <f t="shared" si="62"/>
        <v>6.5000000000000027</v>
      </c>
      <c r="P210" s="93">
        <f t="shared" si="63"/>
        <v>6.5189873417721422E-2</v>
      </c>
    </row>
    <row r="211" spans="1:16" ht="31.5" x14ac:dyDescent="0.2">
      <c r="A211" s="25">
        <v>40000081</v>
      </c>
      <c r="B211" s="8" t="s">
        <v>186</v>
      </c>
      <c r="C211" s="36">
        <f>VLOOKUP(A211,'[3]Прейскурант 2019'!$A$12:$E$1358,5,0)</f>
        <v>1510</v>
      </c>
      <c r="D211" s="37">
        <f>VLOOKUP(A211,'[1]Прейскурант( новый)'!$A$9:$C$1217,3,0)</f>
        <v>3</v>
      </c>
      <c r="E211" s="37">
        <f t="shared" si="54"/>
        <v>223.07165999999998</v>
      </c>
      <c r="F211" s="44">
        <f>VLOOKUP(A211,'[2]себ-ть 2019 год'!$A$2:$Q$1337,6,0)</f>
        <v>654.66999999999996</v>
      </c>
      <c r="G211" s="44">
        <f t="shared" si="55"/>
        <v>877.74165999999991</v>
      </c>
      <c r="H211" s="44">
        <f t="shared" si="58"/>
        <v>298.43216439999998</v>
      </c>
      <c r="I211" s="45">
        <f t="shared" si="56"/>
        <v>1176.1738243999998</v>
      </c>
      <c r="J211" s="44">
        <f t="shared" si="59"/>
        <v>176.42607365999996</v>
      </c>
      <c r="K211" s="46">
        <f t="shared" si="57"/>
        <v>1352.5998980599998</v>
      </c>
      <c r="L211" s="47">
        <f t="shared" si="60"/>
        <v>1623.1198776719998</v>
      </c>
      <c r="M211" s="77">
        <f t="shared" si="64"/>
        <v>1608.15</v>
      </c>
      <c r="N211" s="48">
        <v>1683</v>
      </c>
      <c r="O211" s="49">
        <f t="shared" si="62"/>
        <v>6.5000000000000053</v>
      </c>
      <c r="P211" s="93">
        <f t="shared" si="63"/>
        <v>0.11456953642384105</v>
      </c>
    </row>
    <row r="212" spans="1:16" ht="47.25" x14ac:dyDescent="0.2">
      <c r="A212" s="25">
        <v>40000954</v>
      </c>
      <c r="B212" s="8" t="s">
        <v>187</v>
      </c>
      <c r="C212" s="36">
        <f>VLOOKUP(A212,'[3]Прейскурант 2019'!$A$12:$E$1358,5,0)</f>
        <v>1510</v>
      </c>
      <c r="D212" s="37">
        <f>VLOOKUP(A212,'[1]Прейскурант( новый)'!$A$9:$C$1217,3,0)</f>
        <v>3</v>
      </c>
      <c r="E212" s="37">
        <f t="shared" si="54"/>
        <v>223.07165999999998</v>
      </c>
      <c r="F212" s="44">
        <f>VLOOKUP(A212,'[2]себ-ть 2019 год'!$A$2:$Q$1337,6,0)</f>
        <v>223.99199999999999</v>
      </c>
      <c r="G212" s="44">
        <f t="shared" si="55"/>
        <v>447.06365999999997</v>
      </c>
      <c r="H212" s="44">
        <f t="shared" si="58"/>
        <v>152.0016444</v>
      </c>
      <c r="I212" s="45">
        <f t="shared" si="56"/>
        <v>599.06530439999995</v>
      </c>
      <c r="J212" s="44">
        <f t="shared" si="59"/>
        <v>89.859795659999989</v>
      </c>
      <c r="K212" s="46">
        <f t="shared" si="57"/>
        <v>688.92510005999998</v>
      </c>
      <c r="L212" s="47">
        <f t="shared" si="60"/>
        <v>826.710120072</v>
      </c>
      <c r="M212" s="77">
        <f t="shared" si="64"/>
        <v>1608.15</v>
      </c>
      <c r="N212" s="48">
        <v>1608</v>
      </c>
      <c r="O212" s="49">
        <f t="shared" si="62"/>
        <v>6.5000000000000053</v>
      </c>
      <c r="P212" s="93">
        <f t="shared" si="63"/>
        <v>6.4900662251655694E-2</v>
      </c>
    </row>
    <row r="213" spans="1:16" ht="15.75" x14ac:dyDescent="0.2">
      <c r="A213" s="198" t="s">
        <v>188</v>
      </c>
      <c r="B213" s="199"/>
      <c r="C213" s="199"/>
      <c r="D213" s="199"/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200"/>
    </row>
    <row r="214" spans="1:16" ht="31.5" x14ac:dyDescent="0.2">
      <c r="A214" s="56">
        <v>40000647</v>
      </c>
      <c r="B214" s="7" t="s">
        <v>189</v>
      </c>
      <c r="C214" s="36">
        <f>VLOOKUP(A214,'[3]Прейскурант 2019'!$A$12:$E$1358,5,0)</f>
        <v>195</v>
      </c>
      <c r="D214" s="37">
        <f>VLOOKUP(A214,'[1]Прейскурант( новый)'!$A$9:$C$1217,3,0)</f>
        <v>3</v>
      </c>
      <c r="E214" s="37">
        <f t="shared" si="54"/>
        <v>223.07165999999998</v>
      </c>
      <c r="F214" s="44">
        <f>VLOOKUP(A214,'[2]себ-ть 2019 год'!$A$2:$Q$1337,6,0)</f>
        <v>0</v>
      </c>
      <c r="G214" s="44">
        <f t="shared" si="55"/>
        <v>223.07165999999998</v>
      </c>
      <c r="H214" s="44">
        <f t="shared" si="58"/>
        <v>75.844364400000003</v>
      </c>
      <c r="I214" s="45">
        <f t="shared" si="56"/>
        <v>298.91602439999997</v>
      </c>
      <c r="J214" s="44">
        <f t="shared" si="59"/>
        <v>44.837403659999993</v>
      </c>
      <c r="K214" s="46">
        <f t="shared" si="57"/>
        <v>343.75342805999998</v>
      </c>
      <c r="L214" s="47">
        <f t="shared" si="60"/>
        <v>412.50411367199996</v>
      </c>
      <c r="M214" s="77">
        <f t="shared" ref="M214" si="65">C214*6.5%+C214</f>
        <v>207.67500000000001</v>
      </c>
      <c r="N214" s="48">
        <v>208</v>
      </c>
      <c r="O214" s="49">
        <f t="shared" si="62"/>
        <v>6.5000000000000053</v>
      </c>
      <c r="P214" s="93">
        <f t="shared" si="63"/>
        <v>6.6666666666666652E-2</v>
      </c>
    </row>
    <row r="215" spans="1:16" ht="15" customHeight="1" x14ac:dyDescent="0.2">
      <c r="A215" s="176" t="s">
        <v>190</v>
      </c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8"/>
    </row>
    <row r="216" spans="1:16" ht="15" customHeight="1" x14ac:dyDescent="0.2">
      <c r="A216" s="179" t="s">
        <v>115</v>
      </c>
      <c r="B216" s="180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1"/>
    </row>
    <row r="217" spans="1:16" ht="63" x14ac:dyDescent="0.2">
      <c r="A217" s="18">
        <v>50001327</v>
      </c>
      <c r="B217" s="8" t="s">
        <v>191</v>
      </c>
      <c r="C217" s="36">
        <f>VLOOKUP(A217,'[3]Прейскурант 2019'!$A$12:$E$1358,5,0)</f>
        <v>96</v>
      </c>
      <c r="D217" s="37">
        <f>VLOOKUP(A217,'[1]Прейскурант( новый)'!$A$9:$C$1217,3,0)</f>
        <v>0.57999999999999996</v>
      </c>
      <c r="E217" s="37">
        <f t="shared" ref="E217:E281" si="66">50.25*D217*1.302</f>
        <v>37.94679</v>
      </c>
      <c r="F217" s="44">
        <f>VLOOKUP(A217,'[2]себ-ть 2019 год'!$A$2:$Q$1337,6,0)</f>
        <v>16.5852</v>
      </c>
      <c r="G217" s="44">
        <f t="shared" si="55"/>
        <v>54.53199</v>
      </c>
      <c r="H217" s="44">
        <f t="shared" si="58"/>
        <v>18.540876600000001</v>
      </c>
      <c r="I217" s="45">
        <f t="shared" si="56"/>
        <v>73.072866599999998</v>
      </c>
      <c r="J217" s="44">
        <f t="shared" si="59"/>
        <v>10.960929989999999</v>
      </c>
      <c r="K217" s="46">
        <f t="shared" si="57"/>
        <v>84.033796589999994</v>
      </c>
      <c r="L217" s="47">
        <f t="shared" si="60"/>
        <v>100.840555908</v>
      </c>
      <c r="M217" s="77">
        <f t="shared" ref="M217:M240" si="67">C217*6.5%+C217</f>
        <v>102.24</v>
      </c>
      <c r="N217" s="48">
        <v>102</v>
      </c>
      <c r="O217" s="49">
        <f t="shared" si="62"/>
        <v>6.4999999999999947</v>
      </c>
      <c r="P217" s="93">
        <f t="shared" si="63"/>
        <v>6.25E-2</v>
      </c>
    </row>
    <row r="218" spans="1:16" ht="63" x14ac:dyDescent="0.2">
      <c r="A218" s="12">
        <v>50001315</v>
      </c>
      <c r="B218" s="2" t="s">
        <v>192</v>
      </c>
      <c r="C218" s="36">
        <f>VLOOKUP(A218,'[3]Прейскурант 2019'!$A$12:$E$1358,5,0)</f>
        <v>715</v>
      </c>
      <c r="D218" s="37">
        <f>VLOOKUP(A218,'[1]Прейскурант( новый)'!$A$9:$C$1217,3,0)</f>
        <v>5.41</v>
      </c>
      <c r="E218" s="37">
        <f t="shared" si="66"/>
        <v>353.95195500000005</v>
      </c>
      <c r="F218" s="44">
        <f>VLOOKUP(A218,'[2]себ-ть 2019 год'!$A$2:$Q$1337,6,0)</f>
        <v>16.554600000000001</v>
      </c>
      <c r="G218" s="44">
        <f t="shared" si="55"/>
        <v>370.50655500000005</v>
      </c>
      <c r="H218" s="44">
        <f t="shared" si="58"/>
        <v>125.97222870000003</v>
      </c>
      <c r="I218" s="45">
        <f t="shared" si="56"/>
        <v>496.47878370000006</v>
      </c>
      <c r="J218" s="44">
        <f t="shared" si="59"/>
        <v>74.471817555000001</v>
      </c>
      <c r="K218" s="46">
        <f t="shared" si="57"/>
        <v>570.95060125500004</v>
      </c>
      <c r="L218" s="47">
        <f t="shared" si="60"/>
        <v>685.14072150600009</v>
      </c>
      <c r="M218" s="77">
        <f t="shared" si="67"/>
        <v>761.47500000000002</v>
      </c>
      <c r="N218" s="48">
        <v>761</v>
      </c>
      <c r="O218" s="49">
        <f t="shared" si="62"/>
        <v>6.5000000000000027</v>
      </c>
      <c r="P218" s="93">
        <f t="shared" si="63"/>
        <v>6.4335664335664289E-2</v>
      </c>
    </row>
    <row r="219" spans="1:16" ht="31.5" x14ac:dyDescent="0.2">
      <c r="A219" s="12">
        <v>50000035</v>
      </c>
      <c r="B219" s="2" t="s">
        <v>193</v>
      </c>
      <c r="C219" s="36">
        <f>VLOOKUP(A219,'[3]Прейскурант 2019'!$A$12:$E$1358,5,0)</f>
        <v>264</v>
      </c>
      <c r="D219" s="37">
        <f>VLOOKUP(A219,'[1]Прейскурант( новый)'!$A$9:$C$1217,3,0)</f>
        <v>0.88</v>
      </c>
      <c r="E219" s="37">
        <f t="shared" si="66"/>
        <v>57.574440000000003</v>
      </c>
      <c r="F219" s="44">
        <f>VLOOKUP(A219,'[2]себ-ть 2019 год'!$A$2:$Q$1337,6,0)</f>
        <v>0.76500000000000001</v>
      </c>
      <c r="G219" s="44">
        <f t="shared" si="55"/>
        <v>58.339440000000003</v>
      </c>
      <c r="H219" s="44">
        <f t="shared" si="58"/>
        <v>19.835409600000002</v>
      </c>
      <c r="I219" s="45">
        <f t="shared" si="56"/>
        <v>78.174849600000002</v>
      </c>
      <c r="J219" s="44">
        <f t="shared" si="59"/>
        <v>11.726227440000001</v>
      </c>
      <c r="K219" s="46">
        <f t="shared" si="57"/>
        <v>89.901077040000004</v>
      </c>
      <c r="L219" s="47">
        <f t="shared" si="60"/>
        <v>107.88129244800001</v>
      </c>
      <c r="M219" s="77">
        <f t="shared" si="67"/>
        <v>281.16000000000003</v>
      </c>
      <c r="N219" s="48">
        <v>281</v>
      </c>
      <c r="O219" s="49">
        <f t="shared" si="62"/>
        <v>6.5000000000000098</v>
      </c>
      <c r="P219" s="93">
        <f t="shared" si="63"/>
        <v>6.4393939393939448E-2</v>
      </c>
    </row>
    <row r="220" spans="1:16" ht="31.5" x14ac:dyDescent="0.2">
      <c r="A220" s="12">
        <v>50000930</v>
      </c>
      <c r="B220" s="2" t="s">
        <v>194</v>
      </c>
      <c r="C220" s="36">
        <f>VLOOKUP(A220,'[3]Прейскурант 2019'!$A$12:$E$1358,5,0)</f>
        <v>131</v>
      </c>
      <c r="D220" s="37">
        <f>VLOOKUP(A220,'[1]Прейскурант( новый)'!$A$9:$C$1217,3,0)</f>
        <v>1</v>
      </c>
      <c r="E220" s="37">
        <f t="shared" si="66"/>
        <v>65.4255</v>
      </c>
      <c r="F220" s="44">
        <f>VLOOKUP(A220,'[2]себ-ть 2019 год'!$A$2:$Q$1337,6,0)</f>
        <v>0.17340000000000003</v>
      </c>
      <c r="G220" s="44">
        <f t="shared" si="55"/>
        <v>65.5989</v>
      </c>
      <c r="H220" s="44">
        <f t="shared" si="58"/>
        <v>22.303626000000001</v>
      </c>
      <c r="I220" s="45">
        <f t="shared" si="56"/>
        <v>87.902525999999995</v>
      </c>
      <c r="J220" s="44">
        <f t="shared" si="59"/>
        <v>13.185378899999998</v>
      </c>
      <c r="K220" s="46">
        <f t="shared" si="57"/>
        <v>101.0879049</v>
      </c>
      <c r="L220" s="47">
        <f t="shared" si="60"/>
        <v>121.30548587999999</v>
      </c>
      <c r="M220" s="77">
        <f t="shared" si="67"/>
        <v>139.51499999999999</v>
      </c>
      <c r="N220" s="48">
        <v>140</v>
      </c>
      <c r="O220" s="49">
        <f t="shared" si="62"/>
        <v>6.4999999999999893</v>
      </c>
      <c r="P220" s="93">
        <f t="shared" si="63"/>
        <v>6.8702290076335881E-2</v>
      </c>
    </row>
    <row r="221" spans="1:16" ht="47.25" x14ac:dyDescent="0.2">
      <c r="A221" s="12">
        <v>50000025</v>
      </c>
      <c r="B221" s="2" t="s">
        <v>195</v>
      </c>
      <c r="C221" s="36">
        <f>VLOOKUP(A221,'[3]Прейскурант 2019'!$A$12:$E$1358,5,0)</f>
        <v>856</v>
      </c>
      <c r="D221" s="37">
        <f>VLOOKUP(A221,'[1]Прейскурант( новый)'!$A$9:$C$1217,3,0)</f>
        <v>6.79</v>
      </c>
      <c r="E221" s="37">
        <f t="shared" si="66"/>
        <v>444.23914500000001</v>
      </c>
      <c r="F221" s="44">
        <f>VLOOKUP(A221,'[2]себ-ть 2019 год'!$A$2:$Q$1337,6,0)</f>
        <v>51.530400000000007</v>
      </c>
      <c r="G221" s="44">
        <f t="shared" si="55"/>
        <v>495.76954499999999</v>
      </c>
      <c r="H221" s="44">
        <f t="shared" si="58"/>
        <v>168.56164530000001</v>
      </c>
      <c r="I221" s="45">
        <f t="shared" si="56"/>
        <v>664.3311903</v>
      </c>
      <c r="J221" s="44">
        <f t="shared" si="59"/>
        <v>99.649678545</v>
      </c>
      <c r="K221" s="46">
        <f t="shared" si="57"/>
        <v>763.98086884500003</v>
      </c>
      <c r="L221" s="47">
        <f t="shared" si="60"/>
        <v>916.77704261400004</v>
      </c>
      <c r="M221" s="77">
        <f t="shared" si="67"/>
        <v>911.64</v>
      </c>
      <c r="N221" s="48">
        <v>912</v>
      </c>
      <c r="O221" s="49">
        <f t="shared" si="62"/>
        <v>6.4999999999999991</v>
      </c>
      <c r="P221" s="93">
        <f t="shared" si="63"/>
        <v>6.5420560747663448E-2</v>
      </c>
    </row>
    <row r="222" spans="1:16" ht="31.5" x14ac:dyDescent="0.2">
      <c r="A222" s="12">
        <v>50000044</v>
      </c>
      <c r="B222" s="80" t="s">
        <v>1211</v>
      </c>
      <c r="C222" s="36">
        <v>328</v>
      </c>
      <c r="D222" s="37">
        <v>2.21</v>
      </c>
      <c r="E222" s="37">
        <f t="shared" si="66"/>
        <v>144.59035499999999</v>
      </c>
      <c r="F222" s="44">
        <v>39.86</v>
      </c>
      <c r="G222" s="44">
        <f t="shared" si="55"/>
        <v>184.450355</v>
      </c>
      <c r="H222" s="44">
        <f t="shared" si="58"/>
        <v>62.713120700000005</v>
      </c>
      <c r="I222" s="45">
        <f t="shared" si="56"/>
        <v>247.16347569999999</v>
      </c>
      <c r="J222" s="44">
        <f t="shared" si="59"/>
        <v>37.074521354999995</v>
      </c>
      <c r="K222" s="46">
        <f t="shared" si="57"/>
        <v>284.23799705499999</v>
      </c>
      <c r="L222" s="47">
        <f t="shared" si="60"/>
        <v>341.08559646599997</v>
      </c>
      <c r="M222" s="77">
        <f t="shared" si="67"/>
        <v>349.32</v>
      </c>
      <c r="N222" s="48">
        <v>349</v>
      </c>
      <c r="O222" s="49">
        <f t="shared" si="62"/>
        <v>6.4999999999999973</v>
      </c>
      <c r="P222" s="93">
        <f t="shared" si="63"/>
        <v>6.4024390243902385E-2</v>
      </c>
    </row>
    <row r="223" spans="1:16" ht="31.5" x14ac:dyDescent="0.2">
      <c r="A223" s="12">
        <v>50000045</v>
      </c>
      <c r="B223" s="80" t="s">
        <v>1212</v>
      </c>
      <c r="C223" s="36">
        <v>123</v>
      </c>
      <c r="D223" s="37">
        <v>0.71</v>
      </c>
      <c r="E223" s="37">
        <f t="shared" si="66"/>
        <v>46.452104999999996</v>
      </c>
      <c r="F223" s="44">
        <v>26.06</v>
      </c>
      <c r="G223" s="44">
        <f t="shared" si="55"/>
        <v>72.512104999999991</v>
      </c>
      <c r="H223" s="44">
        <f t="shared" si="58"/>
        <v>24.654115699999998</v>
      </c>
      <c r="I223" s="45">
        <f t="shared" si="56"/>
        <v>97.166220699999997</v>
      </c>
      <c r="J223" s="44">
        <f t="shared" si="59"/>
        <v>14.574933105</v>
      </c>
      <c r="K223" s="46">
        <f t="shared" si="57"/>
        <v>111.741153805</v>
      </c>
      <c r="L223" s="47">
        <f t="shared" si="60"/>
        <v>134.08938456600001</v>
      </c>
      <c r="M223" s="77">
        <f t="shared" si="67"/>
        <v>130.995</v>
      </c>
      <c r="N223" s="48">
        <v>131</v>
      </c>
      <c r="O223" s="49">
        <f t="shared" si="62"/>
        <v>6.5000000000000044</v>
      </c>
      <c r="P223" s="93">
        <f t="shared" si="63"/>
        <v>6.5040650406503975E-2</v>
      </c>
    </row>
    <row r="224" spans="1:16" ht="31.5" x14ac:dyDescent="0.2">
      <c r="A224" s="12">
        <v>50000099</v>
      </c>
      <c r="B224" s="2" t="s">
        <v>196</v>
      </c>
      <c r="C224" s="36">
        <f>VLOOKUP(A224,'[3]Прейскурант 2019'!$A$12:$E$1358,5,0)</f>
        <v>75</v>
      </c>
      <c r="D224" s="37">
        <f>VLOOKUP(A224,'[1]Прейскурант( новый)'!$A$9:$C$1217,3,0)</f>
        <v>0.63</v>
      </c>
      <c r="E224" s="37">
        <f t="shared" si="66"/>
        <v>41.218065000000003</v>
      </c>
      <c r="F224" s="44">
        <v>6.47</v>
      </c>
      <c r="G224" s="44">
        <f t="shared" si="55"/>
        <v>47.688065000000002</v>
      </c>
      <c r="H224" s="44">
        <f t="shared" si="58"/>
        <v>16.213942100000001</v>
      </c>
      <c r="I224" s="45">
        <f t="shared" si="56"/>
        <v>63.902007100000006</v>
      </c>
      <c r="J224" s="44">
        <f t="shared" si="59"/>
        <v>9.5853010650000012</v>
      </c>
      <c r="K224" s="46">
        <f t="shared" si="57"/>
        <v>73.487308165000002</v>
      </c>
      <c r="L224" s="47">
        <f t="shared" si="60"/>
        <v>88.184769798000005</v>
      </c>
      <c r="M224" s="77">
        <f t="shared" si="67"/>
        <v>79.875</v>
      </c>
      <c r="N224" s="48">
        <v>80</v>
      </c>
      <c r="O224" s="49">
        <f t="shared" si="62"/>
        <v>6.5</v>
      </c>
      <c r="P224" s="93">
        <f t="shared" si="63"/>
        <v>6.6666666666666652E-2</v>
      </c>
    </row>
    <row r="225" spans="1:16" ht="31.5" x14ac:dyDescent="0.2">
      <c r="A225" s="12">
        <v>50000109</v>
      </c>
      <c r="B225" s="2" t="s">
        <v>197</v>
      </c>
      <c r="C225" s="36">
        <f>VLOOKUP(A225,'[3]Прейскурант 2019'!$A$12:$E$1358,5,0)</f>
        <v>59</v>
      </c>
      <c r="D225" s="37">
        <f>VLOOKUP(A225,'[1]Прейскурант( новый)'!$A$9:$C$1217,3,0)</f>
        <v>0.71</v>
      </c>
      <c r="E225" s="37">
        <f t="shared" si="66"/>
        <v>46.452104999999996</v>
      </c>
      <c r="F225" s="44">
        <v>22.87</v>
      </c>
      <c r="G225" s="44">
        <f t="shared" si="55"/>
        <v>69.322104999999993</v>
      </c>
      <c r="H225" s="44">
        <f t="shared" si="58"/>
        <v>23.5695157</v>
      </c>
      <c r="I225" s="45">
        <f t="shared" si="56"/>
        <v>92.89162069999999</v>
      </c>
      <c r="J225" s="44">
        <f t="shared" si="59"/>
        <v>13.933743104999998</v>
      </c>
      <c r="K225" s="46">
        <f t="shared" si="57"/>
        <v>106.82536380499999</v>
      </c>
      <c r="L225" s="47">
        <f t="shared" si="60"/>
        <v>128.19043656599999</v>
      </c>
      <c r="M225" s="77">
        <f t="shared" si="67"/>
        <v>62.835000000000001</v>
      </c>
      <c r="N225" s="48">
        <v>63</v>
      </c>
      <c r="O225" s="49">
        <f t="shared" si="62"/>
        <v>6.5000000000000018</v>
      </c>
      <c r="P225" s="93">
        <f t="shared" si="63"/>
        <v>6.7796610169491567E-2</v>
      </c>
    </row>
    <row r="226" spans="1:16" ht="31.5" x14ac:dyDescent="0.2">
      <c r="A226" s="12">
        <v>50000105</v>
      </c>
      <c r="B226" s="2" t="s">
        <v>198</v>
      </c>
      <c r="C226" s="36">
        <f>VLOOKUP(A226,'[3]Прейскурант 2019'!$A$12:$E$1358,5,0)</f>
        <v>59</v>
      </c>
      <c r="D226" s="37">
        <f>VLOOKUP(A226,'[1]Прейскурант( новый)'!$A$9:$C$1217,3,0)</f>
        <v>0.71</v>
      </c>
      <c r="E226" s="37">
        <f t="shared" si="66"/>
        <v>46.452104999999996</v>
      </c>
      <c r="F226" s="44">
        <v>8.9</v>
      </c>
      <c r="G226" s="44">
        <f t="shared" si="55"/>
        <v>55.352104999999995</v>
      </c>
      <c r="H226" s="44">
        <f t="shared" si="58"/>
        <v>18.8197157</v>
      </c>
      <c r="I226" s="45">
        <f t="shared" si="56"/>
        <v>74.171820699999998</v>
      </c>
      <c r="J226" s="44">
        <f t="shared" si="59"/>
        <v>11.125773104999999</v>
      </c>
      <c r="K226" s="46">
        <f t="shared" si="57"/>
        <v>85.297593804999991</v>
      </c>
      <c r="L226" s="47">
        <f t="shared" si="60"/>
        <v>102.35711256599998</v>
      </c>
      <c r="M226" s="77">
        <f t="shared" si="67"/>
        <v>62.835000000000001</v>
      </c>
      <c r="N226" s="48">
        <v>63</v>
      </c>
      <c r="O226" s="49">
        <f t="shared" si="62"/>
        <v>6.5000000000000018</v>
      </c>
      <c r="P226" s="93">
        <f t="shared" si="63"/>
        <v>6.7796610169491567E-2</v>
      </c>
    </row>
    <row r="227" spans="1:16" ht="47.25" x14ac:dyDescent="0.2">
      <c r="A227" s="12">
        <v>50000046</v>
      </c>
      <c r="B227" s="80" t="s">
        <v>1268</v>
      </c>
      <c r="C227" s="36">
        <v>123</v>
      </c>
      <c r="D227" s="37">
        <v>0.63</v>
      </c>
      <c r="E227" s="37">
        <f t="shared" si="66"/>
        <v>41.218065000000003</v>
      </c>
      <c r="F227" s="44">
        <v>14.69</v>
      </c>
      <c r="G227" s="44">
        <f t="shared" si="55"/>
        <v>55.908065000000001</v>
      </c>
      <c r="H227" s="44">
        <f t="shared" si="58"/>
        <v>19.008742100000003</v>
      </c>
      <c r="I227" s="45">
        <f t="shared" si="56"/>
        <v>74.9168071</v>
      </c>
      <c r="J227" s="44">
        <f t="shared" si="59"/>
        <v>11.237521064999999</v>
      </c>
      <c r="K227" s="46">
        <f t="shared" si="57"/>
        <v>86.154328164999995</v>
      </c>
      <c r="L227" s="47">
        <f t="shared" si="60"/>
        <v>103.38519379799999</v>
      </c>
      <c r="M227" s="77">
        <f t="shared" si="67"/>
        <v>130.995</v>
      </c>
      <c r="N227" s="48">
        <v>131</v>
      </c>
      <c r="O227" s="49">
        <f t="shared" si="62"/>
        <v>6.5000000000000044</v>
      </c>
      <c r="P227" s="93">
        <f t="shared" si="63"/>
        <v>6.5040650406503975E-2</v>
      </c>
    </row>
    <row r="228" spans="1:16" ht="47.25" x14ac:dyDescent="0.2">
      <c r="A228" s="12">
        <v>50000100</v>
      </c>
      <c r="B228" s="2" t="s">
        <v>199</v>
      </c>
      <c r="C228" s="36">
        <f>VLOOKUP(A228,'[3]Прейскурант 2019'!$A$12:$E$1358,5,0)</f>
        <v>47</v>
      </c>
      <c r="D228" s="37">
        <f>VLOOKUP(A228,'[1]Прейскурант( новый)'!$A$9:$C$1217,3,0)</f>
        <v>0.71</v>
      </c>
      <c r="E228" s="37">
        <f t="shared" si="66"/>
        <v>46.452104999999996</v>
      </c>
      <c r="F228" s="44">
        <v>18.05</v>
      </c>
      <c r="G228" s="44">
        <f t="shared" si="55"/>
        <v>64.502105</v>
      </c>
      <c r="H228" s="44">
        <f t="shared" si="58"/>
        <v>21.9307157</v>
      </c>
      <c r="I228" s="45">
        <f t="shared" si="56"/>
        <v>86.432820700000008</v>
      </c>
      <c r="J228" s="44">
        <f t="shared" si="59"/>
        <v>12.964923105</v>
      </c>
      <c r="K228" s="46">
        <f t="shared" si="57"/>
        <v>99.397743805000005</v>
      </c>
      <c r="L228" s="47">
        <f t="shared" si="60"/>
        <v>119.277292566</v>
      </c>
      <c r="M228" s="77">
        <f t="shared" si="67"/>
        <v>50.055</v>
      </c>
      <c r="N228" s="48">
        <v>50</v>
      </c>
      <c r="O228" s="49">
        <f t="shared" si="62"/>
        <v>6.4999999999999991</v>
      </c>
      <c r="P228" s="93">
        <f t="shared" si="63"/>
        <v>6.3829787234042534E-2</v>
      </c>
    </row>
    <row r="229" spans="1:16" ht="15.75" x14ac:dyDescent="0.2">
      <c r="A229" s="12">
        <v>50000104</v>
      </c>
      <c r="B229" s="2" t="s">
        <v>200</v>
      </c>
      <c r="C229" s="36">
        <f>VLOOKUP(A229,'[3]Прейскурант 2019'!$A$12:$E$1358,5,0)</f>
        <v>91</v>
      </c>
      <c r="D229" s="37">
        <f>VLOOKUP(A229,'[1]Прейскурант( новый)'!$A$9:$C$1217,3,0)</f>
        <v>0.71</v>
      </c>
      <c r="E229" s="37">
        <f t="shared" si="66"/>
        <v>46.452104999999996</v>
      </c>
      <c r="F229" s="44">
        <v>20.12</v>
      </c>
      <c r="G229" s="44">
        <f t="shared" si="55"/>
        <v>66.572104999999993</v>
      </c>
      <c r="H229" s="44">
        <f t="shared" si="58"/>
        <v>22.634515699999998</v>
      </c>
      <c r="I229" s="45">
        <f t="shared" si="56"/>
        <v>89.206620699999988</v>
      </c>
      <c r="J229" s="44">
        <f t="shared" si="59"/>
        <v>13.380993104999998</v>
      </c>
      <c r="K229" s="46">
        <f t="shared" si="57"/>
        <v>102.58761380499999</v>
      </c>
      <c r="L229" s="47">
        <f t="shared" si="60"/>
        <v>123.10513656599998</v>
      </c>
      <c r="M229" s="77">
        <f t="shared" si="67"/>
        <v>96.915000000000006</v>
      </c>
      <c r="N229" s="48">
        <v>97</v>
      </c>
      <c r="O229" s="49">
        <f t="shared" si="62"/>
        <v>6.5000000000000071</v>
      </c>
      <c r="P229" s="93">
        <f t="shared" si="63"/>
        <v>6.5934065934065922E-2</v>
      </c>
    </row>
    <row r="230" spans="1:16" ht="31.5" x14ac:dyDescent="0.2">
      <c r="A230" s="12">
        <v>50000103</v>
      </c>
      <c r="B230" s="2" t="s">
        <v>201</v>
      </c>
      <c r="C230" s="36">
        <f>VLOOKUP(A230,'[3]Прейскурант 2019'!$A$12:$E$1358,5,0)</f>
        <v>75</v>
      </c>
      <c r="D230" s="37">
        <f>VLOOKUP(A230,'[1]Прейскурант( новый)'!$A$9:$C$1217,3,0)</f>
        <v>0.71</v>
      </c>
      <c r="E230" s="37">
        <f t="shared" si="66"/>
        <v>46.452104999999996</v>
      </c>
      <c r="F230" s="44">
        <v>1.58</v>
      </c>
      <c r="G230" s="44">
        <f t="shared" si="55"/>
        <v>48.032104999999994</v>
      </c>
      <c r="H230" s="44">
        <f t="shared" si="58"/>
        <v>16.330915699999998</v>
      </c>
      <c r="I230" s="45">
        <f t="shared" si="56"/>
        <v>64.363020699999993</v>
      </c>
      <c r="J230" s="44">
        <f t="shared" si="59"/>
        <v>9.6544531049999982</v>
      </c>
      <c r="K230" s="46">
        <f t="shared" si="57"/>
        <v>74.017473804999995</v>
      </c>
      <c r="L230" s="47">
        <f t="shared" si="60"/>
        <v>88.820968565999991</v>
      </c>
      <c r="M230" s="77">
        <f t="shared" si="67"/>
        <v>79.875</v>
      </c>
      <c r="N230" s="48">
        <v>80</v>
      </c>
      <c r="O230" s="49">
        <f t="shared" si="62"/>
        <v>6.5</v>
      </c>
      <c r="P230" s="93">
        <f t="shared" si="63"/>
        <v>6.6666666666666652E-2</v>
      </c>
    </row>
    <row r="231" spans="1:16" ht="31.5" x14ac:dyDescent="0.2">
      <c r="A231" s="12">
        <v>50000047</v>
      </c>
      <c r="B231" s="80" t="s">
        <v>1213</v>
      </c>
      <c r="C231" s="36">
        <v>159</v>
      </c>
      <c r="D231" s="37">
        <v>0.71</v>
      </c>
      <c r="E231" s="37">
        <f t="shared" si="66"/>
        <v>46.452104999999996</v>
      </c>
      <c r="F231" s="44">
        <v>1.94</v>
      </c>
      <c r="G231" s="44">
        <f t="shared" si="55"/>
        <v>48.392104999999994</v>
      </c>
      <c r="H231" s="44">
        <f t="shared" si="58"/>
        <v>16.453315699999997</v>
      </c>
      <c r="I231" s="45">
        <f t="shared" si="56"/>
        <v>64.845420699999991</v>
      </c>
      <c r="J231" s="44">
        <f t="shared" si="59"/>
        <v>9.726813104999998</v>
      </c>
      <c r="K231" s="46">
        <f t="shared" si="57"/>
        <v>74.572233804999996</v>
      </c>
      <c r="L231" s="47">
        <f t="shared" si="60"/>
        <v>89.48668056599999</v>
      </c>
      <c r="M231" s="77">
        <f t="shared" si="67"/>
        <v>169.33500000000001</v>
      </c>
      <c r="N231" s="48">
        <v>169</v>
      </c>
      <c r="O231" s="49">
        <f t="shared" si="62"/>
        <v>6.5000000000000044</v>
      </c>
      <c r="P231" s="93">
        <f t="shared" si="63"/>
        <v>6.2893081761006275E-2</v>
      </c>
    </row>
    <row r="232" spans="1:16" ht="31.5" x14ac:dyDescent="0.2">
      <c r="A232" s="12">
        <v>50001075</v>
      </c>
      <c r="B232" s="2" t="s">
        <v>202</v>
      </c>
      <c r="C232" s="36">
        <f>VLOOKUP(A232,'[3]Прейскурант 2019'!$A$12:$E$1358,5,0)</f>
        <v>172</v>
      </c>
      <c r="D232" s="37">
        <f>VLOOKUP(A232,'[1]Прейскурант( новый)'!$A$9:$C$1217,3,0)</f>
        <v>0.71</v>
      </c>
      <c r="E232" s="37">
        <f t="shared" si="66"/>
        <v>46.452104999999996</v>
      </c>
      <c r="F232" s="44">
        <f>VLOOKUP(A232,'[2]себ-ть 2019 год'!$A$2:$Q$1337,6,0)</f>
        <v>19.073999999999998</v>
      </c>
      <c r="G232" s="44">
        <f t="shared" si="55"/>
        <v>65.526105000000001</v>
      </c>
      <c r="H232" s="44">
        <f t="shared" si="58"/>
        <v>22.2788757</v>
      </c>
      <c r="I232" s="45">
        <f t="shared" si="56"/>
        <v>87.804980700000002</v>
      </c>
      <c r="J232" s="44">
        <f t="shared" si="59"/>
        <v>13.170747105</v>
      </c>
      <c r="K232" s="46">
        <f t="shared" si="57"/>
        <v>100.97572780500001</v>
      </c>
      <c r="L232" s="47">
        <f t="shared" si="60"/>
        <v>121.17087336600001</v>
      </c>
      <c r="M232" s="77">
        <f t="shared" si="67"/>
        <v>183.18</v>
      </c>
      <c r="N232" s="48">
        <v>183</v>
      </c>
      <c r="O232" s="49">
        <f t="shared" si="62"/>
        <v>6.5000000000000044</v>
      </c>
      <c r="P232" s="93">
        <f t="shared" si="63"/>
        <v>6.3953488372092915E-2</v>
      </c>
    </row>
    <row r="233" spans="1:16" ht="31.5" x14ac:dyDescent="0.2">
      <c r="A233" s="12">
        <v>50000111</v>
      </c>
      <c r="B233" s="2" t="s">
        <v>203</v>
      </c>
      <c r="C233" s="36">
        <f>VLOOKUP(A233,'[3]Прейскурант 2019'!$A$12:$E$1358,5,0)</f>
        <v>88</v>
      </c>
      <c r="D233" s="37">
        <f>VLOOKUP(A233,'[1]Прейскурант( новый)'!$A$9:$C$1217,3,0)</f>
        <v>0.54</v>
      </c>
      <c r="E233" s="37">
        <f t="shared" si="66"/>
        <v>35.329770000000003</v>
      </c>
      <c r="F233" s="44">
        <f>VLOOKUP(A233,'[2]себ-ть 2019 год'!$A$2:$Q$1337,6,0)</f>
        <v>18.2988</v>
      </c>
      <c r="G233" s="44">
        <f t="shared" si="55"/>
        <v>53.628570000000003</v>
      </c>
      <c r="H233" s="44">
        <f t="shared" si="58"/>
        <v>18.233713800000004</v>
      </c>
      <c r="I233" s="45">
        <f t="shared" si="56"/>
        <v>71.8622838</v>
      </c>
      <c r="J233" s="44">
        <f t="shared" si="59"/>
        <v>10.779342569999999</v>
      </c>
      <c r="K233" s="46">
        <f t="shared" si="57"/>
        <v>82.641626369999997</v>
      </c>
      <c r="L233" s="47">
        <f t="shared" si="60"/>
        <v>99.169951643999994</v>
      </c>
      <c r="M233" s="77">
        <f t="shared" si="67"/>
        <v>93.72</v>
      </c>
      <c r="N233" s="48">
        <v>94</v>
      </c>
      <c r="O233" s="49">
        <f t="shared" si="62"/>
        <v>6.4999999999999991</v>
      </c>
      <c r="P233" s="93">
        <f t="shared" si="63"/>
        <v>6.8181818181818121E-2</v>
      </c>
    </row>
    <row r="234" spans="1:16" ht="31.5" x14ac:dyDescent="0.2">
      <c r="A234" s="12">
        <v>50000102</v>
      </c>
      <c r="B234" s="2" t="s">
        <v>204</v>
      </c>
      <c r="C234" s="36">
        <f>VLOOKUP(A234,'[3]Прейскурант 2019'!$A$12:$E$1358,5,0)</f>
        <v>114</v>
      </c>
      <c r="D234" s="37">
        <f>VLOOKUP(A234,'[1]Прейскурант( новый)'!$A$9:$C$1217,3,0)</f>
        <v>0.71</v>
      </c>
      <c r="E234" s="37">
        <f t="shared" si="66"/>
        <v>46.452104999999996</v>
      </c>
      <c r="F234" s="44">
        <f>VLOOKUP(A234,'[2]себ-ть 2019 год'!$A$2:$Q$1337,6,0)</f>
        <v>23.6844</v>
      </c>
      <c r="G234" s="44">
        <f t="shared" si="55"/>
        <v>70.136505</v>
      </c>
      <c r="H234" s="44">
        <f t="shared" si="58"/>
        <v>23.846411700000001</v>
      </c>
      <c r="I234" s="45">
        <f t="shared" si="56"/>
        <v>93.982916700000004</v>
      </c>
      <c r="J234" s="44">
        <f t="shared" si="59"/>
        <v>14.097437505</v>
      </c>
      <c r="K234" s="46">
        <f t="shared" si="57"/>
        <v>108.08035420500001</v>
      </c>
      <c r="L234" s="47">
        <f t="shared" si="60"/>
        <v>129.696425046</v>
      </c>
      <c r="M234" s="77">
        <f t="shared" si="67"/>
        <v>121.41</v>
      </c>
      <c r="N234" s="48">
        <v>121</v>
      </c>
      <c r="O234" s="49">
        <f t="shared" si="62"/>
        <v>6.4999999999999973</v>
      </c>
      <c r="P234" s="93">
        <f t="shared" si="63"/>
        <v>6.1403508771929793E-2</v>
      </c>
    </row>
    <row r="235" spans="1:16" ht="31.5" x14ac:dyDescent="0.2">
      <c r="A235" s="12">
        <v>50000110</v>
      </c>
      <c r="B235" s="2" t="s">
        <v>205</v>
      </c>
      <c r="C235" s="36">
        <f>VLOOKUP(A235,'[3]Прейскурант 2019'!$A$12:$E$1358,5,0)</f>
        <v>525</v>
      </c>
      <c r="D235" s="37">
        <f>VLOOKUP(A235,'[1]Прейскурант( новый)'!$A$9:$C$1217,3,0)</f>
        <v>1.88</v>
      </c>
      <c r="E235" s="37">
        <f t="shared" si="66"/>
        <v>122.99994000000001</v>
      </c>
      <c r="F235" s="44">
        <f>VLOOKUP(A235,'[2]себ-ть 2019 год'!$A$2:$Q$1337,6,0)</f>
        <v>51.867000000000004</v>
      </c>
      <c r="G235" s="44">
        <f t="shared" si="55"/>
        <v>174.86694</v>
      </c>
      <c r="H235" s="44">
        <f t="shared" si="58"/>
        <v>59.454759600000003</v>
      </c>
      <c r="I235" s="45">
        <f t="shared" si="56"/>
        <v>234.32169959999999</v>
      </c>
      <c r="J235" s="44">
        <f t="shared" si="59"/>
        <v>35.148254939999994</v>
      </c>
      <c r="K235" s="46">
        <f t="shared" si="57"/>
        <v>269.46995454</v>
      </c>
      <c r="L235" s="47">
        <f t="shared" si="60"/>
        <v>323.36394544799998</v>
      </c>
      <c r="M235" s="77">
        <f t="shared" si="67"/>
        <v>559.125</v>
      </c>
      <c r="N235" s="48">
        <v>559</v>
      </c>
      <c r="O235" s="49">
        <f t="shared" si="62"/>
        <v>6.5</v>
      </c>
      <c r="P235" s="93">
        <f t="shared" si="63"/>
        <v>6.4761904761904798E-2</v>
      </c>
    </row>
    <row r="236" spans="1:16" ht="47.25" x14ac:dyDescent="0.2">
      <c r="A236" s="12">
        <v>50000048</v>
      </c>
      <c r="B236" s="80" t="s">
        <v>1269</v>
      </c>
      <c r="C236" s="36">
        <v>171</v>
      </c>
      <c r="D236" s="37">
        <v>1.88</v>
      </c>
      <c r="E236" s="37">
        <f t="shared" si="66"/>
        <v>122.99994000000001</v>
      </c>
      <c r="F236" s="44">
        <v>39.020000000000003</v>
      </c>
      <c r="G236" s="44">
        <f t="shared" si="55"/>
        <v>162.01994000000002</v>
      </c>
      <c r="H236" s="44">
        <f t="shared" si="58"/>
        <v>55.086779600000014</v>
      </c>
      <c r="I236" s="45">
        <f t="shared" si="56"/>
        <v>217.10671960000002</v>
      </c>
      <c r="J236" s="44">
        <f t="shared" si="59"/>
        <v>32.566007939999999</v>
      </c>
      <c r="K236" s="46">
        <f t="shared" si="57"/>
        <v>249.67272754000001</v>
      </c>
      <c r="L236" s="47">
        <f t="shared" si="60"/>
        <v>299.60727304800002</v>
      </c>
      <c r="M236" s="77">
        <f t="shared" si="67"/>
        <v>182.11500000000001</v>
      </c>
      <c r="N236" s="48">
        <v>182</v>
      </c>
      <c r="O236" s="49">
        <f t="shared" si="62"/>
        <v>6.5000000000000053</v>
      </c>
      <c r="P236" s="93">
        <f t="shared" si="63"/>
        <v>6.4327485380117011E-2</v>
      </c>
    </row>
    <row r="237" spans="1:16" ht="31.5" x14ac:dyDescent="0.2">
      <c r="A237" s="12">
        <v>50001077</v>
      </c>
      <c r="B237" s="2" t="s">
        <v>206</v>
      </c>
      <c r="C237" s="36">
        <f>VLOOKUP(A237,'[3]Прейскурант 2019'!$A$12:$E$1358,5,0)</f>
        <v>309</v>
      </c>
      <c r="D237" s="37">
        <f>VLOOKUP(A237,'[1]Прейскурант( новый)'!$A$9:$C$1217,3,0)</f>
        <v>0.71</v>
      </c>
      <c r="E237" s="37">
        <f t="shared" si="66"/>
        <v>46.452104999999996</v>
      </c>
      <c r="F237" s="44">
        <f>VLOOKUP(A237,'[2]себ-ть 2019 год'!$A$2:$Q$1337,6,0)</f>
        <v>53.2746</v>
      </c>
      <c r="G237" s="44">
        <f t="shared" si="55"/>
        <v>99.726704999999995</v>
      </c>
      <c r="H237" s="44">
        <f t="shared" si="58"/>
        <v>33.907079700000004</v>
      </c>
      <c r="I237" s="45">
        <f t="shared" si="56"/>
        <v>133.63378470000001</v>
      </c>
      <c r="J237" s="44">
        <f t="shared" si="59"/>
        <v>20.045067705000001</v>
      </c>
      <c r="K237" s="46">
        <f t="shared" si="57"/>
        <v>153.67885240500001</v>
      </c>
      <c r="L237" s="47">
        <f t="shared" si="60"/>
        <v>184.41462288600002</v>
      </c>
      <c r="M237" s="77">
        <f t="shared" si="67"/>
        <v>329.08499999999998</v>
      </c>
      <c r="N237" s="48">
        <v>309</v>
      </c>
      <c r="O237" s="49">
        <f t="shared" si="62"/>
        <v>6.4999999999999929</v>
      </c>
      <c r="P237" s="93">
        <f t="shared" si="63"/>
        <v>0</v>
      </c>
    </row>
    <row r="238" spans="1:16" ht="31.5" x14ac:dyDescent="0.2">
      <c r="A238" s="58">
        <v>50001317</v>
      </c>
      <c r="B238" s="8" t="s">
        <v>207</v>
      </c>
      <c r="C238" s="36">
        <f>VLOOKUP(A238,'[3]Прейскурант 2019'!$A$12:$E$1358,5,0)</f>
        <v>241</v>
      </c>
      <c r="D238" s="37">
        <f>VLOOKUP(A238,'[1]Прейскурант( новый)'!$A$9:$C$1217,3,0)</f>
        <v>0.71</v>
      </c>
      <c r="E238" s="37">
        <f t="shared" si="66"/>
        <v>46.452104999999996</v>
      </c>
      <c r="F238" s="44">
        <f>VLOOKUP(A238,'[2]себ-ть 2019 год'!$A$2:$Q$1337,6,0)</f>
        <v>11.3934</v>
      </c>
      <c r="G238" s="44">
        <f t="shared" si="55"/>
        <v>57.845504999999996</v>
      </c>
      <c r="H238" s="44">
        <f t="shared" si="58"/>
        <v>19.6674717</v>
      </c>
      <c r="I238" s="45">
        <f t="shared" si="56"/>
        <v>77.512976699999996</v>
      </c>
      <c r="J238" s="44">
        <f t="shared" si="59"/>
        <v>11.626946504999999</v>
      </c>
      <c r="K238" s="46">
        <f t="shared" si="57"/>
        <v>89.139923205000002</v>
      </c>
      <c r="L238" s="47">
        <f t="shared" si="60"/>
        <v>106.967907846</v>
      </c>
      <c r="M238" s="77">
        <f t="shared" si="67"/>
        <v>256.66500000000002</v>
      </c>
      <c r="N238" s="48">
        <v>257</v>
      </c>
      <c r="O238" s="49">
        <f t="shared" si="62"/>
        <v>6.5000000000000089</v>
      </c>
      <c r="P238" s="93">
        <f t="shared" si="63"/>
        <v>6.639004149377592E-2</v>
      </c>
    </row>
    <row r="239" spans="1:16" ht="31.5" x14ac:dyDescent="0.2">
      <c r="A239" s="58">
        <v>50001318</v>
      </c>
      <c r="B239" s="8" t="s">
        <v>208</v>
      </c>
      <c r="C239" s="36">
        <f>VLOOKUP(A239,'[3]Прейскурант 2019'!$A$12:$E$1358,5,0)</f>
        <v>147</v>
      </c>
      <c r="D239" s="37">
        <f>VLOOKUP(A239,'[1]Прейскурант( новый)'!$A$9:$C$1217,3,0)</f>
        <v>0.46</v>
      </c>
      <c r="E239" s="37">
        <f t="shared" si="66"/>
        <v>30.095730000000003</v>
      </c>
      <c r="F239" s="44">
        <f>VLOOKUP(A239,'[2]себ-ть 2019 год'!$A$2:$Q$1337,6,0)</f>
        <v>7.3133999999999997</v>
      </c>
      <c r="G239" s="44">
        <f t="shared" ref="G239:G305" si="68">E239+F239</f>
        <v>37.409130000000005</v>
      </c>
      <c r="H239" s="44">
        <f t="shared" si="58"/>
        <v>12.719104200000002</v>
      </c>
      <c r="I239" s="45">
        <f t="shared" ref="I239:I305" si="69">G239+H239</f>
        <v>50.128234200000009</v>
      </c>
      <c r="J239" s="44">
        <f t="shared" si="59"/>
        <v>7.5192351300000011</v>
      </c>
      <c r="K239" s="46">
        <f t="shared" ref="K239:K305" si="70">I239+J239</f>
        <v>57.647469330000007</v>
      </c>
      <c r="L239" s="47">
        <f t="shared" si="60"/>
        <v>69.176963196000003</v>
      </c>
      <c r="M239" s="77">
        <f t="shared" si="67"/>
        <v>156.55500000000001</v>
      </c>
      <c r="N239" s="48">
        <v>157</v>
      </c>
      <c r="O239" s="49">
        <f t="shared" si="62"/>
        <v>6.5000000000000044</v>
      </c>
      <c r="P239" s="93">
        <f t="shared" si="63"/>
        <v>6.8027210884353817E-2</v>
      </c>
    </row>
    <row r="240" spans="1:16" ht="63" x14ac:dyDescent="0.2">
      <c r="A240" s="12">
        <v>50001072</v>
      </c>
      <c r="B240" s="2" t="s">
        <v>209</v>
      </c>
      <c r="C240" s="36">
        <f>VLOOKUP(A240,'[3]Прейскурант 2019'!$A$12:$E$1358,5,0)</f>
        <v>1155</v>
      </c>
      <c r="D240" s="37">
        <f>VLOOKUP(A240,'[1]Прейскурант( новый)'!$A$9:$C$1217,3,0)</f>
        <v>5.65</v>
      </c>
      <c r="E240" s="37">
        <f t="shared" si="66"/>
        <v>369.65407500000003</v>
      </c>
      <c r="F240" s="44">
        <f>VLOOKUP(A240,'[2]себ-ть 2019 год'!$A$2:$Q$1337,6,0)</f>
        <v>89.606999999999999</v>
      </c>
      <c r="G240" s="44">
        <f t="shared" si="68"/>
        <v>459.26107500000001</v>
      </c>
      <c r="H240" s="44">
        <f t="shared" si="58"/>
        <v>156.14876550000002</v>
      </c>
      <c r="I240" s="45">
        <f t="shared" si="69"/>
        <v>615.40984049999997</v>
      </c>
      <c r="J240" s="44">
        <f t="shared" si="59"/>
        <v>92.311476074999987</v>
      </c>
      <c r="K240" s="46">
        <f t="shared" si="70"/>
        <v>707.72131657499995</v>
      </c>
      <c r="L240" s="47">
        <f t="shared" si="60"/>
        <v>849.26557988999991</v>
      </c>
      <c r="M240" s="77">
        <f t="shared" si="67"/>
        <v>1230.075</v>
      </c>
      <c r="N240" s="48">
        <v>1230</v>
      </c>
      <c r="O240" s="49">
        <f t="shared" si="62"/>
        <v>6.5000000000000044</v>
      </c>
      <c r="P240" s="93">
        <f t="shared" si="63"/>
        <v>6.4935064935064846E-2</v>
      </c>
    </row>
    <row r="241" spans="1:16" ht="15.75" x14ac:dyDescent="0.2">
      <c r="A241" s="232" t="s">
        <v>210</v>
      </c>
      <c r="B241" s="233"/>
      <c r="C241" s="233"/>
      <c r="D241" s="233"/>
      <c r="E241" s="233"/>
      <c r="F241" s="233"/>
      <c r="G241" s="233"/>
      <c r="H241" s="233"/>
      <c r="I241" s="233"/>
      <c r="J241" s="233"/>
      <c r="K241" s="233"/>
      <c r="L241" s="233"/>
      <c r="M241" s="233"/>
      <c r="N241" s="233"/>
      <c r="O241" s="234"/>
    </row>
    <row r="242" spans="1:16" ht="78.75" x14ac:dyDescent="0.2">
      <c r="A242" s="56">
        <v>50001078</v>
      </c>
      <c r="B242" s="80" t="s">
        <v>1270</v>
      </c>
      <c r="C242" s="36">
        <f>VLOOKUP(A242,'[3]Прейскурант 2019'!$A$12:$E$1358,5,0)</f>
        <v>286</v>
      </c>
      <c r="D242" s="37">
        <f>VLOOKUP(A242,'[1]Прейскурант( новый)'!$A$9:$C$1217,3,0)</f>
        <v>1.38</v>
      </c>
      <c r="E242" s="37">
        <f t="shared" si="66"/>
        <v>90.287189999999995</v>
      </c>
      <c r="F242" s="44">
        <f>VLOOKUP(A242,'[2]себ-ть 2019 год'!$A$2:$Q$1337,6,0)</f>
        <v>32.038200000000003</v>
      </c>
      <c r="G242" s="44">
        <f t="shared" si="68"/>
        <v>122.32539</v>
      </c>
      <c r="H242" s="44">
        <f t="shared" si="58"/>
        <v>41.590632599999999</v>
      </c>
      <c r="I242" s="45">
        <f t="shared" si="69"/>
        <v>163.91602259999999</v>
      </c>
      <c r="J242" s="44">
        <f t="shared" si="59"/>
        <v>24.587403389999999</v>
      </c>
      <c r="K242" s="46">
        <f t="shared" si="70"/>
        <v>188.50342598999998</v>
      </c>
      <c r="L242" s="47">
        <f t="shared" si="60"/>
        <v>226.20411118799998</v>
      </c>
      <c r="M242" s="77">
        <f t="shared" ref="M242:M259" si="71">C242*6.5%+C242</f>
        <v>304.58999999999997</v>
      </c>
      <c r="N242" s="48">
        <v>305</v>
      </c>
      <c r="O242" s="49">
        <f t="shared" si="62"/>
        <v>6.499999999999992</v>
      </c>
      <c r="P242" s="93">
        <f t="shared" si="63"/>
        <v>6.643356643356646E-2</v>
      </c>
    </row>
    <row r="243" spans="1:16" ht="78.75" x14ac:dyDescent="0.2">
      <c r="A243" s="56">
        <v>50001079</v>
      </c>
      <c r="B243" s="80" t="s">
        <v>1271</v>
      </c>
      <c r="C243" s="36">
        <f>VLOOKUP(A243,'[3]Прейскурант 2019'!$A$12:$E$1358,5,0)</f>
        <v>270</v>
      </c>
      <c r="D243" s="37">
        <f>VLOOKUP(A243,'[1]Прейскурант( новый)'!$A$9:$C$1217,3,0)</f>
        <v>1.75</v>
      </c>
      <c r="E243" s="37">
        <f t="shared" si="66"/>
        <v>114.494625</v>
      </c>
      <c r="F243" s="44">
        <f>VLOOKUP(A243,'[2]себ-ть 2019 год'!$A$2:$Q$1337,6,0)</f>
        <v>19.614599999999999</v>
      </c>
      <c r="G243" s="44">
        <f t="shared" si="68"/>
        <v>134.10922500000001</v>
      </c>
      <c r="H243" s="44">
        <f t="shared" si="58"/>
        <v>45.597136500000005</v>
      </c>
      <c r="I243" s="45">
        <f t="shared" si="69"/>
        <v>179.70636150000001</v>
      </c>
      <c r="J243" s="44">
        <f t="shared" si="59"/>
        <v>26.955954225000003</v>
      </c>
      <c r="K243" s="46">
        <f t="shared" si="70"/>
        <v>206.66231572500001</v>
      </c>
      <c r="L243" s="47">
        <f t="shared" si="60"/>
        <v>247.99477887</v>
      </c>
      <c r="M243" s="77">
        <f t="shared" si="71"/>
        <v>287.55</v>
      </c>
      <c r="N243" s="48">
        <v>288</v>
      </c>
      <c r="O243" s="49">
        <f t="shared" si="62"/>
        <v>6.5000000000000044</v>
      </c>
      <c r="P243" s="93">
        <f t="shared" si="63"/>
        <v>6.6666666666666652E-2</v>
      </c>
    </row>
    <row r="244" spans="1:16" ht="63" x14ac:dyDescent="0.2">
      <c r="A244" s="56">
        <v>50000049</v>
      </c>
      <c r="B244" s="80" t="s">
        <v>1214</v>
      </c>
      <c r="C244" s="36">
        <v>94</v>
      </c>
      <c r="D244" s="37">
        <v>0.57999999999999996</v>
      </c>
      <c r="E244" s="37">
        <f t="shared" si="66"/>
        <v>37.94679</v>
      </c>
      <c r="F244" s="44">
        <v>13.71</v>
      </c>
      <c r="G244" s="44">
        <f t="shared" si="68"/>
        <v>51.656790000000001</v>
      </c>
      <c r="H244" s="44">
        <f t="shared" si="58"/>
        <v>17.563308600000003</v>
      </c>
      <c r="I244" s="45">
        <f t="shared" si="69"/>
        <v>69.2200986</v>
      </c>
      <c r="J244" s="44">
        <f t="shared" si="59"/>
        <v>10.383014789999999</v>
      </c>
      <c r="K244" s="46">
        <f t="shared" si="70"/>
        <v>79.603113390000004</v>
      </c>
      <c r="L244" s="47">
        <f t="shared" si="60"/>
        <v>95.523736068000005</v>
      </c>
      <c r="M244" s="77">
        <f t="shared" si="71"/>
        <v>100.11</v>
      </c>
      <c r="N244" s="48">
        <v>100</v>
      </c>
      <c r="O244" s="49">
        <f t="shared" si="62"/>
        <v>6.4999999999999991</v>
      </c>
      <c r="P244" s="93">
        <f t="shared" si="63"/>
        <v>6.3829787234042534E-2</v>
      </c>
    </row>
    <row r="245" spans="1:16" ht="47.25" x14ac:dyDescent="0.2">
      <c r="A245" s="56">
        <v>50001122</v>
      </c>
      <c r="B245" s="80" t="s">
        <v>1272</v>
      </c>
      <c r="C245" s="36">
        <f>VLOOKUP(A245,'[3]Прейскурант 2019'!$A$12:$E$1358,5,0)</f>
        <v>507</v>
      </c>
      <c r="D245" s="37">
        <v>2.58</v>
      </c>
      <c r="E245" s="37">
        <f t="shared" si="66"/>
        <v>168.79779000000002</v>
      </c>
      <c r="F245" s="44">
        <f>VLOOKUP(A245,'[2]себ-ть 2019 год'!$A$2:$Q$1337,6,0)</f>
        <v>8.0274000000000001</v>
      </c>
      <c r="G245" s="44">
        <f t="shared" si="68"/>
        <v>176.82519000000002</v>
      </c>
      <c r="H245" s="44">
        <f t="shared" si="58"/>
        <v>60.120564600000009</v>
      </c>
      <c r="I245" s="45">
        <f t="shared" si="69"/>
        <v>236.94575460000004</v>
      </c>
      <c r="J245" s="44">
        <f t="shared" si="59"/>
        <v>35.541863190000008</v>
      </c>
      <c r="K245" s="46">
        <f t="shared" si="70"/>
        <v>272.48761779000006</v>
      </c>
      <c r="L245" s="47">
        <f t="shared" si="60"/>
        <v>326.98514134800007</v>
      </c>
      <c r="M245" s="77">
        <f t="shared" si="71"/>
        <v>539.95500000000004</v>
      </c>
      <c r="N245" s="48">
        <v>540</v>
      </c>
      <c r="O245" s="49">
        <f t="shared" si="62"/>
        <v>6.5000000000000089</v>
      </c>
      <c r="P245" s="93">
        <f t="shared" si="63"/>
        <v>6.5088757396449815E-2</v>
      </c>
    </row>
    <row r="246" spans="1:16" ht="47.25" x14ac:dyDescent="0.2">
      <c r="A246" s="56">
        <v>50000050</v>
      </c>
      <c r="B246" s="80" t="s">
        <v>1273</v>
      </c>
      <c r="C246" s="36">
        <v>96</v>
      </c>
      <c r="D246" s="37">
        <v>0.5</v>
      </c>
      <c r="E246" s="37">
        <f t="shared" si="66"/>
        <v>32.71275</v>
      </c>
      <c r="F246" s="44">
        <v>18.98</v>
      </c>
      <c r="G246" s="44">
        <f t="shared" si="68"/>
        <v>51.692750000000004</v>
      </c>
      <c r="H246" s="44">
        <f t="shared" si="58"/>
        <v>17.575535000000002</v>
      </c>
      <c r="I246" s="45">
        <f t="shared" si="69"/>
        <v>69.268285000000006</v>
      </c>
      <c r="J246" s="44">
        <f t="shared" si="59"/>
        <v>10.390242750000001</v>
      </c>
      <c r="K246" s="46">
        <f t="shared" si="70"/>
        <v>79.658527750000005</v>
      </c>
      <c r="L246" s="47">
        <f t="shared" si="60"/>
        <v>95.590233300000008</v>
      </c>
      <c r="M246" s="77">
        <f t="shared" si="71"/>
        <v>102.24</v>
      </c>
      <c r="N246" s="48">
        <v>102</v>
      </c>
      <c r="O246" s="49">
        <f t="shared" si="62"/>
        <v>6.4999999999999947</v>
      </c>
      <c r="P246" s="93">
        <f t="shared" si="63"/>
        <v>6.25E-2</v>
      </c>
    </row>
    <row r="247" spans="1:16" ht="31.5" x14ac:dyDescent="0.2">
      <c r="A247" s="56">
        <v>50001126</v>
      </c>
      <c r="B247" s="2" t="s">
        <v>211</v>
      </c>
      <c r="C247" s="36">
        <f>VLOOKUP(A247,'[3]Прейскурант 2019'!$A$12:$E$1358,5,0)</f>
        <v>723</v>
      </c>
      <c r="D247" s="37">
        <f>VLOOKUP(A247,'[1]Прейскурант( новый)'!$A$9:$C$1217,3,0)</f>
        <v>3.53</v>
      </c>
      <c r="E247" s="37">
        <f t="shared" si="66"/>
        <v>230.95201499999999</v>
      </c>
      <c r="F247" s="44">
        <f>VLOOKUP(A247,'[2]себ-ть 2019 год'!$A$2:$Q$1337,6,0)</f>
        <v>39.3108</v>
      </c>
      <c r="G247" s="44">
        <f t="shared" si="68"/>
        <v>270.26281499999999</v>
      </c>
      <c r="H247" s="44">
        <f t="shared" si="58"/>
        <v>91.889357099999998</v>
      </c>
      <c r="I247" s="45">
        <f t="shared" si="69"/>
        <v>362.15217209999997</v>
      </c>
      <c r="J247" s="44">
        <f t="shared" si="59"/>
        <v>54.322825814999995</v>
      </c>
      <c r="K247" s="46">
        <f t="shared" si="70"/>
        <v>416.47499791499996</v>
      </c>
      <c r="L247" s="47">
        <f t="shared" si="60"/>
        <v>499.76999749799995</v>
      </c>
      <c r="M247" s="77">
        <f t="shared" si="71"/>
        <v>769.995</v>
      </c>
      <c r="N247" s="48">
        <v>770</v>
      </c>
      <c r="O247" s="49">
        <f t="shared" si="62"/>
        <v>6.5</v>
      </c>
      <c r="P247" s="93">
        <f t="shared" si="63"/>
        <v>6.5006915629322259E-2</v>
      </c>
    </row>
    <row r="248" spans="1:16" ht="47.25" x14ac:dyDescent="0.2">
      <c r="A248" s="56">
        <v>50001134</v>
      </c>
      <c r="B248" s="2" t="s">
        <v>212</v>
      </c>
      <c r="C248" s="36">
        <f>VLOOKUP(A248,'[3]Прейскурант 2019'!$A$12:$E$1358,5,0)</f>
        <v>94</v>
      </c>
      <c r="D248" s="37">
        <f>VLOOKUP(A248,'[1]Прейскурант( новый)'!$A$9:$C$1217,3,0)</f>
        <v>0.5</v>
      </c>
      <c r="E248" s="37">
        <f t="shared" si="66"/>
        <v>32.71275</v>
      </c>
      <c r="F248" s="44">
        <f>VLOOKUP(A248,'[2]себ-ть 2019 год'!$A$2:$Q$1337,6,0)</f>
        <v>7.5174000000000003</v>
      </c>
      <c r="G248" s="44">
        <f t="shared" si="68"/>
        <v>40.230150000000002</v>
      </c>
      <c r="H248" s="44">
        <f t="shared" si="58"/>
        <v>13.678251000000001</v>
      </c>
      <c r="I248" s="45">
        <f t="shared" si="69"/>
        <v>53.908401000000005</v>
      </c>
      <c r="J248" s="44">
        <f t="shared" si="59"/>
        <v>8.0862601500000011</v>
      </c>
      <c r="K248" s="46">
        <f t="shared" si="70"/>
        <v>61.994661150000006</v>
      </c>
      <c r="L248" s="47">
        <f t="shared" si="60"/>
        <v>74.393593380000013</v>
      </c>
      <c r="M248" s="77">
        <f t="shared" si="71"/>
        <v>100.11</v>
      </c>
      <c r="N248" s="48">
        <v>100</v>
      </c>
      <c r="O248" s="49">
        <f t="shared" si="62"/>
        <v>6.4999999999999991</v>
      </c>
      <c r="P248" s="93">
        <f t="shared" si="63"/>
        <v>6.3829787234042534E-2</v>
      </c>
    </row>
    <row r="249" spans="1:16" ht="47.25" x14ac:dyDescent="0.2">
      <c r="A249" s="56">
        <v>50001139</v>
      </c>
      <c r="B249" s="2" t="s">
        <v>213</v>
      </c>
      <c r="C249" s="36">
        <f>VLOOKUP(A249,'[3]Прейскурант 2019'!$A$12:$E$1358,5,0)</f>
        <v>94</v>
      </c>
      <c r="D249" s="37">
        <f>VLOOKUP(A249,'[1]Прейскурант( новый)'!$A$9:$C$1217,3,0)</f>
        <v>0.57999999999999996</v>
      </c>
      <c r="E249" s="37">
        <f t="shared" si="66"/>
        <v>37.94679</v>
      </c>
      <c r="F249" s="44">
        <f>VLOOKUP(A249,'[2]себ-ть 2019 год'!$A$2:$Q$1337,6,0)</f>
        <v>7.5174000000000003</v>
      </c>
      <c r="G249" s="44">
        <f t="shared" si="68"/>
        <v>45.464190000000002</v>
      </c>
      <c r="H249" s="44">
        <f t="shared" si="58"/>
        <v>15.457824600000002</v>
      </c>
      <c r="I249" s="45">
        <f t="shared" si="69"/>
        <v>60.922014600000004</v>
      </c>
      <c r="J249" s="44">
        <f t="shared" si="59"/>
        <v>9.138302190000001</v>
      </c>
      <c r="K249" s="46">
        <f t="shared" si="70"/>
        <v>70.060316790000002</v>
      </c>
      <c r="L249" s="47">
        <f t="shared" si="60"/>
        <v>84.072380148000008</v>
      </c>
      <c r="M249" s="77">
        <f t="shared" si="71"/>
        <v>100.11</v>
      </c>
      <c r="N249" s="48">
        <v>100</v>
      </c>
      <c r="O249" s="49">
        <f t="shared" si="62"/>
        <v>6.4999999999999991</v>
      </c>
      <c r="P249" s="93">
        <f t="shared" si="63"/>
        <v>6.3829787234042534E-2</v>
      </c>
    </row>
    <row r="250" spans="1:16" ht="47.25" x14ac:dyDescent="0.2">
      <c r="A250" s="56">
        <v>50001135</v>
      </c>
      <c r="B250" s="2" t="s">
        <v>214</v>
      </c>
      <c r="C250" s="36">
        <f>VLOOKUP(A250,'[3]Прейскурант 2019'!$A$12:$E$1358,5,0)</f>
        <v>102</v>
      </c>
      <c r="D250" s="37">
        <f>VLOOKUP(A250,'[1]Прейскурант( новый)'!$A$9:$C$1217,3,0)</f>
        <v>0.5</v>
      </c>
      <c r="E250" s="37">
        <f t="shared" si="66"/>
        <v>32.71275</v>
      </c>
      <c r="F250" s="44">
        <f>VLOOKUP(A250,'[2]себ-ть 2019 год'!$A$2:$Q$1337,6,0)</f>
        <v>13.5252</v>
      </c>
      <c r="G250" s="44">
        <f t="shared" si="68"/>
        <v>46.237949999999998</v>
      </c>
      <c r="H250" s="44">
        <f t="shared" si="58"/>
        <v>15.720903</v>
      </c>
      <c r="I250" s="45">
        <f t="shared" si="69"/>
        <v>61.958852999999998</v>
      </c>
      <c r="J250" s="44">
        <f t="shared" si="59"/>
        <v>9.2938279499999989</v>
      </c>
      <c r="K250" s="46">
        <f t="shared" si="70"/>
        <v>71.252680949999998</v>
      </c>
      <c r="L250" s="47">
        <f t="shared" si="60"/>
        <v>85.503217140000004</v>
      </c>
      <c r="M250" s="77">
        <f t="shared" si="71"/>
        <v>108.63</v>
      </c>
      <c r="N250" s="48">
        <v>109</v>
      </c>
      <c r="O250" s="49">
        <f t="shared" si="62"/>
        <v>6.4999999999999964</v>
      </c>
      <c r="P250" s="93">
        <f t="shared" si="63"/>
        <v>6.8627450980392135E-2</v>
      </c>
    </row>
    <row r="251" spans="1:16" ht="47.25" x14ac:dyDescent="0.2">
      <c r="A251" s="56">
        <v>50001082</v>
      </c>
      <c r="B251" s="2" t="s">
        <v>215</v>
      </c>
      <c r="C251" s="36">
        <f>VLOOKUP(A251,'[3]Прейскурант 2019'!$A$12:$E$1358,5,0)</f>
        <v>235</v>
      </c>
      <c r="D251" s="37">
        <f>VLOOKUP(A251,'[1]Прейскурант( новый)'!$A$9:$C$1217,3,0)</f>
        <v>1.1299999999999999</v>
      </c>
      <c r="E251" s="37">
        <f t="shared" si="66"/>
        <v>73.930814999999996</v>
      </c>
      <c r="F251" s="44">
        <f>VLOOKUP(A251,'[2]себ-ть 2019 год'!$A$2:$Q$1337,6,0)</f>
        <v>49.265999999999998</v>
      </c>
      <c r="G251" s="44">
        <f t="shared" si="68"/>
        <v>123.19681499999999</v>
      </c>
      <c r="H251" s="44">
        <f t="shared" si="58"/>
        <v>41.886917099999998</v>
      </c>
      <c r="I251" s="45">
        <f t="shared" si="69"/>
        <v>165.08373209999999</v>
      </c>
      <c r="J251" s="44">
        <f t="shared" si="59"/>
        <v>24.762559814999999</v>
      </c>
      <c r="K251" s="46">
        <f t="shared" si="70"/>
        <v>189.84629191499999</v>
      </c>
      <c r="L251" s="47">
        <f t="shared" si="60"/>
        <v>227.81555029800001</v>
      </c>
      <c r="M251" s="77">
        <f t="shared" si="71"/>
        <v>250.27500000000001</v>
      </c>
      <c r="N251" s="48">
        <v>250</v>
      </c>
      <c r="O251" s="49">
        <f t="shared" si="62"/>
        <v>6.5000000000000027</v>
      </c>
      <c r="P251" s="93">
        <f t="shared" si="63"/>
        <v>6.3829787234042534E-2</v>
      </c>
    </row>
    <row r="252" spans="1:16" ht="47.25" x14ac:dyDescent="0.2">
      <c r="A252" s="56">
        <v>50001083</v>
      </c>
      <c r="B252" s="2" t="s">
        <v>216</v>
      </c>
      <c r="C252" s="36">
        <f>VLOOKUP(A252,'[3]Прейскурант 2019'!$A$12:$E$1358,5,0)</f>
        <v>286</v>
      </c>
      <c r="D252" s="37">
        <f>VLOOKUP(A252,'[1]Прейскурант( новый)'!$A$9:$C$1217,3,0)</f>
        <v>1.75</v>
      </c>
      <c r="E252" s="37">
        <f t="shared" si="66"/>
        <v>114.494625</v>
      </c>
      <c r="F252" s="44">
        <f>VLOOKUP(A252,'[2]себ-ть 2019 год'!$A$2:$Q$1337,6,0)</f>
        <v>18.6966</v>
      </c>
      <c r="G252" s="44">
        <f t="shared" si="68"/>
        <v>133.191225</v>
      </c>
      <c r="H252" s="44">
        <f t="shared" si="58"/>
        <v>45.285016500000005</v>
      </c>
      <c r="I252" s="45">
        <f t="shared" si="69"/>
        <v>178.47624150000001</v>
      </c>
      <c r="J252" s="44">
        <f t="shared" si="59"/>
        <v>26.771436225000002</v>
      </c>
      <c r="K252" s="46">
        <f t="shared" si="70"/>
        <v>205.24767772500002</v>
      </c>
      <c r="L252" s="47">
        <f t="shared" si="60"/>
        <v>246.29721327000001</v>
      </c>
      <c r="M252" s="77">
        <f t="shared" si="71"/>
        <v>304.58999999999997</v>
      </c>
      <c r="N252" s="48">
        <v>305</v>
      </c>
      <c r="O252" s="49">
        <f t="shared" si="62"/>
        <v>6.499999999999992</v>
      </c>
      <c r="P252" s="93">
        <f t="shared" si="63"/>
        <v>6.643356643356646E-2</v>
      </c>
    </row>
    <row r="253" spans="1:16" ht="31.5" x14ac:dyDescent="0.2">
      <c r="A253" s="56">
        <v>50001088</v>
      </c>
      <c r="B253" s="2" t="s">
        <v>217</v>
      </c>
      <c r="C253" s="36">
        <f>VLOOKUP(A253,'[3]Прейскурант 2019'!$A$12:$E$1358,5,0)</f>
        <v>561</v>
      </c>
      <c r="D253" s="37">
        <f>VLOOKUP(A253,'[1]Прейскурант( новый)'!$A$9:$C$1217,3,0)</f>
        <v>3.54</v>
      </c>
      <c r="E253" s="37">
        <f t="shared" si="66"/>
        <v>231.60626999999999</v>
      </c>
      <c r="F253" s="44">
        <f>VLOOKUP(A253,'[2]себ-ть 2019 год'!$A$2:$Q$1337,6,0)</f>
        <v>35.965199999999996</v>
      </c>
      <c r="G253" s="44">
        <f t="shared" si="68"/>
        <v>267.57146999999998</v>
      </c>
      <c r="H253" s="44">
        <f t="shared" si="58"/>
        <v>90.974299799999997</v>
      </c>
      <c r="I253" s="45">
        <f t="shared" si="69"/>
        <v>358.54576979999996</v>
      </c>
      <c r="J253" s="44">
        <f t="shared" si="59"/>
        <v>53.781865469999993</v>
      </c>
      <c r="K253" s="46">
        <f t="shared" si="70"/>
        <v>412.32763526999997</v>
      </c>
      <c r="L253" s="47">
        <f t="shared" si="60"/>
        <v>494.79316232399998</v>
      </c>
      <c r="M253" s="77">
        <f t="shared" si="71"/>
        <v>597.46500000000003</v>
      </c>
      <c r="N253" s="48">
        <v>597</v>
      </c>
      <c r="O253" s="49">
        <f t="shared" si="62"/>
        <v>6.5000000000000053</v>
      </c>
      <c r="P253" s="93">
        <f t="shared" si="63"/>
        <v>6.4171122994652441E-2</v>
      </c>
    </row>
    <row r="254" spans="1:16" ht="31.5" x14ac:dyDescent="0.2">
      <c r="A254" s="56">
        <v>50000140</v>
      </c>
      <c r="B254" s="2" t="s">
        <v>218</v>
      </c>
      <c r="C254" s="36">
        <f>VLOOKUP(A254,'[3]Прейскурант 2019'!$A$12:$E$1358,5,0)</f>
        <v>513</v>
      </c>
      <c r="D254" s="37">
        <f>VLOOKUP(A254,'[1]Прейскурант( новый)'!$A$9:$C$1217,3,0)</f>
        <v>3.13</v>
      </c>
      <c r="E254" s="37">
        <f t="shared" si="66"/>
        <v>204.78181499999999</v>
      </c>
      <c r="F254" s="44">
        <f>VLOOKUP(A254,'[2]себ-ть 2019 год'!$A$2:$Q$1337,6,0)</f>
        <v>34.445400000000006</v>
      </c>
      <c r="G254" s="44">
        <f t="shared" si="68"/>
        <v>239.227215</v>
      </c>
      <c r="H254" s="44">
        <f t="shared" si="58"/>
        <v>81.337253100000012</v>
      </c>
      <c r="I254" s="45">
        <f t="shared" si="69"/>
        <v>320.5644681</v>
      </c>
      <c r="J254" s="44">
        <f t="shared" si="59"/>
        <v>48.084670214999996</v>
      </c>
      <c r="K254" s="46">
        <f t="shared" si="70"/>
        <v>368.64913831500002</v>
      </c>
      <c r="L254" s="47">
        <f t="shared" si="60"/>
        <v>442.378965978</v>
      </c>
      <c r="M254" s="77">
        <f t="shared" si="71"/>
        <v>546.34500000000003</v>
      </c>
      <c r="N254" s="48">
        <v>546</v>
      </c>
      <c r="O254" s="49">
        <f t="shared" si="62"/>
        <v>6.5000000000000053</v>
      </c>
      <c r="P254" s="93">
        <f t="shared" si="63"/>
        <v>6.4327485380117011E-2</v>
      </c>
    </row>
    <row r="255" spans="1:16" ht="31.5" x14ac:dyDescent="0.2">
      <c r="A255" s="56">
        <v>50001133</v>
      </c>
      <c r="B255" s="2" t="s">
        <v>219</v>
      </c>
      <c r="C255" s="36">
        <f>VLOOKUP(A255,'[3]Прейскурант 2019'!$A$12:$E$1358,5,0)</f>
        <v>1403</v>
      </c>
      <c r="D255" s="37">
        <f>VLOOKUP(A255,'[1]Прейскурант( новый)'!$A$9:$C$1217,3,0)</f>
        <v>1.21</v>
      </c>
      <c r="E255" s="37">
        <f t="shared" si="66"/>
        <v>79.164855000000003</v>
      </c>
      <c r="F255" s="44">
        <f>VLOOKUP(A255,'[2]себ-ть 2019 год'!$A$2:$Q$1337,6,0)</f>
        <v>592.41599999999994</v>
      </c>
      <c r="G255" s="44">
        <f t="shared" si="68"/>
        <v>671.58085499999993</v>
      </c>
      <c r="H255" s="44">
        <f t="shared" si="58"/>
        <v>228.33749069999999</v>
      </c>
      <c r="I255" s="45">
        <f t="shared" si="69"/>
        <v>899.91834569999992</v>
      </c>
      <c r="J255" s="44">
        <f t="shared" si="59"/>
        <v>134.98775185499997</v>
      </c>
      <c r="K255" s="46">
        <f t="shared" si="70"/>
        <v>1034.9060975549999</v>
      </c>
      <c r="L255" s="47">
        <f t="shared" si="60"/>
        <v>1241.8873170659999</v>
      </c>
      <c r="M255" s="77">
        <f t="shared" si="71"/>
        <v>1494.1949999999999</v>
      </c>
      <c r="N255" s="48">
        <v>1494</v>
      </c>
      <c r="O255" s="49">
        <f t="shared" si="62"/>
        <v>6.4999999999999964</v>
      </c>
      <c r="P255" s="93">
        <f t="shared" si="63"/>
        <v>6.4861012116892436E-2</v>
      </c>
    </row>
    <row r="256" spans="1:16" ht="28.5" x14ac:dyDescent="0.2">
      <c r="A256" s="59">
        <v>50000174</v>
      </c>
      <c r="B256" s="11" t="s">
        <v>220</v>
      </c>
      <c r="C256" s="36">
        <f>VLOOKUP(A256,'[3]Прейскурант 2019'!$A$12:$E$1358,5,0)</f>
        <v>661</v>
      </c>
      <c r="D256" s="37">
        <f>VLOOKUP(A256,'[1]Прейскурант( новый)'!$A$9:$C$1217,3,0)</f>
        <v>3.58</v>
      </c>
      <c r="E256" s="37">
        <f t="shared" si="66"/>
        <v>234.22329000000002</v>
      </c>
      <c r="F256" s="44">
        <f>VLOOKUP(A256,'[2]себ-ть 2019 год'!$A$2:$Q$1337,6,0)</f>
        <v>70.6554</v>
      </c>
      <c r="G256" s="44">
        <f t="shared" si="68"/>
        <v>304.87869000000001</v>
      </c>
      <c r="H256" s="44">
        <f t="shared" si="58"/>
        <v>103.65875460000001</v>
      </c>
      <c r="I256" s="45">
        <f t="shared" si="69"/>
        <v>408.53744460000001</v>
      </c>
      <c r="J256" s="44">
        <f t="shared" si="59"/>
        <v>61.280616690000002</v>
      </c>
      <c r="K256" s="46">
        <f t="shared" si="70"/>
        <v>469.81806129</v>
      </c>
      <c r="L256" s="47">
        <f t="shared" si="60"/>
        <v>563.78167354800007</v>
      </c>
      <c r="M256" s="77">
        <f t="shared" si="71"/>
        <v>703.96500000000003</v>
      </c>
      <c r="N256" s="48">
        <v>704</v>
      </c>
      <c r="O256" s="49">
        <f t="shared" si="62"/>
        <v>6.5000000000000044</v>
      </c>
      <c r="P256" s="93">
        <f t="shared" si="63"/>
        <v>6.5052950075642935E-2</v>
      </c>
    </row>
    <row r="257" spans="1:16" ht="57" x14ac:dyDescent="0.2">
      <c r="A257" s="59">
        <v>50001329</v>
      </c>
      <c r="B257" s="81" t="s">
        <v>1274</v>
      </c>
      <c r="C257" s="36">
        <f>VLOOKUP(A257,'[3]Прейскурант 2019'!$A$12:$E$1358,5,0)</f>
        <v>591</v>
      </c>
      <c r="D257" s="37">
        <f>VLOOKUP(A257,'[1]Прейскурант( новый)'!$A$9:$C$1217,3,0)</f>
        <v>2.21</v>
      </c>
      <c r="E257" s="37">
        <f t="shared" si="66"/>
        <v>144.59035499999999</v>
      </c>
      <c r="F257" s="44">
        <f>VLOOKUP(A257,'[2]себ-ть 2019 год'!$A$2:$Q$1337,6,0)</f>
        <v>0</v>
      </c>
      <c r="G257" s="44">
        <f t="shared" si="68"/>
        <v>144.59035499999999</v>
      </c>
      <c r="H257" s="44">
        <f t="shared" si="58"/>
        <v>49.160720699999999</v>
      </c>
      <c r="I257" s="45">
        <f t="shared" si="69"/>
        <v>193.7510757</v>
      </c>
      <c r="J257" s="44">
        <f t="shared" si="59"/>
        <v>29.062661354999999</v>
      </c>
      <c r="K257" s="46">
        <f t="shared" si="70"/>
        <v>222.81373705499999</v>
      </c>
      <c r="L257" s="47">
        <f t="shared" si="60"/>
        <v>267.37648446599997</v>
      </c>
      <c r="M257" s="77">
        <f t="shared" si="71"/>
        <v>629.41499999999996</v>
      </c>
      <c r="N257" s="48">
        <v>629</v>
      </c>
      <c r="O257" s="49">
        <f t="shared" si="62"/>
        <v>6.4999999999999929</v>
      </c>
      <c r="P257" s="93">
        <f t="shared" si="63"/>
        <v>6.4297800338409372E-2</v>
      </c>
    </row>
    <row r="258" spans="1:16" ht="42.75" x14ac:dyDescent="0.2">
      <c r="A258" s="59">
        <v>50000051</v>
      </c>
      <c r="B258" s="81" t="s">
        <v>1275</v>
      </c>
      <c r="C258" s="36">
        <v>0</v>
      </c>
      <c r="D258" s="37">
        <v>1</v>
      </c>
      <c r="E258" s="37">
        <f t="shared" si="66"/>
        <v>65.4255</v>
      </c>
      <c r="F258" s="44">
        <v>0</v>
      </c>
      <c r="G258" s="44">
        <f t="shared" ref="G258" si="72">E258+F258</f>
        <v>65.4255</v>
      </c>
      <c r="H258" s="44">
        <f t="shared" ref="H258" si="73">G258*$H$1</f>
        <v>22.244670000000003</v>
      </c>
      <c r="I258" s="45">
        <f t="shared" ref="I258" si="74">G258+H258</f>
        <v>87.670169999999999</v>
      </c>
      <c r="J258" s="44">
        <f t="shared" ref="J258" si="75">I258*$J$1</f>
        <v>13.150525499999999</v>
      </c>
      <c r="K258" s="46">
        <f t="shared" ref="K258" si="76">I258+J258</f>
        <v>100.8206955</v>
      </c>
      <c r="L258" s="47">
        <f t="shared" ref="L258" si="77">K258*$L$1+K258</f>
        <v>120.9848346</v>
      </c>
      <c r="M258" s="77">
        <f t="shared" si="71"/>
        <v>0</v>
      </c>
      <c r="N258" s="48">
        <v>127</v>
      </c>
      <c r="O258" s="49"/>
      <c r="P258" s="93">
        <v>1</v>
      </c>
    </row>
    <row r="259" spans="1:16" ht="42.75" x14ac:dyDescent="0.2">
      <c r="A259" s="59">
        <v>50000052</v>
      </c>
      <c r="B259" s="81" t="s">
        <v>1276</v>
      </c>
      <c r="C259" s="36">
        <v>0</v>
      </c>
      <c r="D259" s="37">
        <v>0.55000000000000004</v>
      </c>
      <c r="E259" s="37">
        <f t="shared" si="66"/>
        <v>35.984025000000003</v>
      </c>
      <c r="F259" s="44"/>
      <c r="G259" s="44">
        <f t="shared" ref="G259" si="78">E259+F259</f>
        <v>35.984025000000003</v>
      </c>
      <c r="H259" s="44">
        <f t="shared" ref="H259" si="79">G259*$H$1</f>
        <v>12.234568500000002</v>
      </c>
      <c r="I259" s="45">
        <f t="shared" ref="I259" si="80">G259+H259</f>
        <v>48.218593500000004</v>
      </c>
      <c r="J259" s="44">
        <f t="shared" ref="J259" si="81">I259*$J$1</f>
        <v>7.2327890250000006</v>
      </c>
      <c r="K259" s="46">
        <f t="shared" ref="K259" si="82">I259+J259</f>
        <v>55.451382525000007</v>
      </c>
      <c r="L259" s="47">
        <f t="shared" ref="L259" si="83">K259*$L$1+K259</f>
        <v>66.541659030000005</v>
      </c>
      <c r="M259" s="77">
        <f t="shared" si="71"/>
        <v>0</v>
      </c>
      <c r="N259" s="83">
        <v>100</v>
      </c>
      <c r="O259" s="84"/>
      <c r="P259" s="93">
        <v>1</v>
      </c>
    </row>
    <row r="260" spans="1:16" ht="15.75" x14ac:dyDescent="0.2">
      <c r="A260" s="232" t="s">
        <v>221</v>
      </c>
      <c r="B260" s="233"/>
      <c r="C260" s="233"/>
      <c r="D260" s="233"/>
      <c r="E260" s="233"/>
      <c r="F260" s="233"/>
      <c r="G260" s="233"/>
      <c r="H260" s="233"/>
      <c r="I260" s="233"/>
      <c r="J260" s="233"/>
      <c r="K260" s="233"/>
      <c r="L260" s="233"/>
      <c r="M260" s="233"/>
      <c r="N260" s="233"/>
      <c r="O260" s="234"/>
    </row>
    <row r="261" spans="1:16" ht="47.25" x14ac:dyDescent="0.2">
      <c r="A261" s="12">
        <v>50000224</v>
      </c>
      <c r="B261" s="2" t="s">
        <v>222</v>
      </c>
      <c r="C261" s="36">
        <f>VLOOKUP(A261,'[3]Прейскурант 2019'!$A$12:$E$1358,5,0)</f>
        <v>70</v>
      </c>
      <c r="D261" s="37">
        <f>VLOOKUP(A261,'[1]Прейскурант( новый)'!$A$9:$C$1217,3,0)</f>
        <v>0.57999999999999996</v>
      </c>
      <c r="E261" s="37">
        <f t="shared" si="66"/>
        <v>37.94679</v>
      </c>
      <c r="F261" s="44">
        <v>7.37</v>
      </c>
      <c r="G261" s="44">
        <f t="shared" si="68"/>
        <v>45.316789999999997</v>
      </c>
      <c r="H261" s="44">
        <f t="shared" si="58"/>
        <v>15.407708599999999</v>
      </c>
      <c r="I261" s="45">
        <f t="shared" si="69"/>
        <v>60.724498599999997</v>
      </c>
      <c r="J261" s="44">
        <f t="shared" si="59"/>
        <v>9.1086747899999985</v>
      </c>
      <c r="K261" s="46">
        <f t="shared" si="70"/>
        <v>69.833173389999999</v>
      </c>
      <c r="L261" s="47">
        <f t="shared" si="60"/>
        <v>83.799808068000004</v>
      </c>
      <c r="M261" s="77">
        <f t="shared" ref="M261:M264" si="84">C261*6.5%+C261</f>
        <v>74.55</v>
      </c>
      <c r="N261" s="48">
        <v>75</v>
      </c>
      <c r="O261" s="49">
        <f t="shared" si="62"/>
        <v>6.4999999999999964</v>
      </c>
      <c r="P261" s="93">
        <f t="shared" si="63"/>
        <v>7.1428571428571397E-2</v>
      </c>
    </row>
    <row r="262" spans="1:16" ht="31.5" x14ac:dyDescent="0.2">
      <c r="A262" s="12">
        <v>50000225</v>
      </c>
      <c r="B262" s="2" t="s">
        <v>223</v>
      </c>
      <c r="C262" s="36">
        <f>VLOOKUP(A262,'[3]Прейскурант 2019'!$A$12:$E$1358,5,0)</f>
        <v>100</v>
      </c>
      <c r="D262" s="37">
        <f>VLOOKUP(A262,'[1]Прейскурант( новый)'!$A$9:$C$1217,3,0)</f>
        <v>0.57999999999999996</v>
      </c>
      <c r="E262" s="37">
        <f t="shared" si="66"/>
        <v>37.94679</v>
      </c>
      <c r="F262" s="44">
        <f>VLOOKUP(A262,'[2]себ-ть 2019 год'!$A$2:$Q$1337,6,0)</f>
        <v>10.1388</v>
      </c>
      <c r="G262" s="44">
        <f t="shared" si="68"/>
        <v>48.085589999999996</v>
      </c>
      <c r="H262" s="44">
        <f t="shared" si="58"/>
        <v>16.3491006</v>
      </c>
      <c r="I262" s="45">
        <f t="shared" si="69"/>
        <v>64.434690599999996</v>
      </c>
      <c r="J262" s="44">
        <f t="shared" si="59"/>
        <v>9.6652035899999991</v>
      </c>
      <c r="K262" s="46">
        <f t="shared" si="70"/>
        <v>74.099894190000001</v>
      </c>
      <c r="L262" s="47">
        <f t="shared" si="60"/>
        <v>88.919873027999998</v>
      </c>
      <c r="M262" s="77">
        <f t="shared" si="84"/>
        <v>106.5</v>
      </c>
      <c r="N262" s="48">
        <v>107</v>
      </c>
      <c r="O262" s="49">
        <f t="shared" si="62"/>
        <v>6.5</v>
      </c>
      <c r="P262" s="93">
        <f t="shared" si="63"/>
        <v>7.0000000000000062E-2</v>
      </c>
    </row>
    <row r="263" spans="1:16" ht="47.25" x14ac:dyDescent="0.2">
      <c r="A263" s="12">
        <v>50000226</v>
      </c>
      <c r="B263" s="2" t="s">
        <v>224</v>
      </c>
      <c r="C263" s="36">
        <f>VLOOKUP(A263,'[3]Прейскурант 2019'!$A$12:$E$1358,5,0)</f>
        <v>77</v>
      </c>
      <c r="D263" s="37">
        <f>VLOOKUP(A263,'[1]Прейскурант( новый)'!$A$9:$C$1217,3,0)</f>
        <v>0.57999999999999996</v>
      </c>
      <c r="E263" s="37">
        <f t="shared" si="66"/>
        <v>37.94679</v>
      </c>
      <c r="F263" s="44">
        <v>5.62</v>
      </c>
      <c r="G263" s="44">
        <f t="shared" si="68"/>
        <v>43.566789999999997</v>
      </c>
      <c r="H263" s="44">
        <f t="shared" si="58"/>
        <v>14.812708600000001</v>
      </c>
      <c r="I263" s="45">
        <f t="shared" si="69"/>
        <v>58.379498599999998</v>
      </c>
      <c r="J263" s="44">
        <f t="shared" si="59"/>
        <v>8.7569247899999993</v>
      </c>
      <c r="K263" s="46">
        <f t="shared" si="70"/>
        <v>67.136423390000004</v>
      </c>
      <c r="L263" s="47">
        <f t="shared" si="60"/>
        <v>80.563708068000011</v>
      </c>
      <c r="M263" s="77">
        <f t="shared" si="84"/>
        <v>82.004999999999995</v>
      </c>
      <c r="N263" s="48">
        <v>82</v>
      </c>
      <c r="O263" s="49">
        <f t="shared" si="62"/>
        <v>6.4999999999999947</v>
      </c>
      <c r="P263" s="93">
        <f t="shared" si="63"/>
        <v>6.4935064935064846E-2</v>
      </c>
    </row>
    <row r="264" spans="1:16" ht="31.5" x14ac:dyDescent="0.2">
      <c r="A264" s="12">
        <v>50000227</v>
      </c>
      <c r="B264" s="2" t="s">
        <v>225</v>
      </c>
      <c r="C264" s="36">
        <f>VLOOKUP(A264,'[3]Прейскурант 2019'!$A$12:$E$1358,5,0)</f>
        <v>320</v>
      </c>
      <c r="D264" s="37">
        <f>VLOOKUP(A264,'[1]Прейскурант( новый)'!$A$9:$C$1217,3,0)</f>
        <v>0.57999999999999996</v>
      </c>
      <c r="E264" s="37">
        <f t="shared" si="66"/>
        <v>37.94679</v>
      </c>
      <c r="F264" s="44">
        <f>VLOOKUP(A264,'[2]себ-ть 2019 год'!$A$2:$Q$1337,6,0)</f>
        <v>13.7088</v>
      </c>
      <c r="G264" s="44">
        <f t="shared" si="68"/>
        <v>51.655590000000004</v>
      </c>
      <c r="H264" s="44">
        <f t="shared" si="58"/>
        <v>17.562900600000003</v>
      </c>
      <c r="I264" s="45">
        <f t="shared" si="69"/>
        <v>69.21849060000001</v>
      </c>
      <c r="J264" s="44">
        <f t="shared" si="59"/>
        <v>10.382773590000001</v>
      </c>
      <c r="K264" s="46">
        <f t="shared" si="70"/>
        <v>79.601264190000009</v>
      </c>
      <c r="L264" s="47">
        <f t="shared" si="60"/>
        <v>95.521517028000005</v>
      </c>
      <c r="M264" s="77">
        <f t="shared" si="84"/>
        <v>340.8</v>
      </c>
      <c r="N264" s="48">
        <v>341</v>
      </c>
      <c r="O264" s="49">
        <f t="shared" si="62"/>
        <v>6.5000000000000027</v>
      </c>
      <c r="P264" s="93">
        <f t="shared" si="63"/>
        <v>6.5625000000000044E-2</v>
      </c>
    </row>
    <row r="265" spans="1:16" ht="15" customHeight="1" x14ac:dyDescent="0.2">
      <c r="A265" s="235" t="s">
        <v>226</v>
      </c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7"/>
    </row>
    <row r="266" spans="1:16" ht="31.5" x14ac:dyDescent="0.2">
      <c r="A266" s="12">
        <v>50000147</v>
      </c>
      <c r="B266" s="2" t="s">
        <v>227</v>
      </c>
      <c r="C266" s="36">
        <f>VLOOKUP(A266,'[3]Прейскурант 2019'!$A$12:$E$1358,5,0)</f>
        <v>165</v>
      </c>
      <c r="D266" s="37">
        <f>VLOOKUP(A266,'[1]Прейскурант( новый)'!$A$9:$C$1217,3,0)</f>
        <v>1.21</v>
      </c>
      <c r="E266" s="37">
        <f t="shared" si="66"/>
        <v>79.164855000000003</v>
      </c>
      <c r="F266" s="44">
        <f>VLOOKUP(A266,'[2]себ-ть 2019 год'!$A$2:$Q$1337,6,0)</f>
        <v>8.8842000000000017</v>
      </c>
      <c r="G266" s="44">
        <f t="shared" si="68"/>
        <v>88.04905500000001</v>
      </c>
      <c r="H266" s="44">
        <f t="shared" ref="H266:H328" si="85">G266*$H$1</f>
        <v>29.936678700000005</v>
      </c>
      <c r="I266" s="45">
        <f t="shared" si="69"/>
        <v>117.98573370000001</v>
      </c>
      <c r="J266" s="44">
        <f t="shared" ref="J266:J328" si="86">I266*$J$1</f>
        <v>17.697860055</v>
      </c>
      <c r="K266" s="46">
        <f t="shared" si="70"/>
        <v>135.683593755</v>
      </c>
      <c r="L266" s="47">
        <f t="shared" ref="L266:L328" si="87">K266*$L$1+K266</f>
        <v>162.82031250599999</v>
      </c>
      <c r="M266" s="77">
        <f t="shared" ref="M266:M275" si="88">C266*6.5%+C266</f>
        <v>175.72499999999999</v>
      </c>
      <c r="N266" s="48">
        <v>176</v>
      </c>
      <c r="O266" s="49">
        <f t="shared" ref="O266:O328" si="89">(M266-C266)/C266*100</f>
        <v>6.4999999999999964</v>
      </c>
      <c r="P266" s="93">
        <f t="shared" ref="P266:P328" si="90">(N266/C266)-100%</f>
        <v>6.6666666666666652E-2</v>
      </c>
    </row>
    <row r="267" spans="1:16" ht="63" x14ac:dyDescent="0.2">
      <c r="A267" s="12">
        <v>50001094</v>
      </c>
      <c r="B267" s="80" t="s">
        <v>1277</v>
      </c>
      <c r="C267" s="36">
        <f>VLOOKUP(A267,'[3]Прейскурант 2019'!$A$12:$E$1358,5,0)</f>
        <v>257</v>
      </c>
      <c r="D267" s="37">
        <f>VLOOKUP(A267,'[1]Прейскурант( новый)'!$A$9:$C$1217,3,0)</f>
        <v>2.63</v>
      </c>
      <c r="E267" s="37">
        <f t="shared" si="66"/>
        <v>172.06906499999999</v>
      </c>
      <c r="F267" s="44">
        <v>21.83</v>
      </c>
      <c r="G267" s="44">
        <f t="shared" si="68"/>
        <v>193.89906500000001</v>
      </c>
      <c r="H267" s="44">
        <f t="shared" si="85"/>
        <v>65.925682100000003</v>
      </c>
      <c r="I267" s="45">
        <f t="shared" si="69"/>
        <v>259.82474710000002</v>
      </c>
      <c r="J267" s="44">
        <f t="shared" si="86"/>
        <v>38.973712065000001</v>
      </c>
      <c r="K267" s="46">
        <f t="shared" si="70"/>
        <v>298.79845916500005</v>
      </c>
      <c r="L267" s="47">
        <f t="shared" si="87"/>
        <v>358.55815099800009</v>
      </c>
      <c r="M267" s="77">
        <f t="shared" si="88"/>
        <v>273.70499999999998</v>
      </c>
      <c r="N267" s="48">
        <v>274</v>
      </c>
      <c r="O267" s="49">
        <f t="shared" si="89"/>
        <v>6.4999999999999929</v>
      </c>
      <c r="P267" s="93">
        <f t="shared" si="90"/>
        <v>6.6147859922178975E-2</v>
      </c>
    </row>
    <row r="268" spans="1:16" ht="31.5" x14ac:dyDescent="0.2">
      <c r="A268" s="12">
        <v>50001118</v>
      </c>
      <c r="B268" s="2" t="s">
        <v>228</v>
      </c>
      <c r="C268" s="36">
        <f>VLOOKUP(A268,'[3]Прейскурант 2019'!$A$12:$E$1358,5,0)</f>
        <v>380</v>
      </c>
      <c r="D268" s="37">
        <f>VLOOKUP(A268,'[1]Прейскурант( новый)'!$A$9:$C$1217,3,0)</f>
        <v>0.38</v>
      </c>
      <c r="E268" s="37">
        <f t="shared" si="66"/>
        <v>24.861689999999999</v>
      </c>
      <c r="F268" s="44">
        <f>VLOOKUP(A268,'[2]себ-ть 2019 год'!$A$2:$Q$1337,6,0)</f>
        <v>7.5174000000000003</v>
      </c>
      <c r="G268" s="44">
        <f t="shared" si="68"/>
        <v>32.379089999999998</v>
      </c>
      <c r="H268" s="44">
        <f t="shared" si="85"/>
        <v>11.008890600000001</v>
      </c>
      <c r="I268" s="45">
        <f t="shared" si="69"/>
        <v>43.387980599999999</v>
      </c>
      <c r="J268" s="44">
        <f t="shared" si="86"/>
        <v>6.5081970899999995</v>
      </c>
      <c r="K268" s="46">
        <f t="shared" si="70"/>
        <v>49.896177690000002</v>
      </c>
      <c r="L268" s="47">
        <f t="shared" si="87"/>
        <v>59.875413227999999</v>
      </c>
      <c r="M268" s="77">
        <f t="shared" si="88"/>
        <v>404.7</v>
      </c>
      <c r="N268" s="48">
        <v>405</v>
      </c>
      <c r="O268" s="49">
        <f t="shared" si="89"/>
        <v>6.4999999999999973</v>
      </c>
      <c r="P268" s="93">
        <f t="shared" si="90"/>
        <v>6.578947368421062E-2</v>
      </c>
    </row>
    <row r="269" spans="1:16" ht="31.5" x14ac:dyDescent="0.2">
      <c r="A269" s="12">
        <v>50001119</v>
      </c>
      <c r="B269" s="2" t="s">
        <v>229</v>
      </c>
      <c r="C269" s="36">
        <f>VLOOKUP(A269,'[3]Прейскурант 2019'!$A$12:$E$1358,5,0)</f>
        <v>674</v>
      </c>
      <c r="D269" s="37">
        <f>VLOOKUP(A269,'[1]Прейскурант( новый)'!$A$9:$C$1217,3,0)</f>
        <v>1.58</v>
      </c>
      <c r="E269" s="37">
        <f t="shared" si="66"/>
        <v>103.37229000000002</v>
      </c>
      <c r="F269" s="44">
        <f>VLOOKUP(A269,'[2]себ-ть 2019 год'!$A$2:$Q$1337,6,0)</f>
        <v>19.992000000000001</v>
      </c>
      <c r="G269" s="44">
        <f t="shared" si="68"/>
        <v>123.36429000000003</v>
      </c>
      <c r="H269" s="44">
        <f t="shared" si="85"/>
        <v>41.943858600000013</v>
      </c>
      <c r="I269" s="45">
        <f t="shared" si="69"/>
        <v>165.30814860000004</v>
      </c>
      <c r="J269" s="44">
        <f t="shared" si="86"/>
        <v>24.796222290000006</v>
      </c>
      <c r="K269" s="46">
        <f t="shared" si="70"/>
        <v>190.10437089000004</v>
      </c>
      <c r="L269" s="47">
        <f t="shared" si="87"/>
        <v>228.12524506800005</v>
      </c>
      <c r="M269" s="77">
        <f t="shared" si="88"/>
        <v>717.81</v>
      </c>
      <c r="N269" s="48">
        <v>718</v>
      </c>
      <c r="O269" s="49">
        <f t="shared" si="89"/>
        <v>6.499999999999992</v>
      </c>
      <c r="P269" s="93">
        <f t="shared" si="90"/>
        <v>6.5281899109792318E-2</v>
      </c>
    </row>
    <row r="270" spans="1:16" ht="47.25" x14ac:dyDescent="0.2">
      <c r="A270" s="12">
        <v>50000064</v>
      </c>
      <c r="B270" s="80" t="s">
        <v>1278</v>
      </c>
      <c r="C270" s="36"/>
      <c r="D270" s="37"/>
      <c r="E270" s="37"/>
      <c r="F270" s="44"/>
      <c r="G270" s="44"/>
      <c r="H270" s="44"/>
      <c r="I270" s="45"/>
      <c r="J270" s="44"/>
      <c r="K270" s="46"/>
      <c r="L270" s="47"/>
      <c r="M270" s="77"/>
      <c r="N270" s="48">
        <v>718</v>
      </c>
      <c r="O270" s="49"/>
    </row>
    <row r="271" spans="1:16" ht="31.5" x14ac:dyDescent="0.2">
      <c r="A271" s="12">
        <v>50001120</v>
      </c>
      <c r="B271" s="80" t="s">
        <v>1279</v>
      </c>
      <c r="C271" s="36">
        <f>VLOOKUP(A271,'[3]Прейскурант 2019'!$A$12:$E$1358,5,0)</f>
        <v>640</v>
      </c>
      <c r="D271" s="37">
        <f>VLOOKUP(A271,'[1]Прейскурант( новый)'!$A$9:$C$1217,3,0)</f>
        <v>3.13</v>
      </c>
      <c r="E271" s="37">
        <f t="shared" si="66"/>
        <v>204.78181499999999</v>
      </c>
      <c r="F271" s="44">
        <f>VLOOKUP(A271,'[2]себ-ть 2019 год'!$A$2:$Q$1337,6,0)</f>
        <v>47.042400000000001</v>
      </c>
      <c r="G271" s="44">
        <f t="shared" si="68"/>
        <v>251.82421499999998</v>
      </c>
      <c r="H271" s="44">
        <f t="shared" si="85"/>
        <v>85.620233099999993</v>
      </c>
      <c r="I271" s="45">
        <f t="shared" si="69"/>
        <v>337.44444809999999</v>
      </c>
      <c r="J271" s="44">
        <f t="shared" si="86"/>
        <v>50.616667215</v>
      </c>
      <c r="K271" s="46">
        <f t="shared" si="70"/>
        <v>388.061115315</v>
      </c>
      <c r="L271" s="47">
        <f t="shared" si="87"/>
        <v>465.67333837799998</v>
      </c>
      <c r="M271" s="77">
        <f t="shared" si="88"/>
        <v>681.6</v>
      </c>
      <c r="N271" s="48">
        <v>682</v>
      </c>
      <c r="O271" s="49">
        <f t="shared" si="89"/>
        <v>6.5000000000000027</v>
      </c>
      <c r="P271" s="93">
        <f t="shared" si="90"/>
        <v>6.5625000000000044E-2</v>
      </c>
    </row>
    <row r="272" spans="1:16" ht="31.5" x14ac:dyDescent="0.2">
      <c r="A272" s="12">
        <v>50000175</v>
      </c>
      <c r="B272" s="2" t="s">
        <v>230</v>
      </c>
      <c r="C272" s="36">
        <f>VLOOKUP(A272,'[3]Прейскурант 2019'!$A$12:$E$1358,5,0)</f>
        <v>655</v>
      </c>
      <c r="D272" s="37">
        <f>VLOOKUP(A272,'[1]Прейскурант( новый)'!$A$9:$C$1217,3,0)</f>
        <v>3.96</v>
      </c>
      <c r="E272" s="37">
        <f t="shared" si="66"/>
        <v>259.08498000000003</v>
      </c>
      <c r="F272" s="44">
        <f>VLOOKUP(A272,'[2]себ-ть 2019 год'!$A$2:$Q$1337,6,0)</f>
        <v>27.5808</v>
      </c>
      <c r="G272" s="44">
        <f t="shared" si="68"/>
        <v>286.66578000000004</v>
      </c>
      <c r="H272" s="44">
        <f t="shared" si="85"/>
        <v>97.466365200000027</v>
      </c>
      <c r="I272" s="45">
        <f t="shared" si="69"/>
        <v>384.13214520000008</v>
      </c>
      <c r="J272" s="44">
        <f t="shared" si="86"/>
        <v>57.619821780000009</v>
      </c>
      <c r="K272" s="46">
        <f t="shared" si="70"/>
        <v>441.75196698000008</v>
      </c>
      <c r="L272" s="47">
        <f t="shared" si="87"/>
        <v>530.10236037600009</v>
      </c>
      <c r="M272" s="77">
        <f t="shared" si="88"/>
        <v>697.57500000000005</v>
      </c>
      <c r="N272" s="48">
        <v>698</v>
      </c>
      <c r="O272" s="49">
        <f t="shared" si="89"/>
        <v>6.5000000000000071</v>
      </c>
      <c r="P272" s="93">
        <f t="shared" si="90"/>
        <v>6.5648854961832148E-2</v>
      </c>
    </row>
    <row r="273" spans="1:16" ht="31.5" x14ac:dyDescent="0.2">
      <c r="A273" s="60">
        <v>50000005</v>
      </c>
      <c r="B273" s="2" t="s">
        <v>231</v>
      </c>
      <c r="C273" s="36">
        <f>VLOOKUP(A273,'[3]Прейскурант 2019'!$A$12:$E$1358,5,0)</f>
        <v>1706</v>
      </c>
      <c r="D273" s="37">
        <f>VLOOKUP(A273,'[1]Прейскурант( новый)'!$A$9:$C$1217,3,0)</f>
        <v>2.88</v>
      </c>
      <c r="E273" s="37">
        <f t="shared" si="66"/>
        <v>188.42544000000001</v>
      </c>
      <c r="F273" s="44">
        <f>VLOOKUP(A273,'[2]себ-ть 2019 год'!$A$2:$Q$1337,6,0)</f>
        <v>652.13700000000006</v>
      </c>
      <c r="G273" s="44">
        <f t="shared" si="68"/>
        <v>840.56244000000004</v>
      </c>
      <c r="H273" s="44">
        <f t="shared" si="85"/>
        <v>285.79122960000001</v>
      </c>
      <c r="I273" s="45">
        <f t="shared" si="69"/>
        <v>1126.3536696000001</v>
      </c>
      <c r="J273" s="44">
        <f t="shared" si="86"/>
        <v>168.95305044</v>
      </c>
      <c r="K273" s="46">
        <f t="shared" si="70"/>
        <v>1295.3067200400001</v>
      </c>
      <c r="L273" s="47">
        <f t="shared" si="87"/>
        <v>1554.3680640480002</v>
      </c>
      <c r="M273" s="77">
        <f t="shared" si="88"/>
        <v>1816.89</v>
      </c>
      <c r="N273" s="48">
        <v>1817</v>
      </c>
      <c r="O273" s="49">
        <f t="shared" si="89"/>
        <v>6.5000000000000053</v>
      </c>
      <c r="P273" s="93">
        <f t="shared" si="90"/>
        <v>6.506447831184059E-2</v>
      </c>
    </row>
    <row r="274" spans="1:16" ht="31.5" x14ac:dyDescent="0.2">
      <c r="A274" s="12">
        <v>50001130</v>
      </c>
      <c r="B274" s="2" t="s">
        <v>232</v>
      </c>
      <c r="C274" s="36">
        <f>VLOOKUP(A274,'[3]Прейскурант 2019'!$A$12:$E$1358,5,0)</f>
        <v>1706</v>
      </c>
      <c r="D274" s="37">
        <f>VLOOKUP(A274,'[1]Прейскурант( новый)'!$A$9:$C$1217,3,0)</f>
        <v>2.88</v>
      </c>
      <c r="E274" s="37">
        <f t="shared" si="66"/>
        <v>188.42544000000001</v>
      </c>
      <c r="F274" s="44">
        <f>VLOOKUP(A274,'[2]себ-ть 2019 год'!$A$2:$Q$1337,6,0)</f>
        <v>652.13700000000006</v>
      </c>
      <c r="G274" s="44">
        <f t="shared" si="68"/>
        <v>840.56244000000004</v>
      </c>
      <c r="H274" s="44">
        <f t="shared" si="85"/>
        <v>285.79122960000001</v>
      </c>
      <c r="I274" s="45">
        <f t="shared" si="69"/>
        <v>1126.3536696000001</v>
      </c>
      <c r="J274" s="44">
        <f t="shared" si="86"/>
        <v>168.95305044</v>
      </c>
      <c r="K274" s="46">
        <f t="shared" si="70"/>
        <v>1295.3067200400001</v>
      </c>
      <c r="L274" s="47">
        <f t="shared" si="87"/>
        <v>1554.3680640480002</v>
      </c>
      <c r="M274" s="77">
        <f t="shared" si="88"/>
        <v>1816.89</v>
      </c>
      <c r="N274" s="48">
        <v>1817</v>
      </c>
      <c r="O274" s="49">
        <f t="shared" si="89"/>
        <v>6.5000000000000053</v>
      </c>
      <c r="P274" s="93">
        <f t="shared" si="90"/>
        <v>6.506447831184059E-2</v>
      </c>
    </row>
    <row r="275" spans="1:16" ht="15.75" x14ac:dyDescent="0.2">
      <c r="A275" s="12">
        <v>50000020</v>
      </c>
      <c r="B275" s="2" t="s">
        <v>233</v>
      </c>
      <c r="C275" s="36">
        <f>VLOOKUP(A275,'[3]Прейскурант 2019'!$A$12:$E$1358,5,0)</f>
        <v>1060</v>
      </c>
      <c r="D275" s="37">
        <f>VLOOKUP(A275,'[1]Прейскурант( новый)'!$A$9:$C$1217,3,0)</f>
        <v>2.88</v>
      </c>
      <c r="E275" s="37">
        <f t="shared" si="66"/>
        <v>188.42544000000001</v>
      </c>
      <c r="F275" s="44">
        <f>VLOOKUP(A275,'[2]себ-ть 2019 год'!$A$2:$Q$1337,6,0)</f>
        <v>346.13700000000006</v>
      </c>
      <c r="G275" s="44">
        <f t="shared" si="68"/>
        <v>534.56244000000004</v>
      </c>
      <c r="H275" s="44">
        <f t="shared" si="85"/>
        <v>181.75122960000002</v>
      </c>
      <c r="I275" s="45">
        <f t="shared" si="69"/>
        <v>716.31366960000003</v>
      </c>
      <c r="J275" s="44">
        <f t="shared" si="86"/>
        <v>107.44705044</v>
      </c>
      <c r="K275" s="46">
        <f t="shared" si="70"/>
        <v>823.76072004000002</v>
      </c>
      <c r="L275" s="47">
        <f t="shared" si="87"/>
        <v>988.51286404799998</v>
      </c>
      <c r="M275" s="77">
        <f t="shared" si="88"/>
        <v>1128.9000000000001</v>
      </c>
      <c r="N275" s="48">
        <v>1129</v>
      </c>
      <c r="O275" s="49">
        <f t="shared" si="89"/>
        <v>6.5000000000000089</v>
      </c>
      <c r="P275" s="93">
        <f t="shared" si="90"/>
        <v>6.509433962264155E-2</v>
      </c>
    </row>
    <row r="276" spans="1:16" ht="15.75" x14ac:dyDescent="0.2">
      <c r="A276" s="232" t="s">
        <v>120</v>
      </c>
      <c r="B276" s="233"/>
      <c r="C276" s="233"/>
      <c r="D276" s="233"/>
      <c r="E276" s="233"/>
      <c r="F276" s="233"/>
      <c r="G276" s="233"/>
      <c r="H276" s="233"/>
      <c r="I276" s="233"/>
      <c r="J276" s="233"/>
      <c r="K276" s="233"/>
      <c r="L276" s="233"/>
      <c r="M276" s="233"/>
      <c r="N276" s="233"/>
      <c r="O276" s="234"/>
    </row>
    <row r="277" spans="1:16" ht="31.5" x14ac:dyDescent="0.2">
      <c r="A277" s="12">
        <v>50000053</v>
      </c>
      <c r="B277" s="80" t="s">
        <v>1280</v>
      </c>
      <c r="C277" s="36">
        <v>80</v>
      </c>
      <c r="D277" s="37">
        <v>0.38</v>
      </c>
      <c r="E277" s="37">
        <f t="shared" si="66"/>
        <v>24.861689999999999</v>
      </c>
      <c r="F277" s="44">
        <v>12.17</v>
      </c>
      <c r="G277" s="44">
        <f t="shared" si="68"/>
        <v>37.031689999999998</v>
      </c>
      <c r="H277" s="44">
        <f t="shared" si="85"/>
        <v>12.5907746</v>
      </c>
      <c r="I277" s="45">
        <f t="shared" si="69"/>
        <v>49.622464600000001</v>
      </c>
      <c r="J277" s="44">
        <f t="shared" si="86"/>
        <v>7.4433696899999999</v>
      </c>
      <c r="K277" s="46">
        <f t="shared" si="70"/>
        <v>57.065834289999998</v>
      </c>
      <c r="L277" s="47">
        <f t="shared" si="87"/>
        <v>68.479001147999995</v>
      </c>
      <c r="M277" s="77">
        <f t="shared" ref="M277:M287" si="91">C277*6.5%+C277</f>
        <v>85.2</v>
      </c>
      <c r="N277" s="48">
        <v>85</v>
      </c>
      <c r="O277" s="49">
        <f t="shared" si="89"/>
        <v>6.5000000000000027</v>
      </c>
      <c r="P277" s="93">
        <f t="shared" si="90"/>
        <v>6.25E-2</v>
      </c>
    </row>
    <row r="278" spans="1:16" ht="31.5" x14ac:dyDescent="0.2">
      <c r="A278" s="12">
        <v>50000171</v>
      </c>
      <c r="B278" s="2" t="s">
        <v>234</v>
      </c>
      <c r="C278" s="36">
        <f>VLOOKUP(A278,'[3]Прейскурант 2019'!$A$12:$E$1358,5,0)</f>
        <v>126</v>
      </c>
      <c r="D278" s="37">
        <f>VLOOKUP(A278,'[1]Прейскурант( новый)'!$A$9:$C$1217,3,0)</f>
        <v>0.71</v>
      </c>
      <c r="E278" s="37">
        <f t="shared" si="66"/>
        <v>46.452104999999996</v>
      </c>
      <c r="F278" s="44">
        <f>VLOOKUP(A278,'[2]себ-ть 2019 год'!$A$2:$Q$1337,6,0)</f>
        <v>23.245799999999999</v>
      </c>
      <c r="G278" s="44">
        <f t="shared" si="68"/>
        <v>69.697904999999992</v>
      </c>
      <c r="H278" s="44">
        <f t="shared" si="85"/>
        <v>23.6972877</v>
      </c>
      <c r="I278" s="45">
        <f t="shared" si="69"/>
        <v>93.395192699999996</v>
      </c>
      <c r="J278" s="44">
        <f t="shared" si="86"/>
        <v>14.009278904999999</v>
      </c>
      <c r="K278" s="46">
        <f t="shared" si="70"/>
        <v>107.404471605</v>
      </c>
      <c r="L278" s="47">
        <f t="shared" si="87"/>
        <v>128.88536592599999</v>
      </c>
      <c r="M278" s="77">
        <f t="shared" si="91"/>
        <v>134.19</v>
      </c>
      <c r="N278" s="48">
        <v>135</v>
      </c>
      <c r="O278" s="49">
        <f t="shared" si="89"/>
        <v>6.4999999999999991</v>
      </c>
      <c r="P278" s="93">
        <f t="shared" si="90"/>
        <v>7.1428571428571397E-2</v>
      </c>
    </row>
    <row r="279" spans="1:16" ht="31.5" x14ac:dyDescent="0.2">
      <c r="A279" s="12">
        <v>50000164</v>
      </c>
      <c r="B279" s="2" t="s">
        <v>235</v>
      </c>
      <c r="C279" s="36">
        <f>VLOOKUP(A279,'[3]Прейскурант 2019'!$A$12:$E$1358,5,0)</f>
        <v>250</v>
      </c>
      <c r="D279" s="37">
        <f>VLOOKUP(A279,'[1]Прейскурант( новый)'!$A$9:$C$1217,3,0)</f>
        <v>1.54</v>
      </c>
      <c r="E279" s="37">
        <f t="shared" si="66"/>
        <v>100.75527000000001</v>
      </c>
      <c r="F279" s="44">
        <f>VLOOKUP(A279,'[2]себ-ть 2019 год'!$A$2:$Q$1337,6,0)</f>
        <v>24.051599999999997</v>
      </c>
      <c r="G279" s="44">
        <f t="shared" si="68"/>
        <v>124.80687</v>
      </c>
      <c r="H279" s="44">
        <f t="shared" si="85"/>
        <v>42.434335800000007</v>
      </c>
      <c r="I279" s="45">
        <f t="shared" si="69"/>
        <v>167.24120580000002</v>
      </c>
      <c r="J279" s="44">
        <f t="shared" si="86"/>
        <v>25.086180870000003</v>
      </c>
      <c r="K279" s="46">
        <f t="shared" si="70"/>
        <v>192.32738667000001</v>
      </c>
      <c r="L279" s="47">
        <f t="shared" si="87"/>
        <v>230.79286400400002</v>
      </c>
      <c r="M279" s="77">
        <f t="shared" si="91"/>
        <v>266.25</v>
      </c>
      <c r="N279" s="48">
        <v>270</v>
      </c>
      <c r="O279" s="49">
        <f t="shared" si="89"/>
        <v>6.5</v>
      </c>
      <c r="P279" s="93">
        <f t="shared" si="90"/>
        <v>8.0000000000000071E-2</v>
      </c>
    </row>
    <row r="280" spans="1:16" ht="31.5" x14ac:dyDescent="0.2">
      <c r="A280" s="12">
        <v>50000165</v>
      </c>
      <c r="B280" s="2" t="s">
        <v>236</v>
      </c>
      <c r="C280" s="36">
        <f>VLOOKUP(A280,'[3]Прейскурант 2019'!$A$12:$E$1358,5,0)</f>
        <v>83</v>
      </c>
      <c r="D280" s="37">
        <f>VLOOKUP(A280,'[1]Прейскурант( новый)'!$A$9:$C$1217,3,0)</f>
        <v>0.42</v>
      </c>
      <c r="E280" s="37">
        <f t="shared" si="66"/>
        <v>27.478710000000003</v>
      </c>
      <c r="F280" s="44">
        <f>VLOOKUP(A280,'[2]себ-ть 2019 год'!$A$2:$Q$1337,6,0)</f>
        <v>7.6601999999999997</v>
      </c>
      <c r="G280" s="44">
        <f t="shared" si="68"/>
        <v>35.138910000000003</v>
      </c>
      <c r="H280" s="44">
        <f t="shared" si="85"/>
        <v>11.947229400000001</v>
      </c>
      <c r="I280" s="45">
        <f t="shared" si="69"/>
        <v>47.086139400000008</v>
      </c>
      <c r="J280" s="44">
        <f t="shared" si="86"/>
        <v>7.0629209100000008</v>
      </c>
      <c r="K280" s="46">
        <f t="shared" si="70"/>
        <v>54.14906031000001</v>
      </c>
      <c r="L280" s="47">
        <f t="shared" si="87"/>
        <v>64.978872372000012</v>
      </c>
      <c r="M280" s="77">
        <f t="shared" si="91"/>
        <v>88.394999999999996</v>
      </c>
      <c r="N280" s="48">
        <v>88</v>
      </c>
      <c r="O280" s="49">
        <f t="shared" si="89"/>
        <v>6.4999999999999947</v>
      </c>
      <c r="P280" s="93">
        <f t="shared" si="90"/>
        <v>6.024096385542177E-2</v>
      </c>
    </row>
    <row r="281" spans="1:16" ht="31.5" x14ac:dyDescent="0.2">
      <c r="A281" s="12">
        <v>50001095</v>
      </c>
      <c r="B281" s="2" t="s">
        <v>237</v>
      </c>
      <c r="C281" s="36">
        <f>VLOOKUP(A281,'[3]Прейскурант 2019'!$A$12:$E$1358,5,0)</f>
        <v>125</v>
      </c>
      <c r="D281" s="37">
        <f>VLOOKUP(A281,'[1]Прейскурант( новый)'!$A$9:$C$1217,3,0)</f>
        <v>0.5</v>
      </c>
      <c r="E281" s="37">
        <f t="shared" si="66"/>
        <v>32.71275</v>
      </c>
      <c r="F281" s="44">
        <f>VLOOKUP(A281,'[2]себ-ть 2019 год'!$A$2:$Q$1337,6,0)</f>
        <v>7.7826000000000004</v>
      </c>
      <c r="G281" s="44">
        <f t="shared" si="68"/>
        <v>40.495350000000002</v>
      </c>
      <c r="H281" s="44">
        <f t="shared" si="85"/>
        <v>13.768419000000002</v>
      </c>
      <c r="I281" s="45">
        <f t="shared" si="69"/>
        <v>54.263769000000003</v>
      </c>
      <c r="J281" s="44">
        <f t="shared" si="86"/>
        <v>8.1395653499999998</v>
      </c>
      <c r="K281" s="46">
        <f t="shared" si="70"/>
        <v>62.403334350000002</v>
      </c>
      <c r="L281" s="47">
        <f t="shared" si="87"/>
        <v>74.884001220000002</v>
      </c>
      <c r="M281" s="77">
        <f t="shared" si="91"/>
        <v>133.125</v>
      </c>
      <c r="N281" s="48">
        <v>133</v>
      </c>
      <c r="O281" s="49">
        <f t="shared" si="89"/>
        <v>6.5</v>
      </c>
      <c r="P281" s="93">
        <f t="shared" si="90"/>
        <v>6.4000000000000057E-2</v>
      </c>
    </row>
    <row r="282" spans="1:16" ht="31.5" x14ac:dyDescent="0.2">
      <c r="A282" s="12">
        <v>50000172</v>
      </c>
      <c r="B282" s="2" t="s">
        <v>238</v>
      </c>
      <c r="C282" s="36">
        <f>VLOOKUP(A282,'[3]Прейскурант 2019'!$A$12:$E$1358,5,0)</f>
        <v>87</v>
      </c>
      <c r="D282" s="37">
        <f>VLOOKUP(A282,'[1]Прейскурант( новый)'!$A$9:$C$1217,3,0)</f>
        <v>0.71</v>
      </c>
      <c r="E282" s="37">
        <f t="shared" ref="E282:E328" si="92">50.25*D282*1.302</f>
        <v>46.452104999999996</v>
      </c>
      <c r="F282" s="44">
        <v>11.21</v>
      </c>
      <c r="G282" s="44">
        <f t="shared" si="68"/>
        <v>57.662104999999997</v>
      </c>
      <c r="H282" s="44">
        <f t="shared" si="85"/>
        <v>19.605115699999999</v>
      </c>
      <c r="I282" s="45">
        <f t="shared" si="69"/>
        <v>77.267220699999996</v>
      </c>
      <c r="J282" s="44">
        <f t="shared" si="86"/>
        <v>11.590083105</v>
      </c>
      <c r="K282" s="46">
        <f t="shared" si="70"/>
        <v>88.857303805000001</v>
      </c>
      <c r="L282" s="47">
        <f t="shared" si="87"/>
        <v>106.628764566</v>
      </c>
      <c r="M282" s="77">
        <f t="shared" si="91"/>
        <v>92.655000000000001</v>
      </c>
      <c r="N282" s="48">
        <v>93</v>
      </c>
      <c r="O282" s="49">
        <f t="shared" si="89"/>
        <v>6.5000000000000018</v>
      </c>
      <c r="P282" s="93">
        <f t="shared" si="90"/>
        <v>6.8965517241379226E-2</v>
      </c>
    </row>
    <row r="283" spans="1:16" ht="31.5" x14ac:dyDescent="0.2">
      <c r="A283" s="12">
        <v>50001121</v>
      </c>
      <c r="B283" s="2" t="s">
        <v>239</v>
      </c>
      <c r="C283" s="36">
        <f>VLOOKUP(A283,'[3]Прейскурант 2019'!$A$12:$E$1358,5,0)</f>
        <v>135</v>
      </c>
      <c r="D283" s="37">
        <f>VLOOKUP(A283,'[1]Прейскурант( новый)'!$A$9:$C$1217,3,0)</f>
        <v>0.5</v>
      </c>
      <c r="E283" s="37">
        <f t="shared" si="92"/>
        <v>32.71275</v>
      </c>
      <c r="F283" s="44">
        <f>VLOOKUP(A283,'[2]себ-ть 2019 год'!$A$2:$Q$1337,6,0)</f>
        <v>14.4534</v>
      </c>
      <c r="G283" s="44">
        <f t="shared" si="68"/>
        <v>47.166150000000002</v>
      </c>
      <c r="H283" s="44">
        <f t="shared" si="85"/>
        <v>16.036491000000002</v>
      </c>
      <c r="I283" s="45">
        <f t="shared" si="69"/>
        <v>63.202641</v>
      </c>
      <c r="J283" s="44">
        <f t="shared" si="86"/>
        <v>9.4803961499999989</v>
      </c>
      <c r="K283" s="46">
        <f t="shared" si="70"/>
        <v>72.683037150000004</v>
      </c>
      <c r="L283" s="47">
        <f t="shared" si="87"/>
        <v>87.219644580000008</v>
      </c>
      <c r="M283" s="77">
        <f t="shared" si="91"/>
        <v>143.77500000000001</v>
      </c>
      <c r="N283" s="48">
        <v>144</v>
      </c>
      <c r="O283" s="49">
        <f t="shared" si="89"/>
        <v>6.5000000000000044</v>
      </c>
      <c r="P283" s="93">
        <f t="shared" si="90"/>
        <v>6.6666666666666652E-2</v>
      </c>
    </row>
    <row r="284" spans="1:16" ht="31.5" x14ac:dyDescent="0.2">
      <c r="A284" s="12">
        <v>50000223</v>
      </c>
      <c r="B284" s="2" t="s">
        <v>240</v>
      </c>
      <c r="C284" s="36">
        <f>VLOOKUP(A284,'[3]Прейскурант 2019'!$A$12:$E$1358,5,0)</f>
        <v>1150</v>
      </c>
      <c r="D284" s="37">
        <f>VLOOKUP(A284,'[1]Прейскурант( новый)'!$A$9:$C$1217,3,0)</f>
        <v>1.21</v>
      </c>
      <c r="E284" s="37">
        <f t="shared" si="92"/>
        <v>79.164855000000003</v>
      </c>
      <c r="F284" s="44">
        <f>VLOOKUP(A284,'[2]себ-ть 2019 год'!$A$2:$Q$1337,6,0)</f>
        <v>483.5514</v>
      </c>
      <c r="G284" s="44">
        <f t="shared" si="68"/>
        <v>562.71625500000005</v>
      </c>
      <c r="H284" s="44">
        <f t="shared" si="85"/>
        <v>191.32352670000003</v>
      </c>
      <c r="I284" s="45">
        <f t="shared" si="69"/>
        <v>754.03978170000005</v>
      </c>
      <c r="J284" s="44">
        <f t="shared" si="86"/>
        <v>113.10596725500001</v>
      </c>
      <c r="K284" s="46">
        <f t="shared" si="70"/>
        <v>867.14574895500004</v>
      </c>
      <c r="L284" s="47">
        <f t="shared" si="87"/>
        <v>1040.5748987460001</v>
      </c>
      <c r="M284" s="77">
        <f t="shared" si="91"/>
        <v>1224.75</v>
      </c>
      <c r="N284" s="48">
        <v>1225</v>
      </c>
      <c r="O284" s="49">
        <f t="shared" si="89"/>
        <v>6.5</v>
      </c>
      <c r="P284" s="93">
        <f t="shared" si="90"/>
        <v>6.5217391304347894E-2</v>
      </c>
    </row>
    <row r="285" spans="1:16" ht="31.5" x14ac:dyDescent="0.2">
      <c r="A285" s="12">
        <v>50000055</v>
      </c>
      <c r="B285" s="80" t="s">
        <v>1215</v>
      </c>
      <c r="C285" s="36">
        <v>505</v>
      </c>
      <c r="D285" s="37">
        <v>3.42</v>
      </c>
      <c r="E285" s="37">
        <f t="shared" si="92"/>
        <v>223.75521000000001</v>
      </c>
      <c r="F285" s="44">
        <v>27.08</v>
      </c>
      <c r="G285" s="44">
        <f t="shared" si="68"/>
        <v>250.83521000000002</v>
      </c>
      <c r="H285" s="44">
        <f t="shared" si="85"/>
        <v>85.283971400000013</v>
      </c>
      <c r="I285" s="45">
        <f t="shared" si="69"/>
        <v>336.1191814</v>
      </c>
      <c r="J285" s="44">
        <f t="shared" si="86"/>
        <v>50.41787721</v>
      </c>
      <c r="K285" s="46">
        <f t="shared" si="70"/>
        <v>386.53705861000003</v>
      </c>
      <c r="L285" s="47">
        <f t="shared" si="87"/>
        <v>463.84447033200001</v>
      </c>
      <c r="M285" s="77">
        <f t="shared" si="91"/>
        <v>537.82500000000005</v>
      </c>
      <c r="N285" s="48">
        <v>538</v>
      </c>
      <c r="O285" s="49">
        <f t="shared" si="89"/>
        <v>6.5000000000000089</v>
      </c>
      <c r="P285" s="93">
        <f t="shared" si="90"/>
        <v>6.5346534653465405E-2</v>
      </c>
    </row>
    <row r="286" spans="1:16" ht="31.5" x14ac:dyDescent="0.2">
      <c r="A286" s="12">
        <v>50000056</v>
      </c>
      <c r="B286" s="80" t="s">
        <v>1216</v>
      </c>
      <c r="C286" s="36">
        <v>0</v>
      </c>
      <c r="D286" s="37">
        <v>0.5</v>
      </c>
      <c r="E286" s="37">
        <f t="shared" si="92"/>
        <v>32.71275</v>
      </c>
      <c r="F286" s="82">
        <v>0</v>
      </c>
      <c r="G286" s="44">
        <f t="shared" ref="G286" si="93">E286+F286</f>
        <v>32.71275</v>
      </c>
      <c r="H286" s="44">
        <f t="shared" ref="H286" si="94">G286*$H$1</f>
        <v>11.122335000000001</v>
      </c>
      <c r="I286" s="45">
        <f t="shared" ref="I286" si="95">G286+H286</f>
        <v>43.835084999999999</v>
      </c>
      <c r="J286" s="44">
        <f t="shared" ref="J286" si="96">I286*$J$1</f>
        <v>6.5752627499999994</v>
      </c>
      <c r="K286" s="46">
        <f t="shared" ref="K286" si="97">I286+J286</f>
        <v>50.41034775</v>
      </c>
      <c r="L286" s="47">
        <f t="shared" ref="L286" si="98">K286*$L$1+K286</f>
        <v>60.4924173</v>
      </c>
      <c r="M286" s="77">
        <f t="shared" si="91"/>
        <v>0</v>
      </c>
      <c r="N286" s="83">
        <v>80</v>
      </c>
      <c r="O286" s="84"/>
      <c r="P286" s="93">
        <v>1</v>
      </c>
    </row>
    <row r="287" spans="1:16" ht="31.5" x14ac:dyDescent="0.2">
      <c r="A287" s="12">
        <v>50000057</v>
      </c>
      <c r="B287" s="80" t="s">
        <v>1217</v>
      </c>
      <c r="C287" s="36">
        <v>0</v>
      </c>
      <c r="D287" s="37">
        <v>1.2</v>
      </c>
      <c r="E287" s="37">
        <f t="shared" si="92"/>
        <v>78.510599999999997</v>
      </c>
      <c r="F287" s="82">
        <v>0</v>
      </c>
      <c r="G287" s="44">
        <f t="shared" ref="G287" si="99">E287+F287</f>
        <v>78.510599999999997</v>
      </c>
      <c r="H287" s="44">
        <f t="shared" ref="H287" si="100">G287*$H$1</f>
        <v>26.693604000000001</v>
      </c>
      <c r="I287" s="45">
        <f t="shared" ref="I287" si="101">G287+H287</f>
        <v>105.204204</v>
      </c>
      <c r="J287" s="44">
        <f t="shared" ref="J287" si="102">I287*$J$1</f>
        <v>15.7806306</v>
      </c>
      <c r="K287" s="46">
        <f t="shared" ref="K287" si="103">I287+J287</f>
        <v>120.9848346</v>
      </c>
      <c r="L287" s="47">
        <f t="shared" ref="L287" si="104">K287*$L$1+K287</f>
        <v>145.18180151999999</v>
      </c>
      <c r="M287" s="77">
        <f t="shared" si="91"/>
        <v>0</v>
      </c>
      <c r="N287" s="83">
        <v>146</v>
      </c>
      <c r="O287" s="84"/>
      <c r="P287" s="93">
        <v>1</v>
      </c>
    </row>
    <row r="288" spans="1:16" ht="15.75" x14ac:dyDescent="0.2">
      <c r="A288" s="232" t="s">
        <v>241</v>
      </c>
      <c r="B288" s="233"/>
      <c r="C288" s="233"/>
      <c r="D288" s="233"/>
      <c r="E288" s="233"/>
      <c r="F288" s="233"/>
      <c r="G288" s="233"/>
      <c r="H288" s="233"/>
      <c r="I288" s="233"/>
      <c r="J288" s="233"/>
      <c r="K288" s="233"/>
      <c r="L288" s="233"/>
      <c r="M288" s="233"/>
      <c r="N288" s="233"/>
      <c r="O288" s="234"/>
    </row>
    <row r="289" spans="1:16" ht="110.25" x14ac:dyDescent="0.2">
      <c r="A289" s="12">
        <v>50001097</v>
      </c>
      <c r="B289" s="80" t="s">
        <v>1281</v>
      </c>
      <c r="C289" s="36">
        <v>670</v>
      </c>
      <c r="D289" s="37">
        <v>2.63</v>
      </c>
      <c r="E289" s="37">
        <f t="shared" si="92"/>
        <v>172.06906499999999</v>
      </c>
      <c r="F289" s="44">
        <v>135.22999999999999</v>
      </c>
      <c r="G289" s="44">
        <f t="shared" si="68"/>
        <v>307.29906499999998</v>
      </c>
      <c r="H289" s="44">
        <f t="shared" si="85"/>
        <v>104.4816821</v>
      </c>
      <c r="I289" s="45">
        <f t="shared" si="69"/>
        <v>411.78074709999999</v>
      </c>
      <c r="J289" s="44">
        <f t="shared" si="86"/>
        <v>61.767112064999992</v>
      </c>
      <c r="K289" s="46">
        <f t="shared" si="70"/>
        <v>473.54785916499998</v>
      </c>
      <c r="L289" s="47">
        <f t="shared" si="87"/>
        <v>568.25743099800002</v>
      </c>
      <c r="M289" s="77">
        <f t="shared" ref="M289:M303" si="105">C289*6.5%+C289</f>
        <v>713.55</v>
      </c>
      <c r="N289" s="48">
        <v>670</v>
      </c>
      <c r="O289" s="49">
        <f t="shared" si="89"/>
        <v>6.4999999999999929</v>
      </c>
      <c r="P289" s="93">
        <f t="shared" si="90"/>
        <v>0</v>
      </c>
    </row>
    <row r="290" spans="1:16" ht="110.25" x14ac:dyDescent="0.2">
      <c r="A290" s="12">
        <v>50000054</v>
      </c>
      <c r="B290" s="80" t="s">
        <v>1282</v>
      </c>
      <c r="C290" s="36"/>
      <c r="D290" s="37"/>
      <c r="E290" s="37"/>
      <c r="F290" s="44"/>
      <c r="G290" s="44"/>
      <c r="H290" s="44"/>
      <c r="I290" s="45"/>
      <c r="J290" s="44"/>
      <c r="K290" s="46"/>
      <c r="L290" s="47"/>
      <c r="M290" s="77"/>
      <c r="N290" s="48">
        <v>574</v>
      </c>
      <c r="O290" s="49"/>
    </row>
    <row r="291" spans="1:16" ht="47.25" x14ac:dyDescent="0.2">
      <c r="A291" s="12">
        <v>50001098</v>
      </c>
      <c r="B291" s="2" t="s">
        <v>242</v>
      </c>
      <c r="C291" s="36">
        <f>VLOOKUP(A291,'[3]Прейскурант 2019'!$A$12:$E$1358,5,0)</f>
        <v>178</v>
      </c>
      <c r="D291" s="37">
        <f>VLOOKUP(A291,'[1]Прейскурант( новый)'!$A$9:$C$1217,3,0)</f>
        <v>1.04</v>
      </c>
      <c r="E291" s="37">
        <f t="shared" si="92"/>
        <v>68.04252000000001</v>
      </c>
      <c r="F291" s="44">
        <f>VLOOKUP(A291,'[2]себ-ть 2019 год'!$A$2:$Q$1337,6,0)</f>
        <v>22.388999999999999</v>
      </c>
      <c r="G291" s="44">
        <f t="shared" si="68"/>
        <v>90.431520000000006</v>
      </c>
      <c r="H291" s="44">
        <f t="shared" si="85"/>
        <v>30.746716800000005</v>
      </c>
      <c r="I291" s="45">
        <f t="shared" si="69"/>
        <v>121.17823680000001</v>
      </c>
      <c r="J291" s="44">
        <f t="shared" si="86"/>
        <v>18.176735520000001</v>
      </c>
      <c r="K291" s="46">
        <f t="shared" si="70"/>
        <v>139.35497232</v>
      </c>
      <c r="L291" s="47">
        <f t="shared" si="87"/>
        <v>167.22596678400001</v>
      </c>
      <c r="M291" s="77">
        <f t="shared" si="105"/>
        <v>189.57</v>
      </c>
      <c r="N291" s="48">
        <v>178</v>
      </c>
      <c r="O291" s="49">
        <f t="shared" si="89"/>
        <v>6.4999999999999964</v>
      </c>
      <c r="P291" s="93">
        <f t="shared" si="90"/>
        <v>0</v>
      </c>
    </row>
    <row r="292" spans="1:16" ht="47.25" x14ac:dyDescent="0.2">
      <c r="A292" s="12">
        <v>50000193</v>
      </c>
      <c r="B292" s="85" t="s">
        <v>1218</v>
      </c>
      <c r="C292" s="36">
        <f>VLOOKUP(A292,'[3]Прейскурант 2019'!$A$12:$E$1358,5,0)</f>
        <v>96</v>
      </c>
      <c r="D292" s="37">
        <v>0.54</v>
      </c>
      <c r="E292" s="37">
        <f t="shared" si="92"/>
        <v>35.329770000000003</v>
      </c>
      <c r="F292" s="44">
        <f>VLOOKUP(A292,'[2]себ-ть 2019 год'!$A$2:$Q$1337,6,0)</f>
        <v>79.814999999999998</v>
      </c>
      <c r="G292" s="44">
        <f t="shared" si="68"/>
        <v>115.14476999999999</v>
      </c>
      <c r="H292" s="44">
        <f t="shared" si="85"/>
        <v>39.149221799999999</v>
      </c>
      <c r="I292" s="45">
        <f t="shared" si="69"/>
        <v>154.29399179999999</v>
      </c>
      <c r="J292" s="44">
        <f t="shared" si="86"/>
        <v>23.144098769999996</v>
      </c>
      <c r="K292" s="46">
        <f t="shared" si="70"/>
        <v>177.43809056999999</v>
      </c>
      <c r="L292" s="47">
        <f t="shared" si="87"/>
        <v>212.92570868399997</v>
      </c>
      <c r="M292" s="77">
        <f t="shared" si="105"/>
        <v>102.24</v>
      </c>
      <c r="N292" s="48">
        <v>96</v>
      </c>
      <c r="O292" s="49">
        <f t="shared" si="89"/>
        <v>6.4999999999999947</v>
      </c>
      <c r="P292" s="93">
        <f t="shared" si="90"/>
        <v>0</v>
      </c>
    </row>
    <row r="293" spans="1:16" ht="31.5" x14ac:dyDescent="0.2">
      <c r="A293" s="12">
        <v>50000194</v>
      </c>
      <c r="B293" s="2" t="s">
        <v>243</v>
      </c>
      <c r="C293" s="36">
        <f>VLOOKUP(A293,'[3]Прейскурант 2019'!$A$12:$E$1358,5,0)</f>
        <v>266</v>
      </c>
      <c r="D293" s="37">
        <f>VLOOKUP(A293,'[1]Прейскурант( новый)'!$A$9:$C$1217,3,0)</f>
        <v>1.01</v>
      </c>
      <c r="E293" s="37">
        <f t="shared" si="92"/>
        <v>66.079755000000006</v>
      </c>
      <c r="F293" s="44">
        <f>VLOOKUP(A293,'[2]себ-ть 2019 год'!$A$2:$Q$1337,6,0)</f>
        <v>44.696400000000004</v>
      </c>
      <c r="G293" s="44">
        <f t="shared" si="68"/>
        <v>110.77615500000002</v>
      </c>
      <c r="H293" s="44">
        <f t="shared" si="85"/>
        <v>37.663892700000005</v>
      </c>
      <c r="I293" s="45">
        <f t="shared" si="69"/>
        <v>148.44004770000004</v>
      </c>
      <c r="J293" s="44">
        <f t="shared" si="86"/>
        <v>22.266007155000004</v>
      </c>
      <c r="K293" s="46">
        <f t="shared" si="70"/>
        <v>170.70605485500005</v>
      </c>
      <c r="L293" s="47">
        <f t="shared" si="87"/>
        <v>204.84726582600007</v>
      </c>
      <c r="M293" s="77">
        <f t="shared" si="105"/>
        <v>283.29000000000002</v>
      </c>
      <c r="N293" s="48">
        <v>266</v>
      </c>
      <c r="O293" s="49">
        <f t="shared" si="89"/>
        <v>6.5000000000000071</v>
      </c>
      <c r="P293" s="93">
        <f t="shared" si="90"/>
        <v>0</v>
      </c>
    </row>
    <row r="294" spans="1:16" ht="31.5" x14ac:dyDescent="0.2">
      <c r="A294" s="12">
        <v>50000195</v>
      </c>
      <c r="B294" s="2" t="s">
        <v>244</v>
      </c>
      <c r="C294" s="36">
        <f>VLOOKUP(A294,'[3]Прейскурант 2019'!$A$12:$E$1358,5,0)</f>
        <v>130</v>
      </c>
      <c r="D294" s="37">
        <f>VLOOKUP(A294,'[1]Прейскурант( новый)'!$A$9:$C$1217,3,0)</f>
        <v>1.01</v>
      </c>
      <c r="E294" s="37">
        <f t="shared" si="92"/>
        <v>66.079755000000006</v>
      </c>
      <c r="F294" s="44">
        <f>VLOOKUP(A294,'[2]себ-ть 2019 год'!$A$2:$Q$1337,6,0)</f>
        <v>3.9167999999999998</v>
      </c>
      <c r="G294" s="44">
        <f t="shared" si="68"/>
        <v>69.996555000000001</v>
      </c>
      <c r="H294" s="44">
        <f t="shared" si="85"/>
        <v>23.798828700000001</v>
      </c>
      <c r="I294" s="45">
        <f t="shared" si="69"/>
        <v>93.795383700000002</v>
      </c>
      <c r="J294" s="44">
        <f t="shared" si="86"/>
        <v>14.069307555</v>
      </c>
      <c r="K294" s="46">
        <f t="shared" si="70"/>
        <v>107.864691255</v>
      </c>
      <c r="L294" s="47">
        <f t="shared" si="87"/>
        <v>129.43762950600001</v>
      </c>
      <c r="M294" s="77">
        <f t="shared" si="105"/>
        <v>138.44999999999999</v>
      </c>
      <c r="N294" s="48">
        <v>130</v>
      </c>
      <c r="O294" s="49">
        <f t="shared" si="89"/>
        <v>6.499999999999992</v>
      </c>
      <c r="P294" s="93">
        <f t="shared" si="90"/>
        <v>0</v>
      </c>
    </row>
    <row r="295" spans="1:16" ht="31.5" x14ac:dyDescent="0.2">
      <c r="A295" s="12">
        <v>50000197</v>
      </c>
      <c r="B295" s="2" t="s">
        <v>245</v>
      </c>
      <c r="C295" s="36">
        <f>VLOOKUP(A295,'[3]Прейскурант 2019'!$A$12:$E$1358,5,0)</f>
        <v>182</v>
      </c>
      <c r="D295" s="37">
        <f>VLOOKUP(A295,'[1]Прейскурант( новый)'!$A$9:$C$1217,3,0)</f>
        <v>1.38</v>
      </c>
      <c r="E295" s="37">
        <f t="shared" si="92"/>
        <v>90.287189999999995</v>
      </c>
      <c r="F295" s="44">
        <f>VLOOKUP(A295,'[2]себ-ть 2019 год'!$A$2:$Q$1337,6,0)</f>
        <v>12.903</v>
      </c>
      <c r="G295" s="44">
        <f t="shared" si="68"/>
        <v>103.19019</v>
      </c>
      <c r="H295" s="44">
        <f t="shared" si="85"/>
        <v>35.084664600000004</v>
      </c>
      <c r="I295" s="45">
        <f t="shared" si="69"/>
        <v>138.2748546</v>
      </c>
      <c r="J295" s="44">
        <f t="shared" si="86"/>
        <v>20.741228189999998</v>
      </c>
      <c r="K295" s="46">
        <f t="shared" si="70"/>
        <v>159.01608278999998</v>
      </c>
      <c r="L295" s="47">
        <f t="shared" si="87"/>
        <v>190.81929934799999</v>
      </c>
      <c r="M295" s="77">
        <f t="shared" si="105"/>
        <v>193.83</v>
      </c>
      <c r="N295" s="48">
        <v>182</v>
      </c>
      <c r="O295" s="49">
        <f t="shared" si="89"/>
        <v>6.5000000000000071</v>
      </c>
      <c r="P295" s="93">
        <f t="shared" si="90"/>
        <v>0</v>
      </c>
    </row>
    <row r="296" spans="1:16" ht="31.5" x14ac:dyDescent="0.2">
      <c r="A296" s="12">
        <v>50000198</v>
      </c>
      <c r="B296" s="2" t="s">
        <v>246</v>
      </c>
      <c r="C296" s="36">
        <f>VLOOKUP(A296,'[3]Прейскурант 2019'!$A$12:$E$1358,5,0)</f>
        <v>176</v>
      </c>
      <c r="D296" s="37">
        <f>VLOOKUP(A296,'[1]Прейскурант( новый)'!$A$9:$C$1217,3,0)</f>
        <v>1.38</v>
      </c>
      <c r="E296" s="37">
        <f t="shared" si="92"/>
        <v>90.287189999999995</v>
      </c>
      <c r="F296" s="44">
        <v>24.21</v>
      </c>
      <c r="G296" s="44">
        <f t="shared" si="68"/>
        <v>114.49718999999999</v>
      </c>
      <c r="H296" s="44">
        <f t="shared" si="85"/>
        <v>38.929044599999997</v>
      </c>
      <c r="I296" s="45">
        <f t="shared" si="69"/>
        <v>153.42623459999999</v>
      </c>
      <c r="J296" s="44">
        <f t="shared" si="86"/>
        <v>23.013935189999998</v>
      </c>
      <c r="K296" s="46">
        <f t="shared" si="70"/>
        <v>176.44016978999997</v>
      </c>
      <c r="L296" s="47">
        <f t="shared" si="87"/>
        <v>211.72820374799997</v>
      </c>
      <c r="M296" s="77">
        <f t="shared" si="105"/>
        <v>187.44</v>
      </c>
      <c r="N296" s="48">
        <v>176</v>
      </c>
      <c r="O296" s="49">
        <f t="shared" si="89"/>
        <v>6.4999999999999991</v>
      </c>
      <c r="P296" s="93">
        <f t="shared" si="90"/>
        <v>0</v>
      </c>
    </row>
    <row r="297" spans="1:16" ht="31.5" x14ac:dyDescent="0.2">
      <c r="A297" s="12">
        <v>50000058</v>
      </c>
      <c r="B297" s="80" t="s">
        <v>1219</v>
      </c>
      <c r="C297" s="36">
        <v>270</v>
      </c>
      <c r="D297" s="37">
        <v>1.88</v>
      </c>
      <c r="E297" s="37">
        <f t="shared" si="92"/>
        <v>122.99994000000001</v>
      </c>
      <c r="F297" s="44">
        <v>20.04</v>
      </c>
      <c r="G297" s="44">
        <f t="shared" si="68"/>
        <v>143.03994</v>
      </c>
      <c r="H297" s="44">
        <f t="shared" si="85"/>
        <v>48.633579600000004</v>
      </c>
      <c r="I297" s="45">
        <f t="shared" si="69"/>
        <v>191.67351960000002</v>
      </c>
      <c r="J297" s="44">
        <f t="shared" si="86"/>
        <v>28.751027940000004</v>
      </c>
      <c r="K297" s="46">
        <f t="shared" si="70"/>
        <v>220.42454754000002</v>
      </c>
      <c r="L297" s="47">
        <f t="shared" si="87"/>
        <v>264.50945704800006</v>
      </c>
      <c r="M297" s="77">
        <f t="shared" si="105"/>
        <v>287.55</v>
      </c>
      <c r="N297" s="48">
        <v>270</v>
      </c>
      <c r="O297" s="49">
        <f t="shared" si="89"/>
        <v>6.5000000000000044</v>
      </c>
      <c r="P297" s="93">
        <f t="shared" si="90"/>
        <v>0</v>
      </c>
    </row>
    <row r="298" spans="1:16" ht="31.5" x14ac:dyDescent="0.2">
      <c r="A298" s="12">
        <v>50001100</v>
      </c>
      <c r="B298" s="2" t="s">
        <v>247</v>
      </c>
      <c r="C298" s="36">
        <f>VLOOKUP(A298,'[3]Прейскурант 2019'!$A$12:$E$1358,5,0)</f>
        <v>196</v>
      </c>
      <c r="D298" s="37">
        <f>VLOOKUP(A298,'[1]Прейскурант( новый)'!$A$9:$C$1217,3,0)</f>
        <v>1.38</v>
      </c>
      <c r="E298" s="37">
        <f t="shared" si="92"/>
        <v>90.287189999999995</v>
      </c>
      <c r="F298" s="44">
        <f>VLOOKUP(A298,'[2]себ-ть 2019 год'!$A$2:$Q$1337,6,0)</f>
        <v>14.0046</v>
      </c>
      <c r="G298" s="44">
        <f t="shared" si="68"/>
        <v>104.29178999999999</v>
      </c>
      <c r="H298" s="44">
        <f t="shared" si="85"/>
        <v>35.459208599999997</v>
      </c>
      <c r="I298" s="45">
        <f t="shared" si="69"/>
        <v>139.7509986</v>
      </c>
      <c r="J298" s="44">
        <f t="shared" si="86"/>
        <v>20.96264979</v>
      </c>
      <c r="K298" s="46">
        <f t="shared" si="70"/>
        <v>160.71364839</v>
      </c>
      <c r="L298" s="47">
        <f t="shared" si="87"/>
        <v>192.856378068</v>
      </c>
      <c r="M298" s="77">
        <f t="shared" si="105"/>
        <v>208.74</v>
      </c>
      <c r="N298" s="48">
        <v>196</v>
      </c>
      <c r="O298" s="49">
        <f t="shared" si="89"/>
        <v>6.5000000000000044</v>
      </c>
      <c r="P298" s="93">
        <f t="shared" si="90"/>
        <v>0</v>
      </c>
    </row>
    <row r="299" spans="1:16" ht="31.5" x14ac:dyDescent="0.2">
      <c r="A299" s="12">
        <v>50001107</v>
      </c>
      <c r="B299" s="2" t="s">
        <v>248</v>
      </c>
      <c r="C299" s="36">
        <f>VLOOKUP(A299,'[3]Прейскурант 2019'!$A$12:$E$1358,5,0)</f>
        <v>204</v>
      </c>
      <c r="D299" s="37">
        <f>VLOOKUP(A299,'[1]Прейскурант( новый)'!$A$9:$C$1217,3,0)</f>
        <v>2.21</v>
      </c>
      <c r="E299" s="37">
        <f t="shared" si="92"/>
        <v>144.59035499999999</v>
      </c>
      <c r="F299" s="44">
        <v>165.12</v>
      </c>
      <c r="G299" s="44">
        <f t="shared" si="68"/>
        <v>309.71035499999999</v>
      </c>
      <c r="H299" s="44">
        <f t="shared" si="85"/>
        <v>105.30152070000001</v>
      </c>
      <c r="I299" s="45">
        <f t="shared" si="69"/>
        <v>415.01187570000002</v>
      </c>
      <c r="J299" s="44">
        <f t="shared" si="86"/>
        <v>62.251781354999999</v>
      </c>
      <c r="K299" s="46">
        <f t="shared" si="70"/>
        <v>477.26365705500001</v>
      </c>
      <c r="L299" s="47">
        <f t="shared" si="87"/>
        <v>572.71638846600001</v>
      </c>
      <c r="M299" s="77">
        <f t="shared" si="105"/>
        <v>217.26</v>
      </c>
      <c r="N299" s="48">
        <v>204</v>
      </c>
      <c r="O299" s="49">
        <f t="shared" si="89"/>
        <v>6.4999999999999964</v>
      </c>
      <c r="P299" s="93">
        <f t="shared" si="90"/>
        <v>0</v>
      </c>
    </row>
    <row r="300" spans="1:16" ht="31.5" x14ac:dyDescent="0.2">
      <c r="A300" s="12">
        <v>50001101</v>
      </c>
      <c r="B300" s="2" t="s">
        <v>249</v>
      </c>
      <c r="C300" s="36">
        <f>VLOOKUP(A300,'[3]Прейскурант 2019'!$A$12:$E$1358,5,0)</f>
        <v>852</v>
      </c>
      <c r="D300" s="37">
        <f>VLOOKUP(A300,'[1]Прейскурант( новый)'!$A$9:$C$1217,3,0)</f>
        <v>8.5399999999999991</v>
      </c>
      <c r="E300" s="37">
        <f t="shared" si="92"/>
        <v>558.73376999999994</v>
      </c>
      <c r="F300" s="44">
        <v>140.26</v>
      </c>
      <c r="G300" s="44">
        <f t="shared" si="68"/>
        <v>698.99376999999993</v>
      </c>
      <c r="H300" s="44">
        <f t="shared" si="85"/>
        <v>237.65788179999998</v>
      </c>
      <c r="I300" s="45">
        <f t="shared" si="69"/>
        <v>936.65165179999985</v>
      </c>
      <c r="J300" s="44">
        <f t="shared" si="86"/>
        <v>140.49774776999996</v>
      </c>
      <c r="K300" s="46">
        <f t="shared" si="70"/>
        <v>1077.1493995699998</v>
      </c>
      <c r="L300" s="47">
        <f t="shared" si="87"/>
        <v>1292.5792794839997</v>
      </c>
      <c r="M300" s="77">
        <f t="shared" si="105"/>
        <v>907.38</v>
      </c>
      <c r="N300" s="48">
        <v>852</v>
      </c>
      <c r="O300" s="49">
        <f t="shared" si="89"/>
        <v>6.4999999999999991</v>
      </c>
      <c r="P300" s="93">
        <f t="shared" si="90"/>
        <v>0</v>
      </c>
    </row>
    <row r="301" spans="1:16" ht="31.5" x14ac:dyDescent="0.2">
      <c r="A301" s="12">
        <v>50001112</v>
      </c>
      <c r="B301" s="2" t="s">
        <v>250</v>
      </c>
      <c r="C301" s="36">
        <f>VLOOKUP(A301,'[3]Прейскурант 2019'!$A$12:$E$1358,5,0)</f>
        <v>248</v>
      </c>
      <c r="D301" s="37">
        <f>VLOOKUP(A301,'[1]Прейскурант( новый)'!$A$9:$C$1217,3,0)</f>
        <v>1.54</v>
      </c>
      <c r="E301" s="37">
        <f t="shared" si="92"/>
        <v>100.75527000000001</v>
      </c>
      <c r="F301" s="44">
        <f>VLOOKUP(A301,'[2]себ-ть 2019 год'!$A$2:$Q$1337,6,0)</f>
        <v>7.5174000000000003</v>
      </c>
      <c r="G301" s="44">
        <f t="shared" si="68"/>
        <v>108.27267000000001</v>
      </c>
      <c r="H301" s="44">
        <f t="shared" si="85"/>
        <v>36.812707800000005</v>
      </c>
      <c r="I301" s="45">
        <f t="shared" si="69"/>
        <v>145.0853778</v>
      </c>
      <c r="J301" s="44">
        <f t="shared" si="86"/>
        <v>21.76280667</v>
      </c>
      <c r="K301" s="46">
        <f t="shared" si="70"/>
        <v>166.84818447000001</v>
      </c>
      <c r="L301" s="47">
        <f t="shared" si="87"/>
        <v>200.217821364</v>
      </c>
      <c r="M301" s="77">
        <f t="shared" si="105"/>
        <v>264.12</v>
      </c>
      <c r="N301" s="48">
        <v>264</v>
      </c>
      <c r="O301" s="49">
        <f t="shared" si="89"/>
        <v>6.5000000000000018</v>
      </c>
      <c r="P301" s="93">
        <f t="shared" si="90"/>
        <v>6.4516129032258007E-2</v>
      </c>
    </row>
    <row r="302" spans="1:16" ht="31.5" x14ac:dyDescent="0.2">
      <c r="A302" s="12">
        <v>50001320</v>
      </c>
      <c r="B302" s="2" t="s">
        <v>251</v>
      </c>
      <c r="C302" s="36">
        <f>VLOOKUP(A302,'[3]Прейскурант 2019'!$A$12:$E$1358,5,0)</f>
        <v>633</v>
      </c>
      <c r="D302" s="37">
        <f>VLOOKUP(A302,'[1]Прейскурант( новый)'!$A$9:$C$1217,3,0)</f>
        <v>3.54</v>
      </c>
      <c r="E302" s="37">
        <f t="shared" si="92"/>
        <v>231.60626999999999</v>
      </c>
      <c r="F302" s="44">
        <f>VLOOKUP(A302,'[2]себ-ть 2019 год'!$A$2:$Q$1337,6,0)</f>
        <v>27.672599999999999</v>
      </c>
      <c r="G302" s="44">
        <f t="shared" si="68"/>
        <v>259.27886999999998</v>
      </c>
      <c r="H302" s="44">
        <f t="shared" si="85"/>
        <v>88.154815799999994</v>
      </c>
      <c r="I302" s="45">
        <f t="shared" si="69"/>
        <v>347.43368579999998</v>
      </c>
      <c r="J302" s="44">
        <f t="shared" si="86"/>
        <v>52.115052869999992</v>
      </c>
      <c r="K302" s="46">
        <f t="shared" si="70"/>
        <v>399.54873866999998</v>
      </c>
      <c r="L302" s="47">
        <f t="shared" si="87"/>
        <v>479.45848640399998</v>
      </c>
      <c r="M302" s="77">
        <f t="shared" si="105"/>
        <v>674.14499999999998</v>
      </c>
      <c r="N302" s="48">
        <v>633</v>
      </c>
      <c r="O302" s="49">
        <f t="shared" si="89"/>
        <v>6.4999999999999973</v>
      </c>
      <c r="P302" s="93">
        <f t="shared" si="90"/>
        <v>0</v>
      </c>
    </row>
    <row r="303" spans="1:16" ht="47.25" x14ac:dyDescent="0.2">
      <c r="A303" s="12">
        <v>50001321</v>
      </c>
      <c r="B303" s="2" t="s">
        <v>252</v>
      </c>
      <c r="C303" s="36">
        <f>VLOOKUP(A303,'[3]Прейскурант 2019'!$A$12:$E$1358,5,0)</f>
        <v>182</v>
      </c>
      <c r="D303" s="37">
        <f>VLOOKUP(A303,'[1]Прейскурант( новый)'!$A$9:$C$1217,3,0)</f>
        <v>0.5</v>
      </c>
      <c r="E303" s="37">
        <f t="shared" si="92"/>
        <v>32.71275</v>
      </c>
      <c r="F303" s="44">
        <f>VLOOKUP(A303,'[2]себ-ть 2019 год'!$A$2:$Q$1337,6,0)</f>
        <v>59.394599999999997</v>
      </c>
      <c r="G303" s="44">
        <f t="shared" si="68"/>
        <v>92.107349999999997</v>
      </c>
      <c r="H303" s="44">
        <f t="shared" si="85"/>
        <v>31.316499</v>
      </c>
      <c r="I303" s="45">
        <f t="shared" si="69"/>
        <v>123.42384899999999</v>
      </c>
      <c r="J303" s="44">
        <f t="shared" si="86"/>
        <v>18.513577349999998</v>
      </c>
      <c r="K303" s="46">
        <f t="shared" si="70"/>
        <v>141.93742634999998</v>
      </c>
      <c r="L303" s="47">
        <f t="shared" si="87"/>
        <v>170.32491161999997</v>
      </c>
      <c r="M303" s="77">
        <f t="shared" si="105"/>
        <v>193.83</v>
      </c>
      <c r="N303" s="48">
        <v>182</v>
      </c>
      <c r="O303" s="49">
        <f t="shared" si="89"/>
        <v>6.5000000000000071</v>
      </c>
      <c r="P303" s="93">
        <f t="shared" si="90"/>
        <v>0</v>
      </c>
    </row>
    <row r="304" spans="1:16" ht="15.75" x14ac:dyDescent="0.2">
      <c r="A304" s="232" t="s">
        <v>253</v>
      </c>
      <c r="B304" s="233"/>
      <c r="C304" s="233"/>
      <c r="D304" s="233"/>
      <c r="E304" s="233"/>
      <c r="F304" s="233"/>
      <c r="G304" s="233"/>
      <c r="H304" s="233"/>
      <c r="I304" s="233"/>
      <c r="J304" s="233"/>
      <c r="K304" s="233"/>
      <c r="L304" s="233"/>
      <c r="M304" s="233"/>
      <c r="N304" s="233"/>
      <c r="O304" s="234"/>
    </row>
    <row r="305" spans="1:16" ht="31.5" x14ac:dyDescent="0.2">
      <c r="A305" s="12">
        <v>50001102</v>
      </c>
      <c r="B305" s="2" t="s">
        <v>254</v>
      </c>
      <c r="C305" s="36">
        <f>VLOOKUP(A305,'[3]Прейскурант 2019'!$A$12:$E$1358,5,0)</f>
        <v>193</v>
      </c>
      <c r="D305" s="37">
        <f>VLOOKUP(A305,'[1]Прейскурант( новый)'!$A$9:$C$1217,3,0)</f>
        <v>0.38</v>
      </c>
      <c r="E305" s="37">
        <f t="shared" si="92"/>
        <v>24.861689999999999</v>
      </c>
      <c r="F305" s="44">
        <f>VLOOKUP(A305,'[2]себ-ть 2019 год'!$A$2:$Q$1337,6,0)</f>
        <v>79.56</v>
      </c>
      <c r="G305" s="44">
        <f t="shared" si="68"/>
        <v>104.42169</v>
      </c>
      <c r="H305" s="44">
        <f t="shared" si="85"/>
        <v>35.503374600000001</v>
      </c>
      <c r="I305" s="45">
        <f t="shared" si="69"/>
        <v>139.92506459999998</v>
      </c>
      <c r="J305" s="44">
        <f t="shared" si="86"/>
        <v>20.988759689999998</v>
      </c>
      <c r="K305" s="46">
        <f t="shared" si="70"/>
        <v>160.91382428999998</v>
      </c>
      <c r="L305" s="47">
        <f t="shared" si="87"/>
        <v>193.09658914799996</v>
      </c>
      <c r="M305" s="77">
        <f t="shared" ref="M305:M309" si="106">C305*6.5%+C305</f>
        <v>205.54499999999999</v>
      </c>
      <c r="N305" s="48">
        <v>193</v>
      </c>
      <c r="O305" s="49">
        <f t="shared" si="89"/>
        <v>6.4999999999999929</v>
      </c>
      <c r="P305" s="93">
        <f t="shared" si="90"/>
        <v>0</v>
      </c>
    </row>
    <row r="306" spans="1:16" ht="47.25" x14ac:dyDescent="0.2">
      <c r="A306" s="12">
        <v>50001322</v>
      </c>
      <c r="B306" s="2" t="s">
        <v>255</v>
      </c>
      <c r="C306" s="36">
        <f>VLOOKUP(A306,'[3]Прейскурант 2019'!$A$12:$E$1358,5,0)</f>
        <v>193</v>
      </c>
      <c r="D306" s="37">
        <f>VLOOKUP(A306,'[1]Прейскурант( новый)'!$A$9:$C$1217,3,0)</f>
        <v>0.38</v>
      </c>
      <c r="E306" s="37">
        <f t="shared" si="92"/>
        <v>24.861689999999999</v>
      </c>
      <c r="F306" s="44">
        <f>VLOOKUP(A306,'[2]себ-ть 2019 год'!$A$2:$Q$1337,6,0)</f>
        <v>54.57</v>
      </c>
      <c r="G306" s="44">
        <f t="shared" ref="G306:G370" si="107">E306+F306</f>
        <v>79.431690000000003</v>
      </c>
      <c r="H306" s="44">
        <f t="shared" si="85"/>
        <v>27.006774600000004</v>
      </c>
      <c r="I306" s="45">
        <f t="shared" ref="I306:I370" si="108">G306+H306</f>
        <v>106.4384646</v>
      </c>
      <c r="J306" s="44">
        <f t="shared" si="86"/>
        <v>15.96576969</v>
      </c>
      <c r="K306" s="46">
        <f t="shared" ref="K306:K370" si="109">I306+J306</f>
        <v>122.40423429000001</v>
      </c>
      <c r="L306" s="47">
        <f t="shared" si="87"/>
        <v>146.88508114800001</v>
      </c>
      <c r="M306" s="77">
        <f t="shared" si="106"/>
        <v>205.54499999999999</v>
      </c>
      <c r="N306" s="48">
        <v>193</v>
      </c>
      <c r="O306" s="49">
        <f t="shared" si="89"/>
        <v>6.4999999999999929</v>
      </c>
      <c r="P306" s="93">
        <f t="shared" si="90"/>
        <v>0</v>
      </c>
    </row>
    <row r="307" spans="1:16" ht="31.5" x14ac:dyDescent="0.2">
      <c r="A307" s="12">
        <v>50000059</v>
      </c>
      <c r="B307" s="80" t="s">
        <v>1220</v>
      </c>
      <c r="C307" s="36">
        <v>210</v>
      </c>
      <c r="D307" s="37">
        <v>0.46</v>
      </c>
      <c r="E307" s="37">
        <f t="shared" si="92"/>
        <v>30.095730000000003</v>
      </c>
      <c r="F307" s="44">
        <v>58.43</v>
      </c>
      <c r="G307" s="44">
        <f t="shared" si="107"/>
        <v>88.52573000000001</v>
      </c>
      <c r="H307" s="44">
        <f t="shared" si="85"/>
        <v>30.098748200000006</v>
      </c>
      <c r="I307" s="45">
        <f t="shared" si="108"/>
        <v>118.62447820000001</v>
      </c>
      <c r="J307" s="44">
        <f t="shared" si="86"/>
        <v>17.79367173</v>
      </c>
      <c r="K307" s="46">
        <f t="shared" si="109"/>
        <v>136.41814993000003</v>
      </c>
      <c r="L307" s="47">
        <f t="shared" si="87"/>
        <v>163.70177991600002</v>
      </c>
      <c r="M307" s="77">
        <f t="shared" si="106"/>
        <v>223.65</v>
      </c>
      <c r="N307" s="48">
        <v>210</v>
      </c>
      <c r="O307" s="49">
        <f t="shared" si="89"/>
        <v>6.5000000000000027</v>
      </c>
      <c r="P307" s="93">
        <f t="shared" si="90"/>
        <v>0</v>
      </c>
    </row>
    <row r="308" spans="1:16" ht="31.5" x14ac:dyDescent="0.2">
      <c r="A308" s="12">
        <v>50000060</v>
      </c>
      <c r="B308" s="80" t="s">
        <v>1221</v>
      </c>
      <c r="C308" s="36">
        <v>178</v>
      </c>
      <c r="D308" s="37">
        <v>1.1299999999999999</v>
      </c>
      <c r="E308" s="37">
        <f t="shared" si="92"/>
        <v>73.930814999999996</v>
      </c>
      <c r="F308" s="44">
        <v>18.91</v>
      </c>
      <c r="G308" s="44">
        <f t="shared" si="107"/>
        <v>92.840814999999992</v>
      </c>
      <c r="H308" s="44">
        <f t="shared" si="85"/>
        <v>31.565877099999998</v>
      </c>
      <c r="I308" s="45">
        <f t="shared" si="108"/>
        <v>124.40669209999999</v>
      </c>
      <c r="J308" s="44">
        <f t="shared" si="86"/>
        <v>18.661003814999997</v>
      </c>
      <c r="K308" s="46">
        <f t="shared" si="109"/>
        <v>143.06769591499997</v>
      </c>
      <c r="L308" s="47">
        <f t="shared" si="87"/>
        <v>171.68123509799997</v>
      </c>
      <c r="M308" s="77">
        <f t="shared" si="106"/>
        <v>189.57</v>
      </c>
      <c r="N308" s="48">
        <v>178</v>
      </c>
      <c r="O308" s="49">
        <f t="shared" si="89"/>
        <v>6.4999999999999964</v>
      </c>
      <c r="P308" s="93">
        <f t="shared" si="90"/>
        <v>0</v>
      </c>
    </row>
    <row r="309" spans="1:16" ht="47.25" x14ac:dyDescent="0.2">
      <c r="A309" s="12">
        <v>50000061</v>
      </c>
      <c r="B309" s="80" t="s">
        <v>1222</v>
      </c>
      <c r="C309" s="36">
        <v>226</v>
      </c>
      <c r="D309" s="37">
        <v>0.46</v>
      </c>
      <c r="E309" s="37">
        <f t="shared" si="92"/>
        <v>30.095730000000003</v>
      </c>
      <c r="F309" s="44">
        <v>68.040000000000006</v>
      </c>
      <c r="G309" s="44">
        <f t="shared" si="107"/>
        <v>98.135730000000009</v>
      </c>
      <c r="H309" s="44">
        <f t="shared" si="85"/>
        <v>33.366148200000005</v>
      </c>
      <c r="I309" s="45">
        <f t="shared" si="108"/>
        <v>131.50187820000002</v>
      </c>
      <c r="J309" s="44">
        <f t="shared" si="86"/>
        <v>19.725281730000003</v>
      </c>
      <c r="K309" s="46">
        <f t="shared" si="109"/>
        <v>151.22715993000003</v>
      </c>
      <c r="L309" s="47">
        <f t="shared" si="87"/>
        <v>181.47259191600003</v>
      </c>
      <c r="M309" s="77">
        <f t="shared" si="106"/>
        <v>240.69</v>
      </c>
      <c r="N309" s="48">
        <v>226</v>
      </c>
      <c r="O309" s="49">
        <f t="shared" si="89"/>
        <v>6.4999999999999991</v>
      </c>
      <c r="P309" s="93">
        <f t="shared" si="90"/>
        <v>0</v>
      </c>
    </row>
    <row r="310" spans="1:16" ht="15.75" x14ac:dyDescent="0.2">
      <c r="A310" s="232" t="s">
        <v>256</v>
      </c>
      <c r="B310" s="233"/>
      <c r="C310" s="233"/>
      <c r="D310" s="233"/>
      <c r="E310" s="233"/>
      <c r="F310" s="233"/>
      <c r="G310" s="233"/>
      <c r="H310" s="233"/>
      <c r="I310" s="233"/>
      <c r="J310" s="233"/>
      <c r="K310" s="233"/>
      <c r="L310" s="233"/>
      <c r="M310" s="233"/>
      <c r="N310" s="233"/>
      <c r="O310" s="234"/>
    </row>
    <row r="311" spans="1:16" ht="47.25" x14ac:dyDescent="0.2">
      <c r="A311" s="12">
        <v>50001323</v>
      </c>
      <c r="B311" s="2" t="s">
        <v>257</v>
      </c>
      <c r="C311" s="36">
        <f>VLOOKUP(A311,'[3]Прейскурант 2019'!$A$12:$E$1358,5,0)</f>
        <v>768</v>
      </c>
      <c r="D311" s="37">
        <f>VLOOKUP(A311,'[1]Прейскурант( новый)'!$A$9:$C$1217,3,0)</f>
        <v>2.2599999999999998</v>
      </c>
      <c r="E311" s="37">
        <f t="shared" si="92"/>
        <v>147.86162999999999</v>
      </c>
      <c r="F311" s="44">
        <f>VLOOKUP(A311,'[2]себ-ть 2019 год'!$A$2:$Q$1337,6,0)</f>
        <v>172.4718</v>
      </c>
      <c r="G311" s="44">
        <f t="shared" si="107"/>
        <v>320.33343000000002</v>
      </c>
      <c r="H311" s="44">
        <f t="shared" si="85"/>
        <v>108.91336620000001</v>
      </c>
      <c r="I311" s="45">
        <f t="shared" si="108"/>
        <v>429.24679620000006</v>
      </c>
      <c r="J311" s="44">
        <f t="shared" si="86"/>
        <v>64.387019430000009</v>
      </c>
      <c r="K311" s="46">
        <f t="shared" si="109"/>
        <v>493.63381563000007</v>
      </c>
      <c r="L311" s="47">
        <f t="shared" si="87"/>
        <v>592.36057875600011</v>
      </c>
      <c r="M311" s="77">
        <f t="shared" ref="M311:M316" si="110">C311*6.5%+C311</f>
        <v>817.92</v>
      </c>
      <c r="N311" s="48">
        <v>768</v>
      </c>
      <c r="O311" s="49">
        <f t="shared" si="89"/>
        <v>6.4999999999999947</v>
      </c>
      <c r="P311" s="93">
        <f t="shared" si="90"/>
        <v>0</v>
      </c>
    </row>
    <row r="312" spans="1:16" ht="47.25" x14ac:dyDescent="0.2">
      <c r="A312" s="12">
        <v>50001324</v>
      </c>
      <c r="B312" s="2" t="s">
        <v>258</v>
      </c>
      <c r="C312" s="36">
        <f>VLOOKUP(A312,'[3]Прейскурант 2019'!$A$12:$E$1358,5,0)</f>
        <v>1215</v>
      </c>
      <c r="D312" s="37">
        <f>VLOOKUP(A312,'[1]Прейскурант( новый)'!$A$9:$C$1217,3,0)</f>
        <v>3.77</v>
      </c>
      <c r="E312" s="37">
        <f t="shared" si="92"/>
        <v>246.654135</v>
      </c>
      <c r="F312" s="44">
        <f>VLOOKUP(A312,'[2]себ-ть 2019 год'!$A$2:$Q$1337,6,0)</f>
        <v>389.51760000000002</v>
      </c>
      <c r="G312" s="44">
        <f t="shared" si="107"/>
        <v>636.17173500000001</v>
      </c>
      <c r="H312" s="44">
        <f t="shared" si="85"/>
        <v>216.29838990000002</v>
      </c>
      <c r="I312" s="45">
        <f t="shared" si="108"/>
        <v>852.47012489999997</v>
      </c>
      <c r="J312" s="44">
        <f t="shared" si="86"/>
        <v>127.87051873499999</v>
      </c>
      <c r="K312" s="46">
        <f t="shared" si="109"/>
        <v>980.34064363499999</v>
      </c>
      <c r="L312" s="47">
        <f t="shared" si="87"/>
        <v>1176.408772362</v>
      </c>
      <c r="M312" s="77">
        <f t="shared" si="110"/>
        <v>1293.9749999999999</v>
      </c>
      <c r="N312" s="48">
        <v>1215</v>
      </c>
      <c r="O312" s="49">
        <f t="shared" si="89"/>
        <v>6.499999999999992</v>
      </c>
      <c r="P312" s="93">
        <f t="shared" si="90"/>
        <v>0</v>
      </c>
    </row>
    <row r="313" spans="1:16" ht="31.5" x14ac:dyDescent="0.2">
      <c r="A313" s="12">
        <v>50000062</v>
      </c>
      <c r="B313" s="80" t="s">
        <v>1223</v>
      </c>
      <c r="C313" s="36">
        <v>1215</v>
      </c>
      <c r="D313" s="37">
        <v>8.5</v>
      </c>
      <c r="E313" s="37">
        <f t="shared" si="92"/>
        <v>556.11675000000002</v>
      </c>
      <c r="F313" s="44">
        <v>91.46</v>
      </c>
      <c r="G313" s="44">
        <f t="shared" si="107"/>
        <v>647.57675000000006</v>
      </c>
      <c r="H313" s="44">
        <f t="shared" si="85"/>
        <v>220.17609500000003</v>
      </c>
      <c r="I313" s="45">
        <f t="shared" si="108"/>
        <v>867.75284500000009</v>
      </c>
      <c r="J313" s="44">
        <f t="shared" si="86"/>
        <v>130.16292675</v>
      </c>
      <c r="K313" s="46">
        <f t="shared" si="109"/>
        <v>997.91577175000009</v>
      </c>
      <c r="L313" s="47">
        <f t="shared" si="87"/>
        <v>1197.4989261000001</v>
      </c>
      <c r="M313" s="77">
        <f t="shared" si="110"/>
        <v>1293.9749999999999</v>
      </c>
      <c r="N313" s="48">
        <v>1215</v>
      </c>
      <c r="O313" s="49">
        <f t="shared" si="89"/>
        <v>6.499999999999992</v>
      </c>
      <c r="P313" s="93">
        <f t="shared" si="90"/>
        <v>0</v>
      </c>
    </row>
    <row r="314" spans="1:16" ht="31.5" x14ac:dyDescent="0.2">
      <c r="A314" s="12">
        <v>50000953</v>
      </c>
      <c r="B314" s="2" t="s">
        <v>259</v>
      </c>
      <c r="C314" s="36">
        <f>VLOOKUP(A314,'[3]Прейскурант 2019'!$A$12:$E$1358,5,0)</f>
        <v>1153</v>
      </c>
      <c r="D314" s="37">
        <f>VLOOKUP(A314,'[1]Прейскурант( новый)'!$A$9:$C$1217,3,0)</f>
        <v>7.02</v>
      </c>
      <c r="E314" s="37">
        <f t="shared" si="92"/>
        <v>459.28701000000001</v>
      </c>
      <c r="F314" s="44">
        <f>VLOOKUP(A314,'[2]себ-ть 2019 год'!$A$2:$Q$1337,6,0)</f>
        <v>91.463400000000007</v>
      </c>
      <c r="G314" s="44">
        <f t="shared" si="107"/>
        <v>550.75040999999999</v>
      </c>
      <c r="H314" s="44">
        <f t="shared" si="85"/>
        <v>187.25513940000002</v>
      </c>
      <c r="I314" s="45">
        <f t="shared" si="108"/>
        <v>738.00554940000006</v>
      </c>
      <c r="J314" s="44">
        <f t="shared" si="86"/>
        <v>110.70083241</v>
      </c>
      <c r="K314" s="46">
        <f t="shared" si="109"/>
        <v>848.70638181000004</v>
      </c>
      <c r="L314" s="47">
        <f t="shared" si="87"/>
        <v>1018.447658172</v>
      </c>
      <c r="M314" s="77">
        <f t="shared" si="110"/>
        <v>1227.9449999999999</v>
      </c>
      <c r="N314" s="48">
        <v>1200</v>
      </c>
      <c r="O314" s="49">
        <f t="shared" si="89"/>
        <v>6.4999999999999947</v>
      </c>
      <c r="P314" s="93">
        <f t="shared" si="90"/>
        <v>4.0763226366001826E-2</v>
      </c>
    </row>
    <row r="315" spans="1:16" ht="31.5" x14ac:dyDescent="0.2">
      <c r="A315" s="12">
        <v>51000177</v>
      </c>
      <c r="B315" s="2" t="s">
        <v>260</v>
      </c>
      <c r="C315" s="36">
        <f>VLOOKUP(A315,'[3]Прейскурант 2019'!$A$12:$E$1358,5,0)</f>
        <v>250</v>
      </c>
      <c r="D315" s="37">
        <f>VLOOKUP(A315,'[1]Прейскурант( новый)'!$A$9:$C$1217,3,0)</f>
        <v>0.3</v>
      </c>
      <c r="E315" s="37">
        <f t="shared" si="92"/>
        <v>19.627649999999999</v>
      </c>
      <c r="F315" s="44">
        <f>VLOOKUP(A315,'[2]себ-ть 2019 год'!$A$2:$Q$1337,6,0)</f>
        <v>5.3040000000000003</v>
      </c>
      <c r="G315" s="44">
        <f t="shared" si="107"/>
        <v>24.931649999999998</v>
      </c>
      <c r="H315" s="44">
        <f t="shared" si="85"/>
        <v>8.4767609999999998</v>
      </c>
      <c r="I315" s="45">
        <f t="shared" si="108"/>
        <v>33.408411000000001</v>
      </c>
      <c r="J315" s="44">
        <f t="shared" si="86"/>
        <v>5.0112616499999998</v>
      </c>
      <c r="K315" s="46">
        <f t="shared" si="109"/>
        <v>38.419672650000003</v>
      </c>
      <c r="L315" s="47">
        <f t="shared" si="87"/>
        <v>46.103607180000004</v>
      </c>
      <c r="M315" s="77">
        <f t="shared" si="110"/>
        <v>266.25</v>
      </c>
      <c r="N315" s="48">
        <v>266</v>
      </c>
      <c r="O315" s="49">
        <f t="shared" si="89"/>
        <v>6.5</v>
      </c>
      <c r="P315" s="93">
        <f t="shared" si="90"/>
        <v>6.4000000000000057E-2</v>
      </c>
    </row>
    <row r="316" spans="1:16" ht="63" x14ac:dyDescent="0.2">
      <c r="A316" s="12">
        <v>50001328</v>
      </c>
      <c r="B316" s="2" t="s">
        <v>261</v>
      </c>
      <c r="C316" s="36">
        <f>VLOOKUP(A316,'[3]Прейскурант 2019'!$A$12:$E$1358,5,0)</f>
        <v>150</v>
      </c>
      <c r="D316" s="37">
        <f>VLOOKUP(A316,'[1]Прейскурант( новый)'!$A$9:$C$1217,3,0)</f>
        <v>1.3</v>
      </c>
      <c r="E316" s="37">
        <f t="shared" si="92"/>
        <v>85.053150000000002</v>
      </c>
      <c r="F316" s="44">
        <f>VLOOKUP(A316,'[2]себ-ть 2019 год'!$A$2:$Q$1337,6,0)</f>
        <v>0</v>
      </c>
      <c r="G316" s="44">
        <f t="shared" si="107"/>
        <v>85.053150000000002</v>
      </c>
      <c r="H316" s="44">
        <f t="shared" si="85"/>
        <v>28.918071000000001</v>
      </c>
      <c r="I316" s="45">
        <f t="shared" si="108"/>
        <v>113.971221</v>
      </c>
      <c r="J316" s="44">
        <f t="shared" si="86"/>
        <v>17.095683149999999</v>
      </c>
      <c r="K316" s="46">
        <f t="shared" si="109"/>
        <v>131.06690415</v>
      </c>
      <c r="L316" s="47">
        <f t="shared" si="87"/>
        <v>157.28028498</v>
      </c>
      <c r="M316" s="77">
        <f t="shared" si="110"/>
        <v>159.75</v>
      </c>
      <c r="N316" s="48">
        <v>160</v>
      </c>
      <c r="O316" s="49">
        <f t="shared" si="89"/>
        <v>6.5</v>
      </c>
      <c r="P316" s="93">
        <f t="shared" si="90"/>
        <v>6.6666666666666652E-2</v>
      </c>
    </row>
    <row r="317" spans="1:16" ht="15.75" x14ac:dyDescent="0.2">
      <c r="A317" s="232" t="s">
        <v>262</v>
      </c>
      <c r="B317" s="233"/>
      <c r="C317" s="233"/>
      <c r="D317" s="233"/>
      <c r="E317" s="233"/>
      <c r="F317" s="233"/>
      <c r="G317" s="233"/>
      <c r="H317" s="233"/>
      <c r="I317" s="233"/>
      <c r="J317" s="233"/>
      <c r="K317" s="233"/>
      <c r="L317" s="233"/>
      <c r="M317" s="233"/>
      <c r="N317" s="233"/>
      <c r="O317" s="234"/>
    </row>
    <row r="318" spans="1:16" ht="47.25" x14ac:dyDescent="0.2">
      <c r="A318" s="12">
        <v>50000063</v>
      </c>
      <c r="B318" s="80" t="s">
        <v>1283</v>
      </c>
      <c r="C318" s="36">
        <v>158</v>
      </c>
      <c r="D318" s="37">
        <v>1.21</v>
      </c>
      <c r="E318" s="37">
        <f t="shared" si="92"/>
        <v>79.164855000000003</v>
      </c>
      <c r="F318" s="44">
        <v>0</v>
      </c>
      <c r="G318" s="44">
        <f t="shared" si="107"/>
        <v>79.164855000000003</v>
      </c>
      <c r="H318" s="44">
        <f t="shared" si="85"/>
        <v>26.916050700000003</v>
      </c>
      <c r="I318" s="45">
        <f t="shared" si="108"/>
        <v>106.0809057</v>
      </c>
      <c r="J318" s="44">
        <f t="shared" si="86"/>
        <v>15.912135854999999</v>
      </c>
      <c r="K318" s="46">
        <f t="shared" si="109"/>
        <v>121.993041555</v>
      </c>
      <c r="L318" s="47">
        <f t="shared" si="87"/>
        <v>146.39164986600002</v>
      </c>
      <c r="M318" s="77">
        <f t="shared" ref="M318" si="111">C318*6.5%+C318</f>
        <v>168.27</v>
      </c>
      <c r="N318" s="48">
        <v>170</v>
      </c>
      <c r="O318" s="49">
        <f t="shared" si="89"/>
        <v>6.5000000000000071</v>
      </c>
      <c r="P318" s="93">
        <f t="shared" si="90"/>
        <v>7.5949367088607556E-2</v>
      </c>
    </row>
    <row r="319" spans="1:16" ht="15.75" x14ac:dyDescent="0.2">
      <c r="A319" s="232" t="s">
        <v>126</v>
      </c>
      <c r="B319" s="233"/>
      <c r="C319" s="233"/>
      <c r="D319" s="233"/>
      <c r="E319" s="233"/>
      <c r="F319" s="233"/>
      <c r="G319" s="233"/>
      <c r="H319" s="233"/>
      <c r="I319" s="233"/>
      <c r="J319" s="233"/>
      <c r="K319" s="233"/>
      <c r="L319" s="233"/>
      <c r="M319" s="233"/>
      <c r="N319" s="233"/>
      <c r="O319" s="234"/>
    </row>
    <row r="320" spans="1:16" ht="47.25" x14ac:dyDescent="0.2">
      <c r="A320" s="20">
        <v>50000031</v>
      </c>
      <c r="B320" s="80" t="s">
        <v>1224</v>
      </c>
      <c r="C320" s="36">
        <f>VLOOKUP(A320,'[3]Прейскурант 2019'!$A$12:$E$1358,5,0)</f>
        <v>10000</v>
      </c>
      <c r="D320" s="37">
        <f>VLOOKUP(A320,'[1]Прейскурант( новый)'!$A$9:$C$1217,3,0)</f>
        <v>75</v>
      </c>
      <c r="E320" s="37">
        <f t="shared" si="92"/>
        <v>4906.9125000000004</v>
      </c>
      <c r="F320" s="44">
        <v>0</v>
      </c>
      <c r="G320" s="44">
        <f t="shared" si="107"/>
        <v>4906.9125000000004</v>
      </c>
      <c r="H320" s="44">
        <f t="shared" si="85"/>
        <v>1668.3502500000002</v>
      </c>
      <c r="I320" s="45">
        <f t="shared" si="108"/>
        <v>6575.2627500000008</v>
      </c>
      <c r="J320" s="44">
        <f t="shared" si="86"/>
        <v>986.28941250000003</v>
      </c>
      <c r="K320" s="46">
        <f t="shared" si="109"/>
        <v>7561.552162500001</v>
      </c>
      <c r="L320" s="47">
        <f t="shared" si="87"/>
        <v>9073.8625950000023</v>
      </c>
      <c r="M320" s="77">
        <f t="shared" ref="M320" si="112">C320*6.5%+C320</f>
        <v>10650</v>
      </c>
      <c r="N320" s="48">
        <v>10000</v>
      </c>
      <c r="O320" s="49">
        <f t="shared" si="89"/>
        <v>6.5</v>
      </c>
      <c r="P320" s="93">
        <f t="shared" si="90"/>
        <v>0</v>
      </c>
    </row>
    <row r="321" spans="1:16" ht="15.75" x14ac:dyDescent="0.2">
      <c r="A321" s="232" t="s">
        <v>263</v>
      </c>
      <c r="B321" s="233"/>
      <c r="C321" s="233"/>
      <c r="D321" s="233"/>
      <c r="E321" s="233"/>
      <c r="F321" s="233"/>
      <c r="G321" s="233"/>
      <c r="H321" s="233"/>
      <c r="I321" s="233"/>
      <c r="J321" s="233"/>
      <c r="K321" s="233"/>
      <c r="L321" s="233"/>
      <c r="M321" s="233"/>
      <c r="N321" s="233"/>
      <c r="O321" s="234"/>
    </row>
    <row r="322" spans="1:16" ht="47.25" x14ac:dyDescent="0.2">
      <c r="A322" s="12">
        <v>50001330</v>
      </c>
      <c r="B322" s="13" t="s">
        <v>264</v>
      </c>
      <c r="C322" s="36">
        <f>VLOOKUP(A322,'[3]Прейскурант 2019'!$A$12:$E$1358,5,0)</f>
        <v>3100</v>
      </c>
      <c r="D322" s="37">
        <f>VLOOKUP(A322,'[1]Прейскурант( новый)'!$A$9:$C$1217,3,0)</f>
        <v>1</v>
      </c>
      <c r="E322" s="37">
        <f t="shared" si="92"/>
        <v>65.4255</v>
      </c>
      <c r="F322" s="44">
        <f>VLOOKUP(A322,'[2]себ-ть 2019 год'!$A$2:$Q$1337,6,0)</f>
        <v>1862.5404000000001</v>
      </c>
      <c r="G322" s="44">
        <f t="shared" si="107"/>
        <v>1927.9659000000001</v>
      </c>
      <c r="H322" s="44">
        <f t="shared" si="85"/>
        <v>655.50840600000015</v>
      </c>
      <c r="I322" s="45">
        <f t="shared" si="108"/>
        <v>2583.4743060000001</v>
      </c>
      <c r="J322" s="44">
        <f t="shared" si="86"/>
        <v>387.52114590000002</v>
      </c>
      <c r="K322" s="46">
        <f t="shared" si="109"/>
        <v>2970.9954519000003</v>
      </c>
      <c r="L322" s="47">
        <f t="shared" si="87"/>
        <v>3565.1945422800004</v>
      </c>
      <c r="M322" s="77">
        <f t="shared" ref="M322" si="113">C322*6.5%+C322</f>
        <v>3301.5</v>
      </c>
      <c r="N322" s="48">
        <v>3100</v>
      </c>
      <c r="O322" s="49">
        <f t="shared" si="89"/>
        <v>6.5</v>
      </c>
      <c r="P322" s="93">
        <f t="shared" si="90"/>
        <v>0</v>
      </c>
    </row>
    <row r="323" spans="1:16" ht="15.75" x14ac:dyDescent="0.2">
      <c r="A323" s="232" t="s">
        <v>265</v>
      </c>
      <c r="B323" s="233"/>
      <c r="C323" s="233"/>
      <c r="D323" s="233"/>
      <c r="E323" s="233"/>
      <c r="F323" s="233"/>
      <c r="G323" s="233"/>
      <c r="H323" s="233"/>
      <c r="I323" s="233"/>
      <c r="J323" s="233"/>
      <c r="K323" s="233"/>
      <c r="L323" s="233"/>
      <c r="M323" s="233"/>
      <c r="N323" s="233"/>
      <c r="O323" s="234"/>
    </row>
    <row r="324" spans="1:16" ht="31.5" x14ac:dyDescent="0.2">
      <c r="A324" s="14">
        <v>50000028</v>
      </c>
      <c r="B324" s="4" t="s">
        <v>266</v>
      </c>
      <c r="C324" s="36">
        <f>VLOOKUP(A324,'[3]Прейскурант 2019'!$A$12:$E$1358,5,0)</f>
        <v>215</v>
      </c>
      <c r="D324" s="37">
        <f>VLOOKUP(A324,'[1]Прейскурант( новый)'!$A$9:$C$1217,3,0)</f>
        <v>0.71</v>
      </c>
      <c r="E324" s="37">
        <f t="shared" si="92"/>
        <v>46.452104999999996</v>
      </c>
      <c r="F324" s="44">
        <f>VLOOKUP(A324,'[2]себ-ть 2019 год'!$A$2:$Q$1337,6,0)</f>
        <v>26.061</v>
      </c>
      <c r="G324" s="44">
        <f t="shared" si="107"/>
        <v>72.513104999999996</v>
      </c>
      <c r="H324" s="44">
        <f t="shared" si="85"/>
        <v>24.6544557</v>
      </c>
      <c r="I324" s="45">
        <f t="shared" si="108"/>
        <v>97.167560699999996</v>
      </c>
      <c r="J324" s="44">
        <f t="shared" si="86"/>
        <v>14.575134104999998</v>
      </c>
      <c r="K324" s="46">
        <f t="shared" si="109"/>
        <v>111.742694805</v>
      </c>
      <c r="L324" s="47">
        <f t="shared" si="87"/>
        <v>134.09123376600002</v>
      </c>
      <c r="M324" s="77">
        <f t="shared" ref="M324:M326" si="114">C324*6.5%+C324</f>
        <v>228.97499999999999</v>
      </c>
      <c r="N324" s="48">
        <v>229</v>
      </c>
      <c r="O324" s="49">
        <f t="shared" si="89"/>
        <v>6.4999999999999973</v>
      </c>
      <c r="P324" s="93">
        <f t="shared" si="90"/>
        <v>6.5116279069767469E-2</v>
      </c>
    </row>
    <row r="325" spans="1:16" ht="31.5" x14ac:dyDescent="0.2">
      <c r="A325" s="14">
        <v>50000029</v>
      </c>
      <c r="B325" s="4" t="s">
        <v>267</v>
      </c>
      <c r="C325" s="36">
        <f>VLOOKUP(A325,'[3]Прейскурант 2019'!$A$12:$E$1358,5,0)</f>
        <v>330</v>
      </c>
      <c r="D325" s="37">
        <f>VLOOKUP(A325,'[1]Прейскурант( новый)'!$A$9:$C$1217,3,0)</f>
        <v>1.88</v>
      </c>
      <c r="E325" s="37">
        <f t="shared" si="92"/>
        <v>122.99994000000001</v>
      </c>
      <c r="F325" s="44">
        <f>VLOOKUP(A325,'[2]себ-ть 2019 год'!$A$2:$Q$1337,6,0)</f>
        <v>51.867000000000004</v>
      </c>
      <c r="G325" s="44">
        <f t="shared" si="107"/>
        <v>174.86694</v>
      </c>
      <c r="H325" s="44">
        <f t="shared" si="85"/>
        <v>59.454759600000003</v>
      </c>
      <c r="I325" s="45">
        <f t="shared" si="108"/>
        <v>234.32169959999999</v>
      </c>
      <c r="J325" s="44">
        <f t="shared" si="86"/>
        <v>35.148254939999994</v>
      </c>
      <c r="K325" s="46">
        <f t="shared" si="109"/>
        <v>269.46995454</v>
      </c>
      <c r="L325" s="47">
        <f t="shared" si="87"/>
        <v>323.36394544799998</v>
      </c>
      <c r="M325" s="77">
        <f t="shared" si="114"/>
        <v>351.45</v>
      </c>
      <c r="N325" s="48">
        <v>351</v>
      </c>
      <c r="O325" s="49">
        <f t="shared" si="89"/>
        <v>6.4999999999999964</v>
      </c>
      <c r="P325" s="93">
        <f t="shared" si="90"/>
        <v>6.3636363636363713E-2</v>
      </c>
    </row>
    <row r="326" spans="1:16" ht="31.5" x14ac:dyDescent="0.2">
      <c r="A326" s="14">
        <v>50000030</v>
      </c>
      <c r="B326" s="85" t="s">
        <v>1284</v>
      </c>
      <c r="C326" s="36">
        <f>VLOOKUP(A326,'[3]Прейскурант 2019'!$A$12:$E$1358,5,0)</f>
        <v>330</v>
      </c>
      <c r="D326" s="37">
        <f>VLOOKUP(A326,'[1]Прейскурант( новый)'!$A$9:$C$1217,3,0)</f>
        <v>1.88</v>
      </c>
      <c r="E326" s="37">
        <f t="shared" si="92"/>
        <v>122.99994000000001</v>
      </c>
      <c r="F326" s="44">
        <f>VLOOKUP(A326,'[2]себ-ть 2019 год'!$A$2:$Q$1337,6,0)</f>
        <v>39.800400000000003</v>
      </c>
      <c r="G326" s="44">
        <f t="shared" si="107"/>
        <v>162.80034000000001</v>
      </c>
      <c r="H326" s="44">
        <f t="shared" si="85"/>
        <v>55.352115600000005</v>
      </c>
      <c r="I326" s="45">
        <f t="shared" si="108"/>
        <v>218.1524556</v>
      </c>
      <c r="J326" s="44">
        <f t="shared" si="86"/>
        <v>32.722868339999998</v>
      </c>
      <c r="K326" s="46">
        <f t="shared" si="109"/>
        <v>250.87532393999999</v>
      </c>
      <c r="L326" s="47">
        <f t="shared" si="87"/>
        <v>301.05038872799997</v>
      </c>
      <c r="M326" s="77">
        <f t="shared" si="114"/>
        <v>351.45</v>
      </c>
      <c r="N326" s="48">
        <v>351</v>
      </c>
      <c r="O326" s="49">
        <f t="shared" si="89"/>
        <v>6.4999999999999964</v>
      </c>
      <c r="P326" s="93">
        <f t="shared" si="90"/>
        <v>6.3636363636363713E-2</v>
      </c>
    </row>
    <row r="327" spans="1:16" ht="15.75" x14ac:dyDescent="0.2">
      <c r="A327" s="232" t="s">
        <v>268</v>
      </c>
      <c r="B327" s="233"/>
      <c r="C327" s="233"/>
      <c r="D327" s="233"/>
      <c r="E327" s="233"/>
      <c r="F327" s="233"/>
      <c r="G327" s="233"/>
      <c r="H327" s="233"/>
      <c r="I327" s="233"/>
      <c r="J327" s="233"/>
      <c r="K327" s="233"/>
      <c r="L327" s="233"/>
      <c r="M327" s="233"/>
      <c r="N327" s="233"/>
      <c r="O327" s="234"/>
    </row>
    <row r="328" spans="1:16" ht="31.5" x14ac:dyDescent="0.25">
      <c r="A328" s="14">
        <v>50000040</v>
      </c>
      <c r="B328" s="15" t="s">
        <v>269</v>
      </c>
      <c r="C328" s="36">
        <f>VLOOKUP(A328,'[3]Прейскурант 2019'!$A$12:$E$1358,5,0)</f>
        <v>986</v>
      </c>
      <c r="D328" s="37">
        <v>3</v>
      </c>
      <c r="E328" s="37">
        <f t="shared" si="92"/>
        <v>196.2765</v>
      </c>
      <c r="F328" s="44">
        <v>346.07</v>
      </c>
      <c r="G328" s="44">
        <f t="shared" si="107"/>
        <v>542.34649999999999</v>
      </c>
      <c r="H328" s="44">
        <f t="shared" si="85"/>
        <v>184.39781000000002</v>
      </c>
      <c r="I328" s="45">
        <f t="shared" si="108"/>
        <v>726.74431000000004</v>
      </c>
      <c r="J328" s="44">
        <f t="shared" si="86"/>
        <v>109.0116465</v>
      </c>
      <c r="K328" s="46">
        <f t="shared" si="109"/>
        <v>835.75595650000002</v>
      </c>
      <c r="L328" s="47">
        <f t="shared" si="87"/>
        <v>1002.9071478000001</v>
      </c>
      <c r="M328" s="77">
        <f t="shared" ref="M328" si="115">C328*6.5%+C328</f>
        <v>1050.0899999999999</v>
      </c>
      <c r="N328" s="48">
        <v>1050</v>
      </c>
      <c r="O328" s="49">
        <f t="shared" si="89"/>
        <v>6.499999999999992</v>
      </c>
      <c r="P328" s="93">
        <f t="shared" si="90"/>
        <v>6.4908722109533468E-2</v>
      </c>
    </row>
    <row r="329" spans="1:16" ht="15" customHeight="1" x14ac:dyDescent="0.2">
      <c r="A329" s="176" t="s">
        <v>270</v>
      </c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8"/>
    </row>
    <row r="330" spans="1:16" ht="15" customHeight="1" x14ac:dyDescent="0.2">
      <c r="A330" s="226" t="s">
        <v>271</v>
      </c>
      <c r="B330" s="227"/>
      <c r="C330" s="227"/>
      <c r="D330" s="227"/>
      <c r="E330" s="227"/>
      <c r="F330" s="227"/>
      <c r="G330" s="227"/>
      <c r="H330" s="227"/>
      <c r="I330" s="227"/>
      <c r="J330" s="227"/>
      <c r="K330" s="227"/>
      <c r="L330" s="227"/>
      <c r="M330" s="227"/>
      <c r="N330" s="227"/>
      <c r="O330" s="228"/>
    </row>
    <row r="331" spans="1:16" ht="46.5" customHeight="1" x14ac:dyDescent="0.25">
      <c r="A331" s="19">
        <v>60000005</v>
      </c>
      <c r="B331" s="61" t="s">
        <v>1190</v>
      </c>
      <c r="C331" s="36">
        <f>VLOOKUP(A331,'[3]Прейскурант 2019'!$A$12:$E$1358,5,0)</f>
        <v>2495</v>
      </c>
      <c r="D331" s="37">
        <f>VLOOKUP(A331,'[1]Прейскурант( новый)'!$A$9:$C$1217,3,0)</f>
        <v>10.3</v>
      </c>
      <c r="E331" s="37">
        <f t="shared" ref="E331:E396" si="116">67.62*D331*1.302</f>
        <v>906.82477200000017</v>
      </c>
      <c r="F331" s="44">
        <f>VLOOKUP(A331,'[2]себ-ть 2019 год'!$A$2:$Q$1337,6,0)</f>
        <v>206.45820000000001</v>
      </c>
      <c r="G331" s="44">
        <f t="shared" si="107"/>
        <v>1113.2829720000002</v>
      </c>
      <c r="H331" s="44">
        <f t="shared" ref="H331:H395" si="117">G331*$H$1</f>
        <v>378.5162104800001</v>
      </c>
      <c r="I331" s="45">
        <f t="shared" si="108"/>
        <v>1491.7991824800004</v>
      </c>
      <c r="J331" s="44">
        <f t="shared" ref="J331:J395" si="118">I331*$J$1</f>
        <v>223.76987737200005</v>
      </c>
      <c r="K331" s="46">
        <f t="shared" si="109"/>
        <v>1715.5690598520005</v>
      </c>
      <c r="L331" s="47">
        <f t="shared" ref="L331:L395" si="119">K331*$L$1+K331</f>
        <v>2058.6828718224006</v>
      </c>
      <c r="M331" s="77">
        <f t="shared" ref="M331:M394" si="120">C331*6.5%+C331</f>
        <v>2657.1750000000002</v>
      </c>
      <c r="N331" s="48">
        <v>2657</v>
      </c>
      <c r="O331" s="49">
        <f t="shared" ref="O331:O395" si="121">(M331-C331)/C331*100</f>
        <v>6.5000000000000071</v>
      </c>
      <c r="P331" s="93">
        <f t="shared" ref="P331:P393" si="122">(N331/C331)-100%</f>
        <v>6.4929859719438987E-2</v>
      </c>
    </row>
    <row r="332" spans="1:16" ht="47.25" x14ac:dyDescent="0.25">
      <c r="A332" s="19">
        <v>60000122</v>
      </c>
      <c r="B332" s="89" t="s">
        <v>1189</v>
      </c>
      <c r="C332" s="36">
        <v>0</v>
      </c>
      <c r="D332" s="37">
        <v>10.3</v>
      </c>
      <c r="E332" s="37">
        <f t="shared" si="116"/>
        <v>906.82477200000017</v>
      </c>
      <c r="F332" s="44">
        <v>206.46</v>
      </c>
      <c r="G332" s="44">
        <f t="shared" ref="G332:G333" si="123">E332+F332</f>
        <v>1113.2847720000002</v>
      </c>
      <c r="H332" s="44">
        <f t="shared" ref="H332:H333" si="124">G332*$H$1</f>
        <v>378.51682248000009</v>
      </c>
      <c r="I332" s="45">
        <f t="shared" ref="I332:I333" si="125">G332+H332</f>
        <v>1491.8015944800004</v>
      </c>
      <c r="J332" s="44">
        <f t="shared" ref="J332:J333" si="126">I332*$J$1</f>
        <v>223.77023917200006</v>
      </c>
      <c r="K332" s="46">
        <f t="shared" ref="K332:K333" si="127">I332+J332</f>
        <v>1715.5718336520004</v>
      </c>
      <c r="L332" s="47">
        <f t="shared" ref="L332:L333" si="128">K332*$L$1+K332</f>
        <v>2058.6862003824003</v>
      </c>
      <c r="M332" s="77">
        <f t="shared" si="120"/>
        <v>0</v>
      </c>
      <c r="N332" s="48">
        <v>2657</v>
      </c>
      <c r="O332" s="49">
        <v>100</v>
      </c>
      <c r="P332" s="93">
        <v>1</v>
      </c>
    </row>
    <row r="333" spans="1:16" ht="28.9" customHeight="1" x14ac:dyDescent="0.25">
      <c r="A333" s="19">
        <v>60000123</v>
      </c>
      <c r="B333" s="89" t="s">
        <v>1237</v>
      </c>
      <c r="C333" s="36">
        <v>0</v>
      </c>
      <c r="D333" s="37">
        <v>10.3</v>
      </c>
      <c r="E333" s="37">
        <f t="shared" si="116"/>
        <v>906.82477200000017</v>
      </c>
      <c r="F333" s="44">
        <v>206.46</v>
      </c>
      <c r="G333" s="44">
        <f t="shared" si="123"/>
        <v>1113.2847720000002</v>
      </c>
      <c r="H333" s="44">
        <f t="shared" si="124"/>
        <v>378.51682248000009</v>
      </c>
      <c r="I333" s="45">
        <f t="shared" si="125"/>
        <v>1491.8015944800004</v>
      </c>
      <c r="J333" s="44">
        <f t="shared" si="126"/>
        <v>223.77023917200006</v>
      </c>
      <c r="K333" s="46">
        <f t="shared" si="127"/>
        <v>1715.5718336520004</v>
      </c>
      <c r="L333" s="47">
        <f t="shared" si="128"/>
        <v>2058.6862003824003</v>
      </c>
      <c r="M333" s="77">
        <f t="shared" si="120"/>
        <v>0</v>
      </c>
      <c r="N333" s="48">
        <v>2657</v>
      </c>
      <c r="O333" s="49">
        <v>100</v>
      </c>
      <c r="P333" s="93">
        <v>1</v>
      </c>
    </row>
    <row r="334" spans="1:16" ht="15.75" x14ac:dyDescent="0.2">
      <c r="A334" s="19">
        <v>60000111</v>
      </c>
      <c r="B334" s="8" t="s">
        <v>272</v>
      </c>
      <c r="C334" s="36">
        <f>VLOOKUP(A334,'[3]Прейскурант 2019'!$A$12:$E$1358,5,0)</f>
        <v>126</v>
      </c>
      <c r="D334" s="37">
        <f>VLOOKUP(A334,'[1]Прейскурант( новый)'!$A$9:$C$1217,3,0)</f>
        <v>0.67</v>
      </c>
      <c r="E334" s="37">
        <f t="shared" si="116"/>
        <v>58.987630800000012</v>
      </c>
      <c r="F334" s="44">
        <f>VLOOKUP(A334,'[2]себ-ть 2019 год'!$A$2:$Q$1337,6,0)</f>
        <v>0</v>
      </c>
      <c r="G334" s="44">
        <f t="shared" si="107"/>
        <v>58.987630800000012</v>
      </c>
      <c r="H334" s="44">
        <f t="shared" si="117"/>
        <v>20.055794472000006</v>
      </c>
      <c r="I334" s="45">
        <f t="shared" si="108"/>
        <v>79.043425272000022</v>
      </c>
      <c r="J334" s="44">
        <f t="shared" si="118"/>
        <v>11.856513790800003</v>
      </c>
      <c r="K334" s="46">
        <f t="shared" si="109"/>
        <v>90.89993906280003</v>
      </c>
      <c r="L334" s="47">
        <f t="shared" si="119"/>
        <v>109.07992687536003</v>
      </c>
      <c r="M334" s="77">
        <f t="shared" si="120"/>
        <v>134.19</v>
      </c>
      <c r="N334" s="48">
        <v>134</v>
      </c>
      <c r="O334" s="49">
        <f t="shared" si="121"/>
        <v>6.4999999999999991</v>
      </c>
      <c r="P334" s="93">
        <f t="shared" si="122"/>
        <v>6.3492063492063489E-2</v>
      </c>
    </row>
    <row r="335" spans="1:16" ht="31.5" x14ac:dyDescent="0.2">
      <c r="A335" s="19">
        <v>60000112</v>
      </c>
      <c r="B335" s="8" t="s">
        <v>273</v>
      </c>
      <c r="C335" s="36">
        <f>VLOOKUP(A335,'[3]Прейскурант 2019'!$A$12:$E$1358,5,0)</f>
        <v>362</v>
      </c>
      <c r="D335" s="37">
        <f>VLOOKUP(A335,'[1]Прейскурант( новый)'!$A$9:$C$1217,3,0)</f>
        <v>2</v>
      </c>
      <c r="E335" s="37">
        <f t="shared" si="116"/>
        <v>176.08248000000003</v>
      </c>
      <c r="F335" s="44">
        <f>VLOOKUP(A335,'[2]себ-ть 2019 год'!$A$2:$Q$1337,6,0)</f>
        <v>23.001000000000001</v>
      </c>
      <c r="G335" s="44">
        <f t="shared" si="107"/>
        <v>199.08348000000004</v>
      </c>
      <c r="H335" s="44">
        <f t="shared" si="117"/>
        <v>67.688383200000018</v>
      </c>
      <c r="I335" s="45">
        <f t="shared" si="108"/>
        <v>266.77186320000004</v>
      </c>
      <c r="J335" s="44">
        <f t="shared" si="118"/>
        <v>40.015779480000006</v>
      </c>
      <c r="K335" s="46">
        <f t="shared" si="109"/>
        <v>306.78764268000003</v>
      </c>
      <c r="L335" s="47">
        <f t="shared" si="119"/>
        <v>368.14517121600005</v>
      </c>
      <c r="M335" s="77">
        <f t="shared" si="120"/>
        <v>385.53</v>
      </c>
      <c r="N335" s="48">
        <v>386</v>
      </c>
      <c r="O335" s="49">
        <f t="shared" si="121"/>
        <v>6.499999999999992</v>
      </c>
      <c r="P335" s="93">
        <f t="shared" si="122"/>
        <v>6.6298342541436517E-2</v>
      </c>
    </row>
    <row r="336" spans="1:16" ht="15.75" x14ac:dyDescent="0.2">
      <c r="A336" s="19">
        <v>60000113</v>
      </c>
      <c r="B336" s="8" t="s">
        <v>274</v>
      </c>
      <c r="C336" s="36">
        <f>VLOOKUP(A336,'[3]Прейскурант 2019'!$A$12:$E$1358,5,0)</f>
        <v>199</v>
      </c>
      <c r="D336" s="37">
        <f>VLOOKUP(A336,'[1]Прейскурант( новый)'!$A$9:$C$1217,3,0)</f>
        <v>1</v>
      </c>
      <c r="E336" s="37">
        <f t="shared" si="116"/>
        <v>88.041240000000016</v>
      </c>
      <c r="F336" s="44">
        <f>VLOOKUP(A336,'[2]себ-ть 2019 год'!$A$2:$Q$1337,6,0)</f>
        <v>0.24479999999999999</v>
      </c>
      <c r="G336" s="44">
        <f t="shared" si="107"/>
        <v>88.286040000000014</v>
      </c>
      <c r="H336" s="44">
        <f t="shared" si="117"/>
        <v>30.017253600000007</v>
      </c>
      <c r="I336" s="45">
        <f t="shared" si="108"/>
        <v>118.30329360000002</v>
      </c>
      <c r="J336" s="44">
        <f t="shared" si="118"/>
        <v>17.745494040000001</v>
      </c>
      <c r="K336" s="46">
        <f t="shared" si="109"/>
        <v>136.04878764000003</v>
      </c>
      <c r="L336" s="47">
        <f t="shared" si="119"/>
        <v>163.25854516800004</v>
      </c>
      <c r="M336" s="77">
        <f t="shared" si="120"/>
        <v>211.935</v>
      </c>
      <c r="N336" s="48">
        <v>212</v>
      </c>
      <c r="O336" s="49">
        <f t="shared" si="121"/>
        <v>6.5000000000000018</v>
      </c>
      <c r="P336" s="93">
        <f t="shared" si="122"/>
        <v>6.5326633165829096E-2</v>
      </c>
    </row>
    <row r="337" spans="1:16" ht="31.5" x14ac:dyDescent="0.2">
      <c r="A337" s="19">
        <v>60000114</v>
      </c>
      <c r="B337" s="8" t="s">
        <v>275</v>
      </c>
      <c r="C337" s="36">
        <f>VLOOKUP(A337,'[3]Прейскурант 2019'!$A$12:$E$1358,5,0)</f>
        <v>80</v>
      </c>
      <c r="D337" s="37">
        <f>VLOOKUP(A337,'[1]Прейскурант( новый)'!$A$9:$C$1217,3,0)</f>
        <v>0.5</v>
      </c>
      <c r="E337" s="37">
        <f t="shared" si="116"/>
        <v>44.020620000000008</v>
      </c>
      <c r="F337" s="44">
        <f>VLOOKUP(A337,'[2]себ-ть 2019 год'!$A$2:$Q$1337,6,0)</f>
        <v>0</v>
      </c>
      <c r="G337" s="44">
        <f t="shared" si="107"/>
        <v>44.020620000000008</v>
      </c>
      <c r="H337" s="44">
        <f t="shared" si="117"/>
        <v>14.967010800000004</v>
      </c>
      <c r="I337" s="45">
        <f t="shared" si="108"/>
        <v>58.987630800000012</v>
      </c>
      <c r="J337" s="44">
        <f t="shared" si="118"/>
        <v>8.8481446200000011</v>
      </c>
      <c r="K337" s="46">
        <f t="shared" si="109"/>
        <v>67.835775420000019</v>
      </c>
      <c r="L337" s="47">
        <f t="shared" si="119"/>
        <v>81.402930504000025</v>
      </c>
      <c r="M337" s="77">
        <f t="shared" si="120"/>
        <v>85.2</v>
      </c>
      <c r="N337" s="48">
        <v>85</v>
      </c>
      <c r="O337" s="49">
        <f t="shared" si="121"/>
        <v>6.5000000000000027</v>
      </c>
      <c r="P337" s="93">
        <f t="shared" si="122"/>
        <v>6.25E-2</v>
      </c>
    </row>
    <row r="338" spans="1:16" ht="31.5" x14ac:dyDescent="0.2">
      <c r="A338" s="19">
        <v>60000115</v>
      </c>
      <c r="B338" s="8" t="s">
        <v>276</v>
      </c>
      <c r="C338" s="36">
        <f>VLOOKUP(A338,'[3]Прейскурант 2019'!$A$12:$E$1358,5,0)</f>
        <v>80</v>
      </c>
      <c r="D338" s="37">
        <f>VLOOKUP(A338,'[1]Прейскурант( новый)'!$A$9:$C$1217,3,0)</f>
        <v>1</v>
      </c>
      <c r="E338" s="37">
        <f t="shared" si="116"/>
        <v>88.041240000000016</v>
      </c>
      <c r="F338" s="44">
        <f>VLOOKUP(A338,'[2]себ-ть 2019 год'!$A$2:$Q$1337,6,0)</f>
        <v>0</v>
      </c>
      <c r="G338" s="44">
        <f t="shared" si="107"/>
        <v>88.041240000000016</v>
      </c>
      <c r="H338" s="44">
        <f t="shared" si="117"/>
        <v>29.934021600000008</v>
      </c>
      <c r="I338" s="45">
        <f t="shared" si="108"/>
        <v>117.97526160000002</v>
      </c>
      <c r="J338" s="44">
        <f t="shared" si="118"/>
        <v>17.696289240000002</v>
      </c>
      <c r="K338" s="46">
        <f t="shared" si="109"/>
        <v>135.67155084000004</v>
      </c>
      <c r="L338" s="47">
        <f t="shared" si="119"/>
        <v>162.80586100800005</v>
      </c>
      <c r="M338" s="77">
        <f t="shared" si="120"/>
        <v>85.2</v>
      </c>
      <c r="N338" s="48">
        <v>85</v>
      </c>
      <c r="O338" s="49">
        <f t="shared" si="121"/>
        <v>6.5000000000000027</v>
      </c>
      <c r="P338" s="93">
        <f t="shared" si="122"/>
        <v>6.25E-2</v>
      </c>
    </row>
    <row r="339" spans="1:16" ht="47.25" x14ac:dyDescent="0.2">
      <c r="A339" s="57">
        <v>60000222</v>
      </c>
      <c r="B339" s="8" t="s">
        <v>277</v>
      </c>
      <c r="C339" s="36">
        <f>VLOOKUP(A339,'[3]Прейскурант 2019'!$A$12:$E$1358,5,0)</f>
        <v>90</v>
      </c>
      <c r="D339" s="37">
        <f>VLOOKUP(A339,'[1]Прейскурант( новый)'!$A$9:$C$1217,3,0)</f>
        <v>1.2</v>
      </c>
      <c r="E339" s="37">
        <f t="shared" si="116"/>
        <v>105.64948800000001</v>
      </c>
      <c r="F339" s="44">
        <f>VLOOKUP(A339,'[2]себ-ть 2019 год'!$A$2:$Q$1337,6,0)</f>
        <v>0</v>
      </c>
      <c r="G339" s="44">
        <f t="shared" si="107"/>
        <v>105.64948800000001</v>
      </c>
      <c r="H339" s="44">
        <f t="shared" si="117"/>
        <v>35.920825920000006</v>
      </c>
      <c r="I339" s="45">
        <f t="shared" si="108"/>
        <v>141.57031392000002</v>
      </c>
      <c r="J339" s="44">
        <f t="shared" si="118"/>
        <v>21.235547088000001</v>
      </c>
      <c r="K339" s="46">
        <f t="shared" si="109"/>
        <v>162.80586100800002</v>
      </c>
      <c r="L339" s="47">
        <f t="shared" si="119"/>
        <v>195.36703320960004</v>
      </c>
      <c r="M339" s="77">
        <f t="shared" si="120"/>
        <v>95.85</v>
      </c>
      <c r="N339" s="48">
        <v>103</v>
      </c>
      <c r="O339" s="49">
        <f t="shared" si="121"/>
        <v>6.4999999999999929</v>
      </c>
      <c r="P339" s="93">
        <f t="shared" si="122"/>
        <v>0.14444444444444438</v>
      </c>
    </row>
    <row r="340" spans="1:16" ht="31.5" x14ac:dyDescent="0.2">
      <c r="A340" s="57">
        <v>60000223</v>
      </c>
      <c r="B340" s="8" t="s">
        <v>278</v>
      </c>
      <c r="C340" s="36">
        <f>VLOOKUP(A340,'[3]Прейскурант 2019'!$A$12:$E$1358,5,0)</f>
        <v>241</v>
      </c>
      <c r="D340" s="37">
        <f>VLOOKUP(A340,'[1]Прейскурант( новый)'!$A$9:$C$1217,3,0)</f>
        <v>2.42</v>
      </c>
      <c r="E340" s="37">
        <f t="shared" si="116"/>
        <v>213.0598008</v>
      </c>
      <c r="F340" s="44">
        <f>VLOOKUP(A340,'[2]себ-ть 2019 год'!$A$2:$Q$1337,6,0)</f>
        <v>0</v>
      </c>
      <c r="G340" s="44">
        <f t="shared" si="107"/>
        <v>213.0598008</v>
      </c>
      <c r="H340" s="44">
        <f t="shared" si="117"/>
        <v>72.440332272000006</v>
      </c>
      <c r="I340" s="45">
        <f t="shared" si="108"/>
        <v>285.50013307200004</v>
      </c>
      <c r="J340" s="44">
        <f t="shared" si="118"/>
        <v>42.825019960800006</v>
      </c>
      <c r="K340" s="46">
        <f t="shared" si="109"/>
        <v>328.32515303280002</v>
      </c>
      <c r="L340" s="47">
        <f t="shared" si="119"/>
        <v>393.99018363936</v>
      </c>
      <c r="M340" s="77">
        <f t="shared" si="120"/>
        <v>256.66500000000002</v>
      </c>
      <c r="N340" s="48">
        <v>257</v>
      </c>
      <c r="O340" s="49">
        <f t="shared" si="121"/>
        <v>6.5000000000000089</v>
      </c>
      <c r="P340" s="93">
        <f t="shared" si="122"/>
        <v>6.639004149377592E-2</v>
      </c>
    </row>
    <row r="341" spans="1:16" ht="31.5" x14ac:dyDescent="0.2">
      <c r="A341" s="57">
        <v>60000224</v>
      </c>
      <c r="B341" s="8" t="s">
        <v>279</v>
      </c>
      <c r="C341" s="36">
        <f>VLOOKUP(A341,'[3]Прейскурант 2019'!$A$12:$E$1358,5,0)</f>
        <v>271</v>
      </c>
      <c r="D341" s="37">
        <f>VLOOKUP(A341,'[1]Прейскурант( новый)'!$A$9:$C$1217,3,0)</f>
        <v>2.42</v>
      </c>
      <c r="E341" s="37">
        <f t="shared" si="116"/>
        <v>213.0598008</v>
      </c>
      <c r="F341" s="44">
        <f>VLOOKUP(A341,'[2]себ-ть 2019 год'!$A$2:$Q$1337,6,0)</f>
        <v>0</v>
      </c>
      <c r="G341" s="44">
        <f t="shared" si="107"/>
        <v>213.0598008</v>
      </c>
      <c r="H341" s="44">
        <f t="shared" si="117"/>
        <v>72.440332272000006</v>
      </c>
      <c r="I341" s="45">
        <f t="shared" si="108"/>
        <v>285.50013307200004</v>
      </c>
      <c r="J341" s="44">
        <f t="shared" si="118"/>
        <v>42.825019960800006</v>
      </c>
      <c r="K341" s="46">
        <f t="shared" si="109"/>
        <v>328.32515303280002</v>
      </c>
      <c r="L341" s="47">
        <f t="shared" si="119"/>
        <v>393.99018363936</v>
      </c>
      <c r="M341" s="77">
        <f t="shared" si="120"/>
        <v>288.61500000000001</v>
      </c>
      <c r="N341" s="48">
        <v>289</v>
      </c>
      <c r="O341" s="49">
        <f t="shared" si="121"/>
        <v>6.5000000000000027</v>
      </c>
      <c r="P341" s="93">
        <f t="shared" si="122"/>
        <v>6.6420664206642055E-2</v>
      </c>
    </row>
    <row r="342" spans="1:16" ht="47.25" x14ac:dyDescent="0.2">
      <c r="A342" s="57">
        <v>60000225</v>
      </c>
      <c r="B342" s="8" t="s">
        <v>280</v>
      </c>
      <c r="C342" s="36">
        <f>VLOOKUP(A342,'[3]Прейскурант 2019'!$A$12:$E$1358,5,0)</f>
        <v>590</v>
      </c>
      <c r="D342" s="37">
        <f>VLOOKUP(A342,'[1]Прейскурант( новый)'!$A$9:$C$1217,3,0)</f>
        <v>4.33</v>
      </c>
      <c r="E342" s="37">
        <f t="shared" si="116"/>
        <v>381.21856919999999</v>
      </c>
      <c r="F342" s="44">
        <v>21.48</v>
      </c>
      <c r="G342" s="44">
        <f t="shared" si="107"/>
        <v>402.69856920000001</v>
      </c>
      <c r="H342" s="44">
        <f t="shared" si="117"/>
        <v>136.917513528</v>
      </c>
      <c r="I342" s="45">
        <f t="shared" si="108"/>
        <v>539.61608272800004</v>
      </c>
      <c r="J342" s="44">
        <f t="shared" si="118"/>
        <v>80.942412409200003</v>
      </c>
      <c r="K342" s="46">
        <f t="shared" si="109"/>
        <v>620.5584951372</v>
      </c>
      <c r="L342" s="47">
        <f t="shared" si="119"/>
        <v>744.67019416463995</v>
      </c>
      <c r="M342" s="77">
        <f t="shared" si="120"/>
        <v>628.35</v>
      </c>
      <c r="N342" s="48">
        <v>628</v>
      </c>
      <c r="O342" s="49">
        <f t="shared" si="121"/>
        <v>6.5000000000000044</v>
      </c>
      <c r="P342" s="93">
        <f t="shared" si="122"/>
        <v>6.4406779661017044E-2</v>
      </c>
    </row>
    <row r="343" spans="1:16" ht="31.5" x14ac:dyDescent="0.2">
      <c r="A343" s="57">
        <v>60000226</v>
      </c>
      <c r="B343" s="8" t="s">
        <v>281</v>
      </c>
      <c r="C343" s="36">
        <f>VLOOKUP(A343,'[3]Прейскурант 2019'!$A$12:$E$1358,5,0)</f>
        <v>178</v>
      </c>
      <c r="D343" s="37">
        <f>VLOOKUP(A343,'[1]Прейскурант( новый)'!$A$9:$C$1217,3,0)</f>
        <v>1.5</v>
      </c>
      <c r="E343" s="37">
        <f t="shared" si="116"/>
        <v>132.06186000000002</v>
      </c>
      <c r="F343" s="44">
        <f>VLOOKUP(A343,'[2]себ-ть 2019 год'!$A$2:$Q$1337,6,0)</f>
        <v>0</v>
      </c>
      <c r="G343" s="44">
        <f t="shared" si="107"/>
        <v>132.06186000000002</v>
      </c>
      <c r="H343" s="44">
        <f t="shared" si="117"/>
        <v>44.901032400000013</v>
      </c>
      <c r="I343" s="45">
        <f t="shared" si="108"/>
        <v>176.96289240000004</v>
      </c>
      <c r="J343" s="44">
        <f t="shared" si="118"/>
        <v>26.544433860000005</v>
      </c>
      <c r="K343" s="46">
        <f t="shared" si="109"/>
        <v>203.50732626000004</v>
      </c>
      <c r="L343" s="47">
        <f t="shared" si="119"/>
        <v>244.20879151200006</v>
      </c>
      <c r="M343" s="77">
        <f t="shared" si="120"/>
        <v>189.57</v>
      </c>
      <c r="N343" s="48">
        <v>190</v>
      </c>
      <c r="O343" s="49">
        <f t="shared" si="121"/>
        <v>6.4999999999999964</v>
      </c>
      <c r="P343" s="93">
        <f t="shared" si="122"/>
        <v>6.7415730337078594E-2</v>
      </c>
    </row>
    <row r="344" spans="1:16" ht="31.5" x14ac:dyDescent="0.2">
      <c r="A344" s="50">
        <v>60000229</v>
      </c>
      <c r="B344" s="2" t="s">
        <v>282</v>
      </c>
      <c r="C344" s="36">
        <f>VLOOKUP(A344,'[3]Прейскурант 2019'!$A$12:$E$1358,5,0)</f>
        <v>201</v>
      </c>
      <c r="D344" s="37">
        <f>VLOOKUP(A344,'[1]Прейскурант( новый)'!$A$9:$C$1217,3,0)</f>
        <v>2.25</v>
      </c>
      <c r="E344" s="37">
        <f t="shared" si="116"/>
        <v>198.09279000000001</v>
      </c>
      <c r="F344" s="44">
        <v>46.26</v>
      </c>
      <c r="G344" s="44">
        <f t="shared" si="107"/>
        <v>244.35279</v>
      </c>
      <c r="H344" s="44">
        <f t="shared" si="117"/>
        <v>83.079948600000009</v>
      </c>
      <c r="I344" s="45">
        <f t="shared" si="108"/>
        <v>327.43273859999999</v>
      </c>
      <c r="J344" s="44">
        <f t="shared" si="118"/>
        <v>49.114910789999996</v>
      </c>
      <c r="K344" s="46">
        <f t="shared" si="109"/>
        <v>376.54764939</v>
      </c>
      <c r="L344" s="47">
        <f t="shared" si="119"/>
        <v>451.85717926799998</v>
      </c>
      <c r="M344" s="77">
        <f t="shared" si="120"/>
        <v>214.065</v>
      </c>
      <c r="N344" s="48">
        <v>214</v>
      </c>
      <c r="O344" s="49">
        <f t="shared" si="121"/>
        <v>6.4999999999999991</v>
      </c>
      <c r="P344" s="93">
        <f t="shared" si="122"/>
        <v>6.4676616915422924E-2</v>
      </c>
    </row>
    <row r="345" spans="1:16" ht="63" x14ac:dyDescent="0.2">
      <c r="A345" s="50">
        <v>60000231</v>
      </c>
      <c r="B345" s="2" t="s">
        <v>283</v>
      </c>
      <c r="C345" s="36">
        <f>VLOOKUP(A345,'[3]Прейскурант 2019'!$A$12:$E$1358,5,0)</f>
        <v>201</v>
      </c>
      <c r="D345" s="37">
        <f>VLOOKUP(A345,'[1]Прейскурант( новый)'!$A$9:$C$1217,3,0)</f>
        <v>1.33</v>
      </c>
      <c r="E345" s="37">
        <f t="shared" si="116"/>
        <v>117.09484920000003</v>
      </c>
      <c r="F345" s="44">
        <f>VLOOKUP(A345,'[2]себ-ть 2019 год'!$A$2:$Q$1337,6,0)</f>
        <v>0</v>
      </c>
      <c r="G345" s="44">
        <f t="shared" si="107"/>
        <v>117.09484920000003</v>
      </c>
      <c r="H345" s="44">
        <f t="shared" si="117"/>
        <v>39.812248728000014</v>
      </c>
      <c r="I345" s="45">
        <f t="shared" si="108"/>
        <v>156.90709792800004</v>
      </c>
      <c r="J345" s="44">
        <f t="shared" si="118"/>
        <v>23.536064689200007</v>
      </c>
      <c r="K345" s="46">
        <f t="shared" si="109"/>
        <v>180.44316261720004</v>
      </c>
      <c r="L345" s="47">
        <f t="shared" si="119"/>
        <v>216.53179514064004</v>
      </c>
      <c r="M345" s="77">
        <f t="shared" si="120"/>
        <v>214.065</v>
      </c>
      <c r="N345" s="48">
        <v>214</v>
      </c>
      <c r="O345" s="49">
        <f t="shared" si="121"/>
        <v>6.4999999999999991</v>
      </c>
      <c r="P345" s="93">
        <f t="shared" si="122"/>
        <v>6.4676616915422924E-2</v>
      </c>
    </row>
    <row r="346" spans="1:16" ht="31.5" x14ac:dyDescent="0.2">
      <c r="A346" s="50">
        <v>60000232</v>
      </c>
      <c r="B346" s="2" t="s">
        <v>284</v>
      </c>
      <c r="C346" s="36">
        <f>VLOOKUP(A346,'[3]Прейскурант 2019'!$A$12:$E$1358,5,0)</f>
        <v>551</v>
      </c>
      <c r="D346" s="37">
        <f>VLOOKUP(A346,'[1]Прейскурант( новый)'!$A$9:$C$1217,3,0)</f>
        <v>3</v>
      </c>
      <c r="E346" s="37">
        <f t="shared" si="116"/>
        <v>264.12372000000005</v>
      </c>
      <c r="F346" s="44">
        <f>VLOOKUP(A346,'[2]себ-ть 2019 год'!$A$2:$Q$1337,6,0)</f>
        <v>5.0490000000000004</v>
      </c>
      <c r="G346" s="44">
        <f t="shared" si="107"/>
        <v>269.17272000000003</v>
      </c>
      <c r="H346" s="44">
        <f t="shared" si="117"/>
        <v>91.518724800000015</v>
      </c>
      <c r="I346" s="45">
        <f t="shared" si="108"/>
        <v>360.69144480000006</v>
      </c>
      <c r="J346" s="44">
        <f t="shared" si="118"/>
        <v>54.103716720000008</v>
      </c>
      <c r="K346" s="46">
        <f t="shared" si="109"/>
        <v>414.79516152000008</v>
      </c>
      <c r="L346" s="47">
        <f t="shared" si="119"/>
        <v>497.75419382400008</v>
      </c>
      <c r="M346" s="77">
        <f t="shared" si="120"/>
        <v>586.81500000000005</v>
      </c>
      <c r="N346" s="48">
        <v>587</v>
      </c>
      <c r="O346" s="49">
        <f t="shared" si="121"/>
        <v>6.5000000000000098</v>
      </c>
      <c r="P346" s="93">
        <f t="shared" si="122"/>
        <v>6.5335753176043454E-2</v>
      </c>
    </row>
    <row r="347" spans="1:16" ht="31.5" x14ac:dyDescent="0.2">
      <c r="A347" s="50">
        <v>60000233</v>
      </c>
      <c r="B347" s="2" t="s">
        <v>285</v>
      </c>
      <c r="C347" s="36">
        <f>VLOOKUP(A347,'[3]Прейскурант 2019'!$A$12:$E$1358,5,0)</f>
        <v>201</v>
      </c>
      <c r="D347" s="37">
        <f>VLOOKUP(A347,'[1]Прейскурант( новый)'!$A$9:$C$1217,3,0)</f>
        <v>1.83</v>
      </c>
      <c r="E347" s="37">
        <f t="shared" si="116"/>
        <v>161.11546920000004</v>
      </c>
      <c r="F347" s="44">
        <f>VLOOKUP(A347,'[2]себ-ть 2019 год'!$A$2:$Q$1337,6,0)</f>
        <v>0</v>
      </c>
      <c r="G347" s="44">
        <f t="shared" si="107"/>
        <v>161.11546920000004</v>
      </c>
      <c r="H347" s="44">
        <f t="shared" si="117"/>
        <v>54.779259528000019</v>
      </c>
      <c r="I347" s="45">
        <f t="shared" si="108"/>
        <v>215.89472872800005</v>
      </c>
      <c r="J347" s="44">
        <f t="shared" si="118"/>
        <v>32.384209309200003</v>
      </c>
      <c r="K347" s="46">
        <f t="shared" si="109"/>
        <v>248.27893803720005</v>
      </c>
      <c r="L347" s="47">
        <f t="shared" si="119"/>
        <v>297.93472564464008</v>
      </c>
      <c r="M347" s="77">
        <f t="shared" si="120"/>
        <v>214.065</v>
      </c>
      <c r="N347" s="48">
        <v>231</v>
      </c>
      <c r="O347" s="49">
        <f t="shared" si="121"/>
        <v>6.4999999999999991</v>
      </c>
      <c r="P347" s="93">
        <f t="shared" si="122"/>
        <v>0.14925373134328357</v>
      </c>
    </row>
    <row r="348" spans="1:16" ht="47.25" x14ac:dyDescent="0.2">
      <c r="A348" s="50">
        <v>60000234</v>
      </c>
      <c r="B348" s="2" t="s">
        <v>286</v>
      </c>
      <c r="C348" s="36">
        <f>VLOOKUP(A348,'[3]Прейскурант 2019'!$A$12:$E$1358,5,0)</f>
        <v>442</v>
      </c>
      <c r="D348" s="37">
        <f>VLOOKUP(A348,'[1]Прейскурант( новый)'!$A$9:$C$1217,3,0)</f>
        <v>2.5</v>
      </c>
      <c r="E348" s="37">
        <f t="shared" si="116"/>
        <v>220.10310000000001</v>
      </c>
      <c r="F348" s="44">
        <f>VLOOKUP(A348,'[2]себ-ть 2019 год'!$A$2:$Q$1337,6,0)</f>
        <v>0</v>
      </c>
      <c r="G348" s="44">
        <f t="shared" si="107"/>
        <v>220.10310000000001</v>
      </c>
      <c r="H348" s="44">
        <f t="shared" si="117"/>
        <v>74.835054000000014</v>
      </c>
      <c r="I348" s="45">
        <f t="shared" si="108"/>
        <v>294.93815400000005</v>
      </c>
      <c r="J348" s="44">
        <f t="shared" si="118"/>
        <v>44.240723100000004</v>
      </c>
      <c r="K348" s="46">
        <f t="shared" si="109"/>
        <v>339.17887710000008</v>
      </c>
      <c r="L348" s="47">
        <f t="shared" si="119"/>
        <v>407.01465252000008</v>
      </c>
      <c r="M348" s="77">
        <f t="shared" si="120"/>
        <v>470.73</v>
      </c>
      <c r="N348" s="48">
        <v>471</v>
      </c>
      <c r="O348" s="49">
        <f t="shared" si="121"/>
        <v>6.5000000000000044</v>
      </c>
      <c r="P348" s="93">
        <f t="shared" si="122"/>
        <v>6.5610859728506776E-2</v>
      </c>
    </row>
    <row r="349" spans="1:16" ht="63" x14ac:dyDescent="0.2">
      <c r="A349" s="50">
        <v>60000235</v>
      </c>
      <c r="B349" s="2" t="s">
        <v>287</v>
      </c>
      <c r="C349" s="36">
        <f>VLOOKUP(A349,'[3]Прейскурант 2019'!$A$12:$E$1358,5,0)</f>
        <v>276</v>
      </c>
      <c r="D349" s="37">
        <f>VLOOKUP(A349,'[1]Прейскурант( новый)'!$A$9:$C$1217,3,0)</f>
        <v>4.67</v>
      </c>
      <c r="E349" s="37">
        <f t="shared" si="116"/>
        <v>411.15259080000004</v>
      </c>
      <c r="F349" s="44">
        <v>74.25</v>
      </c>
      <c r="G349" s="44">
        <f t="shared" si="107"/>
        <v>485.40259080000004</v>
      </c>
      <c r="H349" s="44">
        <f t="shared" si="117"/>
        <v>165.03688087200001</v>
      </c>
      <c r="I349" s="45">
        <f t="shared" si="108"/>
        <v>650.43947167200008</v>
      </c>
      <c r="J349" s="44">
        <f t="shared" si="118"/>
        <v>97.565920750800004</v>
      </c>
      <c r="K349" s="46">
        <f t="shared" si="109"/>
        <v>748.00539242280013</v>
      </c>
      <c r="L349" s="47">
        <f t="shared" si="119"/>
        <v>897.60647090736018</v>
      </c>
      <c r="M349" s="77">
        <f t="shared" si="120"/>
        <v>293.94</v>
      </c>
      <c r="N349" s="48">
        <v>294</v>
      </c>
      <c r="O349" s="49">
        <f t="shared" si="121"/>
        <v>6.4999999999999991</v>
      </c>
      <c r="P349" s="93">
        <f t="shared" si="122"/>
        <v>6.5217391304347894E-2</v>
      </c>
    </row>
    <row r="350" spans="1:16" ht="63" x14ac:dyDescent="0.2">
      <c r="A350" s="50">
        <v>60000237</v>
      </c>
      <c r="B350" s="2" t="s">
        <v>288</v>
      </c>
      <c r="C350" s="36">
        <f>VLOOKUP(A350,'[3]Прейскурант 2019'!$A$12:$E$1358,5,0)</f>
        <v>96</v>
      </c>
      <c r="D350" s="37">
        <f>VLOOKUP(A350,'[1]Прейскурант( новый)'!$A$9:$C$1217,3,0)</f>
        <v>1.08</v>
      </c>
      <c r="E350" s="37">
        <f t="shared" si="116"/>
        <v>95.084539200000023</v>
      </c>
      <c r="F350" s="44">
        <f>VLOOKUP(A350,'[2]себ-ть 2019 год'!$A$2:$Q$1337,6,0)</f>
        <v>0</v>
      </c>
      <c r="G350" s="44">
        <f t="shared" si="107"/>
        <v>95.084539200000023</v>
      </c>
      <c r="H350" s="44">
        <f t="shared" si="117"/>
        <v>32.328743328000009</v>
      </c>
      <c r="I350" s="45">
        <f t="shared" si="108"/>
        <v>127.41328252800002</v>
      </c>
      <c r="J350" s="44">
        <f t="shared" si="118"/>
        <v>19.111992379200004</v>
      </c>
      <c r="K350" s="46">
        <f t="shared" si="109"/>
        <v>146.52527490720001</v>
      </c>
      <c r="L350" s="47">
        <f t="shared" si="119"/>
        <v>175.83032988864002</v>
      </c>
      <c r="M350" s="77">
        <f t="shared" si="120"/>
        <v>102.24</v>
      </c>
      <c r="N350" s="48">
        <v>110</v>
      </c>
      <c r="O350" s="49">
        <f t="shared" si="121"/>
        <v>6.4999999999999947</v>
      </c>
      <c r="P350" s="93">
        <f t="shared" si="122"/>
        <v>0.14583333333333326</v>
      </c>
    </row>
    <row r="351" spans="1:16" ht="47.25" x14ac:dyDescent="0.2">
      <c r="A351" s="50">
        <v>60000239</v>
      </c>
      <c r="B351" s="2" t="s">
        <v>289</v>
      </c>
      <c r="C351" s="36">
        <f>VLOOKUP(A351,'[3]Прейскурант 2019'!$A$12:$E$1358,5,0)</f>
        <v>184</v>
      </c>
      <c r="D351" s="37">
        <f>VLOOKUP(A351,'[1]Прейскурант( новый)'!$A$9:$C$1217,3,0)</f>
        <v>3.08</v>
      </c>
      <c r="E351" s="37">
        <f t="shared" si="116"/>
        <v>271.16701920000003</v>
      </c>
      <c r="F351" s="44">
        <v>83.56</v>
      </c>
      <c r="G351" s="44">
        <f t="shared" si="107"/>
        <v>354.72701920000003</v>
      </c>
      <c r="H351" s="44">
        <f t="shared" si="117"/>
        <v>120.60718652800001</v>
      </c>
      <c r="I351" s="45">
        <f t="shared" si="108"/>
        <v>475.33420572800003</v>
      </c>
      <c r="J351" s="44">
        <f t="shared" si="118"/>
        <v>71.300130859199996</v>
      </c>
      <c r="K351" s="46">
        <f t="shared" si="109"/>
        <v>546.63433658719998</v>
      </c>
      <c r="L351" s="47">
        <f t="shared" si="119"/>
        <v>655.96120390464</v>
      </c>
      <c r="M351" s="77">
        <f t="shared" si="120"/>
        <v>195.96</v>
      </c>
      <c r="N351" s="48">
        <v>196</v>
      </c>
      <c r="O351" s="49">
        <f t="shared" si="121"/>
        <v>6.5000000000000044</v>
      </c>
      <c r="P351" s="93">
        <f t="shared" si="122"/>
        <v>6.5217391304347894E-2</v>
      </c>
    </row>
    <row r="352" spans="1:16" ht="47.25" x14ac:dyDescent="0.2">
      <c r="A352" s="50">
        <v>60000240</v>
      </c>
      <c r="B352" s="2" t="s">
        <v>290</v>
      </c>
      <c r="C352" s="36">
        <f>VLOOKUP(A352,'[3]Прейскурант 2019'!$A$12:$E$1358,5,0)</f>
        <v>442</v>
      </c>
      <c r="D352" s="37">
        <f>VLOOKUP(A352,'[1]Прейскурант( новый)'!$A$9:$C$1217,3,0)</f>
        <v>3.4</v>
      </c>
      <c r="E352" s="37">
        <f t="shared" si="116"/>
        <v>299.34021600000005</v>
      </c>
      <c r="F352" s="44">
        <v>109.12</v>
      </c>
      <c r="G352" s="44">
        <f t="shared" si="107"/>
        <v>408.46021600000006</v>
      </c>
      <c r="H352" s="44">
        <f t="shared" si="117"/>
        <v>138.87647344000004</v>
      </c>
      <c r="I352" s="45">
        <f t="shared" si="108"/>
        <v>547.3366894400001</v>
      </c>
      <c r="J352" s="44">
        <f t="shared" si="118"/>
        <v>82.100503416000009</v>
      </c>
      <c r="K352" s="46">
        <f t="shared" si="109"/>
        <v>629.43719285600014</v>
      </c>
      <c r="L352" s="47">
        <f t="shared" si="119"/>
        <v>755.32463142720019</v>
      </c>
      <c r="M352" s="77">
        <f t="shared" si="120"/>
        <v>470.73</v>
      </c>
      <c r="N352" s="48">
        <v>471</v>
      </c>
      <c r="O352" s="49">
        <f t="shared" si="121"/>
        <v>6.5000000000000044</v>
      </c>
      <c r="P352" s="93">
        <f t="shared" si="122"/>
        <v>6.5610859728506776E-2</v>
      </c>
    </row>
    <row r="353" spans="1:16" ht="47.25" x14ac:dyDescent="0.2">
      <c r="A353" s="50">
        <v>60000241</v>
      </c>
      <c r="B353" s="2" t="s">
        <v>291</v>
      </c>
      <c r="C353" s="36">
        <f>VLOOKUP(A353,'[3]Прейскурант 2019'!$A$12:$E$1358,5,0)</f>
        <v>442</v>
      </c>
      <c r="D353" s="37">
        <f>VLOOKUP(A353,'[1]Прейскурант( новый)'!$A$9:$C$1217,3,0)</f>
        <v>4.2</v>
      </c>
      <c r="E353" s="37">
        <f t="shared" si="116"/>
        <v>369.77320800000001</v>
      </c>
      <c r="F353" s="44">
        <v>84.08</v>
      </c>
      <c r="G353" s="44">
        <f t="shared" si="107"/>
        <v>453.853208</v>
      </c>
      <c r="H353" s="44">
        <f t="shared" si="117"/>
        <v>154.31009072000001</v>
      </c>
      <c r="I353" s="45">
        <f t="shared" si="108"/>
        <v>608.16329872000006</v>
      </c>
      <c r="J353" s="44">
        <f t="shared" si="118"/>
        <v>91.224494808000003</v>
      </c>
      <c r="K353" s="46">
        <f t="shared" si="109"/>
        <v>699.38779352800009</v>
      </c>
      <c r="L353" s="47">
        <f t="shared" si="119"/>
        <v>839.26535223360008</v>
      </c>
      <c r="M353" s="77">
        <f t="shared" si="120"/>
        <v>470.73</v>
      </c>
      <c r="N353" s="48">
        <v>471</v>
      </c>
      <c r="O353" s="49">
        <f t="shared" si="121"/>
        <v>6.5000000000000044</v>
      </c>
      <c r="P353" s="93">
        <f t="shared" si="122"/>
        <v>6.5610859728506776E-2</v>
      </c>
    </row>
    <row r="354" spans="1:16" ht="31.5" x14ac:dyDescent="0.2">
      <c r="A354" s="50">
        <v>60000242</v>
      </c>
      <c r="B354" s="2" t="s">
        <v>292</v>
      </c>
      <c r="C354" s="36">
        <f>VLOOKUP(A354,'[3]Прейскурант 2019'!$A$12:$E$1358,5,0)</f>
        <v>126</v>
      </c>
      <c r="D354" s="37">
        <f>VLOOKUP(A354,'[1]Прейскурант( новый)'!$A$9:$C$1217,3,0)</f>
        <v>1.42</v>
      </c>
      <c r="E354" s="37">
        <f t="shared" si="116"/>
        <v>125.0185608</v>
      </c>
      <c r="F354" s="44">
        <f>VLOOKUP(A354,'[2]себ-ть 2019 год'!$A$2:$Q$1337,6,0)</f>
        <v>0</v>
      </c>
      <c r="G354" s="44">
        <f t="shared" si="107"/>
        <v>125.0185608</v>
      </c>
      <c r="H354" s="44">
        <f t="shared" si="117"/>
        <v>42.506310672000005</v>
      </c>
      <c r="I354" s="45">
        <f t="shared" si="108"/>
        <v>167.524871472</v>
      </c>
      <c r="J354" s="44">
        <f t="shared" si="118"/>
        <v>25.1287307208</v>
      </c>
      <c r="K354" s="46">
        <f t="shared" si="109"/>
        <v>192.65360219280001</v>
      </c>
      <c r="L354" s="47">
        <f t="shared" si="119"/>
        <v>231.18432263136</v>
      </c>
      <c r="M354" s="77">
        <f t="shared" si="120"/>
        <v>134.19</v>
      </c>
      <c r="N354" s="48">
        <v>145</v>
      </c>
      <c r="O354" s="49">
        <f t="shared" si="121"/>
        <v>6.4999999999999991</v>
      </c>
      <c r="P354" s="93">
        <f t="shared" si="122"/>
        <v>0.1507936507936507</v>
      </c>
    </row>
    <row r="355" spans="1:16" ht="47.25" x14ac:dyDescent="0.2">
      <c r="A355" s="50">
        <v>60000243</v>
      </c>
      <c r="B355" s="2" t="s">
        <v>293</v>
      </c>
      <c r="C355" s="36">
        <f>VLOOKUP(A355,'[3]Прейскурант 2019'!$A$12:$E$1358,5,0)</f>
        <v>497</v>
      </c>
      <c r="D355" s="37">
        <f>VLOOKUP(A355,'[1]Прейскурант( новый)'!$A$9:$C$1217,3,0)</f>
        <v>3.88</v>
      </c>
      <c r="E355" s="37">
        <f t="shared" si="116"/>
        <v>341.60001120000004</v>
      </c>
      <c r="F355" s="44">
        <v>5.9</v>
      </c>
      <c r="G355" s="44">
        <f t="shared" si="107"/>
        <v>347.50001120000002</v>
      </c>
      <c r="H355" s="44">
        <f t="shared" si="117"/>
        <v>118.15000380800001</v>
      </c>
      <c r="I355" s="45">
        <f t="shared" si="108"/>
        <v>465.65001500800003</v>
      </c>
      <c r="J355" s="44">
        <f t="shared" si="118"/>
        <v>69.847502251199998</v>
      </c>
      <c r="K355" s="46">
        <f t="shared" si="109"/>
        <v>535.49751725919998</v>
      </c>
      <c r="L355" s="47">
        <f t="shared" si="119"/>
        <v>642.59702071103993</v>
      </c>
      <c r="M355" s="77">
        <f t="shared" si="120"/>
        <v>529.30499999999995</v>
      </c>
      <c r="N355" s="48">
        <v>529</v>
      </c>
      <c r="O355" s="49">
        <f t="shared" si="121"/>
        <v>6.4999999999999902</v>
      </c>
      <c r="P355" s="93">
        <f t="shared" si="122"/>
        <v>6.4386317907444646E-2</v>
      </c>
    </row>
    <row r="356" spans="1:16" ht="47.25" x14ac:dyDescent="0.2">
      <c r="A356" s="50">
        <v>60000244</v>
      </c>
      <c r="B356" s="2" t="s">
        <v>294</v>
      </c>
      <c r="C356" s="36">
        <f>VLOOKUP(A356,'[3]Прейскурант 2019'!$A$12:$E$1358,5,0)</f>
        <v>690</v>
      </c>
      <c r="D356" s="37">
        <f>VLOOKUP(A356,'[1]Прейскурант( новый)'!$A$9:$C$1217,3,0)</f>
        <v>5.58</v>
      </c>
      <c r="E356" s="37">
        <f t="shared" si="116"/>
        <v>491.27011920000007</v>
      </c>
      <c r="F356" s="44">
        <v>71.34</v>
      </c>
      <c r="G356" s="44">
        <f t="shared" si="107"/>
        <v>562.6101192000001</v>
      </c>
      <c r="H356" s="44">
        <f t="shared" si="117"/>
        <v>191.28744052800005</v>
      </c>
      <c r="I356" s="45">
        <f t="shared" si="108"/>
        <v>753.89755972800015</v>
      </c>
      <c r="J356" s="44">
        <f t="shared" si="118"/>
        <v>113.08463395920002</v>
      </c>
      <c r="K356" s="46">
        <f t="shared" si="109"/>
        <v>866.98219368720015</v>
      </c>
      <c r="L356" s="47">
        <f t="shared" si="119"/>
        <v>1040.3786324246403</v>
      </c>
      <c r="M356" s="77">
        <f t="shared" si="120"/>
        <v>734.85</v>
      </c>
      <c r="N356" s="48">
        <v>735</v>
      </c>
      <c r="O356" s="49">
        <f t="shared" si="121"/>
        <v>6.5000000000000027</v>
      </c>
      <c r="P356" s="93">
        <f t="shared" si="122"/>
        <v>6.5217391304347894E-2</v>
      </c>
    </row>
    <row r="357" spans="1:16" ht="31.5" x14ac:dyDescent="0.2">
      <c r="A357" s="50">
        <v>60000246</v>
      </c>
      <c r="B357" s="2" t="s">
        <v>295</v>
      </c>
      <c r="C357" s="36">
        <f>VLOOKUP(A357,'[3]Прейскурант 2019'!$A$12:$E$1358,5,0)</f>
        <v>625</v>
      </c>
      <c r="D357" s="37">
        <f>VLOOKUP(A357,'[1]Прейскурант( новый)'!$A$9:$C$1217,3,0)</f>
        <v>5.83</v>
      </c>
      <c r="E357" s="37">
        <f t="shared" si="116"/>
        <v>513.28042920000007</v>
      </c>
      <c r="F357" s="44">
        <v>115.93</v>
      </c>
      <c r="G357" s="44">
        <f t="shared" si="107"/>
        <v>629.21042920000014</v>
      </c>
      <c r="H357" s="44">
        <f t="shared" si="117"/>
        <v>213.93154592800005</v>
      </c>
      <c r="I357" s="45">
        <f t="shared" si="108"/>
        <v>843.14197512800024</v>
      </c>
      <c r="J357" s="44">
        <f t="shared" si="118"/>
        <v>126.47129626920002</v>
      </c>
      <c r="K357" s="46">
        <f t="shared" si="109"/>
        <v>969.61327139720026</v>
      </c>
      <c r="L357" s="47">
        <f t="shared" si="119"/>
        <v>1163.5359256766403</v>
      </c>
      <c r="M357" s="77">
        <f t="shared" si="120"/>
        <v>665.625</v>
      </c>
      <c r="N357" s="48">
        <v>666</v>
      </c>
      <c r="O357" s="49">
        <f t="shared" si="121"/>
        <v>6.5</v>
      </c>
      <c r="P357" s="93">
        <f t="shared" si="122"/>
        <v>6.5600000000000103E-2</v>
      </c>
    </row>
    <row r="358" spans="1:16" ht="31.5" x14ac:dyDescent="0.2">
      <c r="A358" s="50">
        <v>60000247</v>
      </c>
      <c r="B358" s="2" t="s">
        <v>296</v>
      </c>
      <c r="C358" s="36">
        <f>VLOOKUP(A358,'[3]Прейскурант 2019'!$A$12:$E$1358,5,0)</f>
        <v>481</v>
      </c>
      <c r="D358" s="37">
        <f>VLOOKUP(A358,'[1]Прейскурант( новый)'!$A$9:$C$1217,3,0)</f>
        <v>3.92</v>
      </c>
      <c r="E358" s="37">
        <f t="shared" si="116"/>
        <v>345.12166080000003</v>
      </c>
      <c r="F358" s="44">
        <v>17.97</v>
      </c>
      <c r="G358" s="44">
        <f t="shared" si="107"/>
        <v>363.0916608</v>
      </c>
      <c r="H358" s="44">
        <f t="shared" si="117"/>
        <v>123.451164672</v>
      </c>
      <c r="I358" s="45">
        <f t="shared" si="108"/>
        <v>486.542825472</v>
      </c>
      <c r="J358" s="44">
        <f t="shared" si="118"/>
        <v>72.981423820800003</v>
      </c>
      <c r="K358" s="46">
        <f t="shared" si="109"/>
        <v>559.52424929280005</v>
      </c>
      <c r="L358" s="47">
        <f t="shared" si="119"/>
        <v>671.42909915136011</v>
      </c>
      <c r="M358" s="77">
        <f t="shared" si="120"/>
        <v>512.26499999999999</v>
      </c>
      <c r="N358" s="48">
        <v>512</v>
      </c>
      <c r="O358" s="49">
        <f t="shared" si="121"/>
        <v>6.4999999999999973</v>
      </c>
      <c r="P358" s="93">
        <f t="shared" si="122"/>
        <v>6.4449064449064508E-2</v>
      </c>
    </row>
    <row r="359" spans="1:16" ht="31.5" x14ac:dyDescent="0.2">
      <c r="A359" s="50">
        <v>60000248</v>
      </c>
      <c r="B359" s="2" t="s">
        <v>297</v>
      </c>
      <c r="C359" s="36">
        <f>VLOOKUP(A359,'[3]Прейскурант 2019'!$A$12:$E$1358,5,0)</f>
        <v>560</v>
      </c>
      <c r="D359" s="37">
        <f>VLOOKUP(A359,'[1]Прейскурант( новый)'!$A$9:$C$1217,3,0)</f>
        <v>3.92</v>
      </c>
      <c r="E359" s="37">
        <f t="shared" si="116"/>
        <v>345.12166080000003</v>
      </c>
      <c r="F359" s="44">
        <v>7.94</v>
      </c>
      <c r="G359" s="44">
        <f t="shared" si="107"/>
        <v>353.06166080000003</v>
      </c>
      <c r="H359" s="44">
        <f t="shared" si="117"/>
        <v>120.04096467200002</v>
      </c>
      <c r="I359" s="45">
        <f t="shared" si="108"/>
        <v>473.10262547200006</v>
      </c>
      <c r="J359" s="44">
        <f t="shared" si="118"/>
        <v>70.965393820800003</v>
      </c>
      <c r="K359" s="46">
        <f t="shared" si="109"/>
        <v>544.06801929280005</v>
      </c>
      <c r="L359" s="47">
        <f t="shared" si="119"/>
        <v>652.88162315136003</v>
      </c>
      <c r="M359" s="77">
        <f t="shared" si="120"/>
        <v>596.4</v>
      </c>
      <c r="N359" s="48">
        <v>596</v>
      </c>
      <c r="O359" s="49">
        <f t="shared" si="121"/>
        <v>6.4999999999999964</v>
      </c>
      <c r="P359" s="93">
        <f t="shared" si="122"/>
        <v>6.4285714285714279E-2</v>
      </c>
    </row>
    <row r="360" spans="1:16" ht="31.5" x14ac:dyDescent="0.2">
      <c r="A360" s="50">
        <v>60000249</v>
      </c>
      <c r="B360" s="2" t="s">
        <v>298</v>
      </c>
      <c r="C360" s="36">
        <f>VLOOKUP(A360,'[3]Прейскурант 2019'!$A$12:$E$1358,5,0)</f>
        <v>560</v>
      </c>
      <c r="D360" s="37">
        <f>VLOOKUP(A360,'[1]Прейскурант( новый)'!$A$9:$C$1217,3,0)</f>
        <v>3.92</v>
      </c>
      <c r="E360" s="37">
        <f t="shared" si="116"/>
        <v>345.12166080000003</v>
      </c>
      <c r="F360" s="44">
        <v>7.94</v>
      </c>
      <c r="G360" s="44">
        <f t="shared" si="107"/>
        <v>353.06166080000003</v>
      </c>
      <c r="H360" s="44">
        <f t="shared" si="117"/>
        <v>120.04096467200002</v>
      </c>
      <c r="I360" s="45">
        <f t="shared" si="108"/>
        <v>473.10262547200006</v>
      </c>
      <c r="J360" s="44">
        <f t="shared" si="118"/>
        <v>70.965393820800003</v>
      </c>
      <c r="K360" s="46">
        <f t="shared" si="109"/>
        <v>544.06801929280005</v>
      </c>
      <c r="L360" s="47">
        <f t="shared" si="119"/>
        <v>652.88162315136003</v>
      </c>
      <c r="M360" s="77">
        <f t="shared" si="120"/>
        <v>596.4</v>
      </c>
      <c r="N360" s="48">
        <v>596</v>
      </c>
      <c r="O360" s="49">
        <f t="shared" si="121"/>
        <v>6.4999999999999964</v>
      </c>
      <c r="P360" s="93">
        <f t="shared" si="122"/>
        <v>6.4285714285714279E-2</v>
      </c>
    </row>
    <row r="361" spans="1:16" ht="31.5" x14ac:dyDescent="0.2">
      <c r="A361" s="50">
        <v>60000250</v>
      </c>
      <c r="B361" s="2" t="s">
        <v>299</v>
      </c>
      <c r="C361" s="36">
        <f>VLOOKUP(A361,'[3]Прейскурант 2019'!$A$12:$E$1358,5,0)</f>
        <v>108</v>
      </c>
      <c r="D361" s="37">
        <f>VLOOKUP(A361,'[1]Прейскурант( новый)'!$A$9:$C$1217,3,0)</f>
        <v>1.17</v>
      </c>
      <c r="E361" s="37">
        <f t="shared" si="116"/>
        <v>103.0082508</v>
      </c>
      <c r="F361" s="44">
        <v>3.29</v>
      </c>
      <c r="G361" s="44">
        <f t="shared" si="107"/>
        <v>106.29825080000001</v>
      </c>
      <c r="H361" s="44">
        <f t="shared" si="117"/>
        <v>36.141405272000007</v>
      </c>
      <c r="I361" s="45">
        <f t="shared" si="108"/>
        <v>142.43965607200002</v>
      </c>
      <c r="J361" s="44">
        <f t="shared" si="118"/>
        <v>21.365948410800002</v>
      </c>
      <c r="K361" s="46">
        <f t="shared" si="109"/>
        <v>163.80560448280002</v>
      </c>
      <c r="L361" s="47">
        <f t="shared" si="119"/>
        <v>196.56672537936004</v>
      </c>
      <c r="M361" s="77">
        <f t="shared" si="120"/>
        <v>115.02</v>
      </c>
      <c r="N361" s="48">
        <v>115</v>
      </c>
      <c r="O361" s="49">
        <f t="shared" si="121"/>
        <v>6.4999999999999964</v>
      </c>
      <c r="P361" s="93">
        <f t="shared" si="122"/>
        <v>6.4814814814814881E-2</v>
      </c>
    </row>
    <row r="362" spans="1:16" ht="31.5" x14ac:dyDescent="0.2">
      <c r="A362" s="50">
        <v>60000251</v>
      </c>
      <c r="B362" s="2" t="s">
        <v>300</v>
      </c>
      <c r="C362" s="36">
        <f>VLOOKUP(A362,'[3]Прейскурант 2019'!$A$12:$E$1358,5,0)</f>
        <v>49</v>
      </c>
      <c r="D362" s="37">
        <f>VLOOKUP(A362,'[1]Прейскурант( новый)'!$A$9:$C$1217,3,0)</f>
        <v>1.58</v>
      </c>
      <c r="E362" s="37">
        <f t="shared" si="116"/>
        <v>139.10515920000003</v>
      </c>
      <c r="F362" s="44">
        <f>VLOOKUP(A362,'[2]себ-ть 2019 год'!$A$2:$Q$1337,6,0)</f>
        <v>0</v>
      </c>
      <c r="G362" s="44">
        <f t="shared" si="107"/>
        <v>139.10515920000003</v>
      </c>
      <c r="H362" s="44">
        <f t="shared" si="117"/>
        <v>47.295754128000013</v>
      </c>
      <c r="I362" s="45">
        <f t="shared" si="108"/>
        <v>186.40091332800006</v>
      </c>
      <c r="J362" s="44">
        <f t="shared" si="118"/>
        <v>27.960136999200007</v>
      </c>
      <c r="K362" s="46">
        <f t="shared" si="109"/>
        <v>214.36105032720008</v>
      </c>
      <c r="L362" s="47">
        <f t="shared" si="119"/>
        <v>257.23326039264009</v>
      </c>
      <c r="M362" s="77">
        <f t="shared" si="120"/>
        <v>52.185000000000002</v>
      </c>
      <c r="N362" s="48">
        <v>52</v>
      </c>
      <c r="O362" s="49">
        <f t="shared" si="121"/>
        <v>6.5000000000000044</v>
      </c>
      <c r="P362" s="93">
        <f t="shared" si="122"/>
        <v>6.1224489795918435E-2</v>
      </c>
    </row>
    <row r="363" spans="1:16" ht="63" x14ac:dyDescent="0.2">
      <c r="A363" s="50">
        <v>60000252</v>
      </c>
      <c r="B363" s="2" t="s">
        <v>301</v>
      </c>
      <c r="C363" s="36">
        <f>VLOOKUP(A363,'[3]Прейскурант 2019'!$A$12:$E$1358,5,0)</f>
        <v>269</v>
      </c>
      <c r="D363" s="37">
        <f>VLOOKUP(A363,'[1]Прейскурант( новый)'!$A$9:$C$1217,3,0)</f>
        <v>2.25</v>
      </c>
      <c r="E363" s="37">
        <f t="shared" si="116"/>
        <v>198.09279000000001</v>
      </c>
      <c r="F363" s="44">
        <f>VLOOKUP(A363,'[2]себ-ть 2019 год'!$A$2:$Q$1337,6,0)</f>
        <v>0</v>
      </c>
      <c r="G363" s="44">
        <f t="shared" si="107"/>
        <v>198.09279000000001</v>
      </c>
      <c r="H363" s="44">
        <f t="shared" si="117"/>
        <v>67.351548600000001</v>
      </c>
      <c r="I363" s="45">
        <f t="shared" si="108"/>
        <v>265.44433860000004</v>
      </c>
      <c r="J363" s="44">
        <f t="shared" si="118"/>
        <v>39.816650790000004</v>
      </c>
      <c r="K363" s="46">
        <f t="shared" si="109"/>
        <v>305.26098939000002</v>
      </c>
      <c r="L363" s="47">
        <f t="shared" si="119"/>
        <v>366.31318726800004</v>
      </c>
      <c r="M363" s="77">
        <f t="shared" si="120"/>
        <v>286.48500000000001</v>
      </c>
      <c r="N363" s="48">
        <v>286</v>
      </c>
      <c r="O363" s="49">
        <f t="shared" si="121"/>
        <v>6.5000000000000044</v>
      </c>
      <c r="P363" s="93">
        <f t="shared" si="122"/>
        <v>6.3197026022304925E-2</v>
      </c>
    </row>
    <row r="364" spans="1:16" ht="31.5" x14ac:dyDescent="0.2">
      <c r="A364" s="50">
        <v>60000253</v>
      </c>
      <c r="B364" s="2" t="s">
        <v>302</v>
      </c>
      <c r="C364" s="36">
        <f>VLOOKUP(A364,'[3]Прейскурант 2019'!$A$12:$E$1358,5,0)</f>
        <v>851</v>
      </c>
      <c r="D364" s="37">
        <f>VLOOKUP(A364,'[1]Прейскурант( новый)'!$A$9:$C$1217,3,0)</f>
        <v>5.75</v>
      </c>
      <c r="E364" s="37">
        <f t="shared" si="116"/>
        <v>506.23713000000009</v>
      </c>
      <c r="F364" s="44">
        <v>0</v>
      </c>
      <c r="G364" s="44">
        <f t="shared" si="107"/>
        <v>506.23713000000009</v>
      </c>
      <c r="H364" s="44">
        <f t="shared" si="117"/>
        <v>172.12062420000004</v>
      </c>
      <c r="I364" s="45">
        <f t="shared" si="108"/>
        <v>678.35775420000016</v>
      </c>
      <c r="J364" s="44">
        <f t="shared" si="118"/>
        <v>101.75366313000002</v>
      </c>
      <c r="K364" s="46">
        <f t="shared" si="109"/>
        <v>780.11141733000022</v>
      </c>
      <c r="L364" s="47">
        <f t="shared" si="119"/>
        <v>936.13370079600031</v>
      </c>
      <c r="M364" s="77">
        <f t="shared" si="120"/>
        <v>906.31500000000005</v>
      </c>
      <c r="N364" s="48">
        <v>906</v>
      </c>
      <c r="O364" s="49">
        <f t="shared" si="121"/>
        <v>6.5000000000000053</v>
      </c>
      <c r="P364" s="93">
        <f t="shared" si="122"/>
        <v>6.4629847238542926E-2</v>
      </c>
    </row>
    <row r="365" spans="1:16" ht="47.25" x14ac:dyDescent="0.2">
      <c r="A365" s="50">
        <v>60000254</v>
      </c>
      <c r="B365" s="2" t="s">
        <v>303</v>
      </c>
      <c r="C365" s="36">
        <f>VLOOKUP(A365,'[3]Прейскурант 2019'!$A$12:$E$1358,5,0)</f>
        <v>721</v>
      </c>
      <c r="D365" s="37">
        <f>VLOOKUP(A365,'[1]Прейскурант( новый)'!$A$9:$C$1217,3,0)</f>
        <v>5</v>
      </c>
      <c r="E365" s="37">
        <f t="shared" si="116"/>
        <v>440.20620000000002</v>
      </c>
      <c r="F365" s="44">
        <v>455.11</v>
      </c>
      <c r="G365" s="44">
        <f t="shared" si="107"/>
        <v>895.31619999999998</v>
      </c>
      <c r="H365" s="44">
        <f t="shared" si="117"/>
        <v>304.40750800000001</v>
      </c>
      <c r="I365" s="45">
        <f t="shared" si="108"/>
        <v>1199.723708</v>
      </c>
      <c r="J365" s="44">
        <f t="shared" si="118"/>
        <v>179.9585562</v>
      </c>
      <c r="K365" s="46">
        <f t="shared" si="109"/>
        <v>1379.6822642</v>
      </c>
      <c r="L365" s="47">
        <f t="shared" si="119"/>
        <v>1655.6187170399999</v>
      </c>
      <c r="M365" s="77">
        <f t="shared" si="120"/>
        <v>767.86500000000001</v>
      </c>
      <c r="N365" s="48">
        <v>768</v>
      </c>
      <c r="O365" s="49">
        <f t="shared" si="121"/>
        <v>6.5000000000000018</v>
      </c>
      <c r="P365" s="93">
        <f t="shared" si="122"/>
        <v>6.5187239944521469E-2</v>
      </c>
    </row>
    <row r="366" spans="1:16" ht="47.25" x14ac:dyDescent="0.2">
      <c r="A366" s="50">
        <v>60000255</v>
      </c>
      <c r="B366" s="2" t="s">
        <v>304</v>
      </c>
      <c r="C366" s="36">
        <f>VLOOKUP(A366,'[3]Прейскурант 2019'!$A$12:$E$1358,5,0)</f>
        <v>609</v>
      </c>
      <c r="D366" s="37">
        <f>VLOOKUP(A366,'[1]Прейскурант( новый)'!$A$9:$C$1217,3,0)</f>
        <v>5.47</v>
      </c>
      <c r="E366" s="37">
        <f t="shared" si="116"/>
        <v>481.5855828</v>
      </c>
      <c r="F366" s="44">
        <v>35.36</v>
      </c>
      <c r="G366" s="44">
        <f t="shared" si="107"/>
        <v>516.94558280000001</v>
      </c>
      <c r="H366" s="44">
        <f t="shared" si="117"/>
        <v>175.76149815200003</v>
      </c>
      <c r="I366" s="45">
        <f t="shared" si="108"/>
        <v>692.70708095200007</v>
      </c>
      <c r="J366" s="44">
        <f t="shared" si="118"/>
        <v>103.90606214280001</v>
      </c>
      <c r="K366" s="46">
        <f t="shared" si="109"/>
        <v>796.61314309480008</v>
      </c>
      <c r="L366" s="47">
        <f t="shared" si="119"/>
        <v>955.93577171376012</v>
      </c>
      <c r="M366" s="77">
        <f t="shared" si="120"/>
        <v>648.58500000000004</v>
      </c>
      <c r="N366" s="48">
        <v>649</v>
      </c>
      <c r="O366" s="49">
        <f t="shared" si="121"/>
        <v>6.5000000000000053</v>
      </c>
      <c r="P366" s="93">
        <f t="shared" si="122"/>
        <v>6.5681444991789739E-2</v>
      </c>
    </row>
    <row r="367" spans="1:16" ht="63" x14ac:dyDescent="0.2">
      <c r="A367" s="50">
        <v>60000256</v>
      </c>
      <c r="B367" s="2" t="s">
        <v>305</v>
      </c>
      <c r="C367" s="36">
        <f>VLOOKUP(A367,'[3]Прейскурант 2019'!$A$12:$E$1358,5,0)</f>
        <v>449</v>
      </c>
      <c r="D367" s="37">
        <f>VLOOKUP(A367,'[1]Прейскурант( новый)'!$A$9:$C$1217,3,0)</f>
        <v>5.58</v>
      </c>
      <c r="E367" s="37">
        <f t="shared" si="116"/>
        <v>491.27011920000007</v>
      </c>
      <c r="F367" s="44">
        <v>8.07</v>
      </c>
      <c r="G367" s="44">
        <f t="shared" si="107"/>
        <v>499.34011920000006</v>
      </c>
      <c r="H367" s="44">
        <f t="shared" si="117"/>
        <v>169.77564052800003</v>
      </c>
      <c r="I367" s="45">
        <f t="shared" si="108"/>
        <v>669.11575972800006</v>
      </c>
      <c r="J367" s="44">
        <f t="shared" si="118"/>
        <v>100.36736395920001</v>
      </c>
      <c r="K367" s="46">
        <f t="shared" si="109"/>
        <v>769.48312368720008</v>
      </c>
      <c r="L367" s="47">
        <f t="shared" si="119"/>
        <v>923.37974842464007</v>
      </c>
      <c r="M367" s="77">
        <f t="shared" si="120"/>
        <v>478.185</v>
      </c>
      <c r="N367" s="48">
        <v>478</v>
      </c>
      <c r="O367" s="49">
        <f t="shared" si="121"/>
        <v>6.5</v>
      </c>
      <c r="P367" s="93">
        <f t="shared" si="122"/>
        <v>6.4587973273942056E-2</v>
      </c>
    </row>
    <row r="368" spans="1:16" ht="31.5" x14ac:dyDescent="0.2">
      <c r="A368" s="50">
        <v>60000257</v>
      </c>
      <c r="B368" s="2" t="s">
        <v>306</v>
      </c>
      <c r="C368" s="36">
        <f>VLOOKUP(A368,'[3]Прейскурант 2019'!$A$12:$E$1358,5,0)</f>
        <v>108</v>
      </c>
      <c r="D368" s="37">
        <f>VLOOKUP(A368,'[1]Прейскурант( новый)'!$A$9:$C$1217,3,0)</f>
        <v>0.87</v>
      </c>
      <c r="E368" s="37">
        <f t="shared" si="116"/>
        <v>76.595878800000008</v>
      </c>
      <c r="F368" s="44">
        <v>1.75</v>
      </c>
      <c r="G368" s="44">
        <f t="shared" si="107"/>
        <v>78.345878800000008</v>
      </c>
      <c r="H368" s="44">
        <f t="shared" si="117"/>
        <v>26.637598792000006</v>
      </c>
      <c r="I368" s="45">
        <f t="shared" si="108"/>
        <v>104.98347759200001</v>
      </c>
      <c r="J368" s="44">
        <f t="shared" si="118"/>
        <v>15.747521638800002</v>
      </c>
      <c r="K368" s="46">
        <f t="shared" si="109"/>
        <v>120.73099923080002</v>
      </c>
      <c r="L368" s="47">
        <f t="shared" si="119"/>
        <v>144.87719907696004</v>
      </c>
      <c r="M368" s="77">
        <f t="shared" si="120"/>
        <v>115.02</v>
      </c>
      <c r="N368" s="48">
        <v>115</v>
      </c>
      <c r="O368" s="49">
        <f t="shared" si="121"/>
        <v>6.4999999999999964</v>
      </c>
      <c r="P368" s="93">
        <f t="shared" si="122"/>
        <v>6.4814814814814881E-2</v>
      </c>
    </row>
    <row r="369" spans="1:16" ht="63" x14ac:dyDescent="0.2">
      <c r="A369" s="50">
        <v>60000258</v>
      </c>
      <c r="B369" s="2" t="s">
        <v>307</v>
      </c>
      <c r="C369" s="36">
        <f>VLOOKUP(A369,'[3]Прейскурант 2019'!$A$12:$E$1358,5,0)</f>
        <v>497</v>
      </c>
      <c r="D369" s="37">
        <f>VLOOKUP(A369,'[1]Прейскурант( новый)'!$A$9:$C$1217,3,0)</f>
        <v>3.16</v>
      </c>
      <c r="E369" s="37">
        <f t="shared" si="116"/>
        <v>278.21031840000006</v>
      </c>
      <c r="F369" s="44">
        <v>11.07</v>
      </c>
      <c r="G369" s="44">
        <f t="shared" si="107"/>
        <v>289.28031840000006</v>
      </c>
      <c r="H369" s="44">
        <f t="shared" si="117"/>
        <v>98.355308256000029</v>
      </c>
      <c r="I369" s="45">
        <f t="shared" si="108"/>
        <v>387.63562665600011</v>
      </c>
      <c r="J369" s="44">
        <f t="shared" si="118"/>
        <v>58.145343998400016</v>
      </c>
      <c r="K369" s="46">
        <f t="shared" si="109"/>
        <v>445.78097065440011</v>
      </c>
      <c r="L369" s="47">
        <f t="shared" si="119"/>
        <v>534.93716478528017</v>
      </c>
      <c r="M369" s="77">
        <f t="shared" si="120"/>
        <v>529.30499999999995</v>
      </c>
      <c r="N369" s="48">
        <v>529</v>
      </c>
      <c r="O369" s="49">
        <f t="shared" si="121"/>
        <v>6.4999999999999902</v>
      </c>
      <c r="P369" s="93">
        <f t="shared" si="122"/>
        <v>6.4386317907444646E-2</v>
      </c>
    </row>
    <row r="370" spans="1:16" ht="15.75" x14ac:dyDescent="0.2">
      <c r="A370" s="50">
        <v>60000259</v>
      </c>
      <c r="B370" s="2" t="s">
        <v>308</v>
      </c>
      <c r="C370" s="36">
        <f>VLOOKUP(A370,'[3]Прейскурант 2019'!$A$12:$E$1358,5,0)</f>
        <v>225</v>
      </c>
      <c r="D370" s="37">
        <f>VLOOKUP(A370,'[1]Прейскурант( новый)'!$A$9:$C$1217,3,0)</f>
        <v>1.22</v>
      </c>
      <c r="E370" s="37">
        <f t="shared" si="116"/>
        <v>107.41031280000001</v>
      </c>
      <c r="F370" s="44">
        <f>VLOOKUP(A370,'[2]себ-ть 2019 год'!$A$2:$Q$1337,6,0)</f>
        <v>42.0852</v>
      </c>
      <c r="G370" s="44">
        <f t="shared" si="107"/>
        <v>149.49551280000003</v>
      </c>
      <c r="H370" s="44">
        <f t="shared" si="117"/>
        <v>50.828474352000015</v>
      </c>
      <c r="I370" s="45">
        <f t="shared" si="108"/>
        <v>200.32398715200003</v>
      </c>
      <c r="J370" s="44">
        <f t="shared" si="118"/>
        <v>30.048598072800004</v>
      </c>
      <c r="K370" s="46">
        <f t="shared" si="109"/>
        <v>230.37258522480005</v>
      </c>
      <c r="L370" s="47">
        <f t="shared" si="119"/>
        <v>276.44710226976008</v>
      </c>
      <c r="M370" s="77">
        <f t="shared" si="120"/>
        <v>239.625</v>
      </c>
      <c r="N370" s="48">
        <v>240</v>
      </c>
      <c r="O370" s="49">
        <f t="shared" si="121"/>
        <v>6.5</v>
      </c>
      <c r="P370" s="93">
        <f t="shared" si="122"/>
        <v>6.6666666666666652E-2</v>
      </c>
    </row>
    <row r="371" spans="1:16" ht="47.25" x14ac:dyDescent="0.2">
      <c r="A371" s="50">
        <v>60000260</v>
      </c>
      <c r="B371" s="2" t="s">
        <v>309</v>
      </c>
      <c r="C371" s="36">
        <f>VLOOKUP(A371,'[3]Прейскурант 2019'!$A$12:$E$1358,5,0)</f>
        <v>1070</v>
      </c>
      <c r="D371" s="37">
        <f>VLOOKUP(A371,'[1]Прейскурант( новый)'!$A$9:$C$1217,3,0)</f>
        <v>5</v>
      </c>
      <c r="E371" s="37">
        <f t="shared" si="116"/>
        <v>440.20620000000002</v>
      </c>
      <c r="F371" s="44">
        <f>VLOOKUP(A371,'[2]себ-ть 2019 год'!$A$2:$Q$1337,6,0)</f>
        <v>139.5258</v>
      </c>
      <c r="G371" s="44">
        <f t="shared" ref="G371:G434" si="129">E371+F371</f>
        <v>579.73199999999997</v>
      </c>
      <c r="H371" s="44">
        <f t="shared" si="117"/>
        <v>197.10888</v>
      </c>
      <c r="I371" s="45">
        <f t="shared" ref="I371:I434" si="130">G371+H371</f>
        <v>776.84087999999997</v>
      </c>
      <c r="J371" s="44">
        <f t="shared" si="118"/>
        <v>116.52613199999999</v>
      </c>
      <c r="K371" s="46">
        <f t="shared" ref="K371:K434" si="131">I371+J371</f>
        <v>893.36701199999993</v>
      </c>
      <c r="L371" s="47">
        <f t="shared" si="119"/>
        <v>1072.0404143999999</v>
      </c>
      <c r="M371" s="77">
        <f t="shared" si="120"/>
        <v>1139.55</v>
      </c>
      <c r="N371" s="48">
        <v>1140</v>
      </c>
      <c r="O371" s="49">
        <f t="shared" si="121"/>
        <v>6.4999999999999964</v>
      </c>
      <c r="P371" s="93">
        <f t="shared" si="122"/>
        <v>6.5420560747663448E-2</v>
      </c>
    </row>
    <row r="372" spans="1:16" ht="47.25" x14ac:dyDescent="0.2">
      <c r="A372" s="50">
        <v>60000261</v>
      </c>
      <c r="B372" s="2" t="s">
        <v>310</v>
      </c>
      <c r="C372" s="36">
        <f>VLOOKUP(A372,'[3]Прейскурант 2019'!$A$12:$E$1358,5,0)</f>
        <v>1070</v>
      </c>
      <c r="D372" s="37">
        <f>VLOOKUP(A372,'[1]Прейскурант( новый)'!$A$9:$C$1217,3,0)</f>
        <v>7</v>
      </c>
      <c r="E372" s="37">
        <f t="shared" si="116"/>
        <v>616.28868000000011</v>
      </c>
      <c r="F372" s="44">
        <f>VLOOKUP(A372,'[2]себ-ть 2019 год'!$A$2:$Q$1337,6,0)</f>
        <v>32.425800000000002</v>
      </c>
      <c r="G372" s="44">
        <f t="shared" si="129"/>
        <v>648.71448000000009</v>
      </c>
      <c r="H372" s="44">
        <f t="shared" si="117"/>
        <v>220.56292320000006</v>
      </c>
      <c r="I372" s="45">
        <f t="shared" si="130"/>
        <v>869.27740320000021</v>
      </c>
      <c r="J372" s="44">
        <f t="shared" si="118"/>
        <v>130.39161048000003</v>
      </c>
      <c r="K372" s="46">
        <f t="shared" si="131"/>
        <v>999.66901368000026</v>
      </c>
      <c r="L372" s="47">
        <f t="shared" si="119"/>
        <v>1199.6028164160002</v>
      </c>
      <c r="M372" s="77">
        <f t="shared" si="120"/>
        <v>1139.55</v>
      </c>
      <c r="N372" s="48">
        <v>1140</v>
      </c>
      <c r="O372" s="49">
        <f t="shared" si="121"/>
        <v>6.4999999999999964</v>
      </c>
      <c r="P372" s="93">
        <f t="shared" si="122"/>
        <v>6.5420560747663448E-2</v>
      </c>
    </row>
    <row r="373" spans="1:16" ht="47.25" x14ac:dyDescent="0.2">
      <c r="A373" s="50">
        <v>60000262</v>
      </c>
      <c r="B373" s="2" t="s">
        <v>311</v>
      </c>
      <c r="C373" s="36">
        <f>VLOOKUP(A373,'[3]Прейскурант 2019'!$A$12:$E$1358,5,0)</f>
        <v>697</v>
      </c>
      <c r="D373" s="37">
        <f>VLOOKUP(A373,'[1]Прейскурант( новый)'!$A$9:$C$1217,3,0)</f>
        <v>5.72</v>
      </c>
      <c r="E373" s="37">
        <f t="shared" si="116"/>
        <v>503.59589280000006</v>
      </c>
      <c r="F373" s="44">
        <v>30.54</v>
      </c>
      <c r="G373" s="44">
        <f t="shared" si="129"/>
        <v>534.13589280000008</v>
      </c>
      <c r="H373" s="44">
        <f t="shared" si="117"/>
        <v>181.60620355200004</v>
      </c>
      <c r="I373" s="45">
        <f t="shared" si="130"/>
        <v>715.74209635200009</v>
      </c>
      <c r="J373" s="44">
        <f t="shared" si="118"/>
        <v>107.36131445280002</v>
      </c>
      <c r="K373" s="46">
        <f t="shared" si="131"/>
        <v>823.10341080480009</v>
      </c>
      <c r="L373" s="47">
        <f t="shared" si="119"/>
        <v>987.72409296576006</v>
      </c>
      <c r="M373" s="77">
        <f t="shared" si="120"/>
        <v>742.30499999999995</v>
      </c>
      <c r="N373" s="48">
        <v>742</v>
      </c>
      <c r="O373" s="49">
        <f t="shared" si="121"/>
        <v>6.4999999999999929</v>
      </c>
      <c r="P373" s="93">
        <f t="shared" si="122"/>
        <v>6.4562410329985553E-2</v>
      </c>
    </row>
    <row r="374" spans="1:16" ht="47.25" x14ac:dyDescent="0.2">
      <c r="A374" s="50">
        <v>60000263</v>
      </c>
      <c r="B374" s="2" t="s">
        <v>312</v>
      </c>
      <c r="C374" s="36">
        <f>VLOOKUP(A374,'[3]Прейскурант 2019'!$A$12:$E$1358,5,0)</f>
        <v>1107</v>
      </c>
      <c r="D374" s="37">
        <f>VLOOKUP(A374,'[1]Прейскурант( новый)'!$A$9:$C$1217,3,0)</f>
        <v>7</v>
      </c>
      <c r="E374" s="37">
        <f t="shared" si="116"/>
        <v>616.28868000000011</v>
      </c>
      <c r="F374" s="44">
        <f>VLOOKUP(A374,'[2]себ-ть 2019 год'!$A$2:$Q$1337,6,0)</f>
        <v>24.000600000000002</v>
      </c>
      <c r="G374" s="44">
        <f t="shared" si="129"/>
        <v>640.28928000000008</v>
      </c>
      <c r="H374" s="44">
        <f t="shared" si="117"/>
        <v>217.69835520000004</v>
      </c>
      <c r="I374" s="45">
        <f t="shared" si="130"/>
        <v>857.98763520000011</v>
      </c>
      <c r="J374" s="44">
        <f t="shared" si="118"/>
        <v>128.69814528000001</v>
      </c>
      <c r="K374" s="46">
        <f t="shared" si="131"/>
        <v>986.68578048000018</v>
      </c>
      <c r="L374" s="47">
        <f t="shared" si="119"/>
        <v>1184.0229365760001</v>
      </c>
      <c r="M374" s="77">
        <f t="shared" si="120"/>
        <v>1178.9549999999999</v>
      </c>
      <c r="N374" s="48">
        <v>1180</v>
      </c>
      <c r="O374" s="49">
        <f t="shared" si="121"/>
        <v>6.4999999999999929</v>
      </c>
      <c r="P374" s="93">
        <f t="shared" si="122"/>
        <v>6.5943992773261018E-2</v>
      </c>
    </row>
    <row r="375" spans="1:16" ht="47.25" x14ac:dyDescent="0.2">
      <c r="A375" s="50">
        <v>60000264</v>
      </c>
      <c r="B375" s="2" t="s">
        <v>313</v>
      </c>
      <c r="C375" s="36">
        <f>VLOOKUP(A375,'[3]Прейскурант 2019'!$A$12:$E$1358,5,0)</f>
        <v>1126</v>
      </c>
      <c r="D375" s="37">
        <f>VLOOKUP(A375,'[1]Прейскурант( новый)'!$A$9:$C$1217,3,0)</f>
        <v>6.67</v>
      </c>
      <c r="E375" s="37">
        <f t="shared" si="116"/>
        <v>587.23507080000013</v>
      </c>
      <c r="F375" s="44">
        <f>VLOOKUP(A375,'[2]себ-ть 2019 год'!$A$2:$Q$1337,6,0)</f>
        <v>111.30240000000001</v>
      </c>
      <c r="G375" s="44">
        <f t="shared" si="129"/>
        <v>698.53747080000016</v>
      </c>
      <c r="H375" s="44">
        <f t="shared" si="117"/>
        <v>237.50274007200008</v>
      </c>
      <c r="I375" s="45">
        <f t="shared" si="130"/>
        <v>936.04021087200022</v>
      </c>
      <c r="J375" s="44">
        <f t="shared" si="118"/>
        <v>140.40603163080002</v>
      </c>
      <c r="K375" s="46">
        <f t="shared" si="131"/>
        <v>1076.4462425028003</v>
      </c>
      <c r="L375" s="47">
        <f t="shared" si="119"/>
        <v>1291.7354910033603</v>
      </c>
      <c r="M375" s="77">
        <f t="shared" si="120"/>
        <v>1199.19</v>
      </c>
      <c r="N375" s="48">
        <v>1200</v>
      </c>
      <c r="O375" s="49">
        <f t="shared" si="121"/>
        <v>6.5000000000000044</v>
      </c>
      <c r="P375" s="93">
        <f t="shared" si="122"/>
        <v>6.5719360568383678E-2</v>
      </c>
    </row>
    <row r="376" spans="1:16" ht="31.5" x14ac:dyDescent="0.2">
      <c r="A376" s="50">
        <v>60000265</v>
      </c>
      <c r="B376" s="2" t="s">
        <v>314</v>
      </c>
      <c r="C376" s="36">
        <f>VLOOKUP(A376,'[3]Прейскурант 2019'!$A$12:$E$1358,5,0)</f>
        <v>200</v>
      </c>
      <c r="D376" s="37">
        <f>VLOOKUP(A376,'[1]Прейскурант( новый)'!$A$9:$C$1217,3,0)</f>
        <v>1.97</v>
      </c>
      <c r="E376" s="37">
        <f t="shared" si="116"/>
        <v>173.4412428</v>
      </c>
      <c r="F376" s="44">
        <v>0.99</v>
      </c>
      <c r="G376" s="44">
        <f t="shared" si="129"/>
        <v>174.43124280000001</v>
      </c>
      <c r="H376" s="44">
        <f t="shared" si="117"/>
        <v>59.306622552000007</v>
      </c>
      <c r="I376" s="45">
        <f t="shared" si="130"/>
        <v>233.73786535200003</v>
      </c>
      <c r="J376" s="44">
        <f t="shared" si="118"/>
        <v>35.060679802800003</v>
      </c>
      <c r="K376" s="46">
        <f t="shared" si="131"/>
        <v>268.79854515480002</v>
      </c>
      <c r="L376" s="47">
        <f t="shared" si="119"/>
        <v>322.55825418576001</v>
      </c>
      <c r="M376" s="77">
        <f t="shared" si="120"/>
        <v>213</v>
      </c>
      <c r="N376" s="48">
        <v>213</v>
      </c>
      <c r="O376" s="49">
        <f t="shared" si="121"/>
        <v>6.5</v>
      </c>
      <c r="P376" s="93">
        <f t="shared" si="122"/>
        <v>6.4999999999999947E-2</v>
      </c>
    </row>
    <row r="377" spans="1:16" ht="31.5" x14ac:dyDescent="0.2">
      <c r="A377" s="50">
        <v>60000266</v>
      </c>
      <c r="B377" s="2" t="s">
        <v>315</v>
      </c>
      <c r="C377" s="36">
        <f>VLOOKUP(A377,'[3]Прейскурант 2019'!$A$12:$E$1358,5,0)</f>
        <v>480</v>
      </c>
      <c r="D377" s="37">
        <f>VLOOKUP(A377,'[1]Прейскурант( новый)'!$A$9:$C$1217,3,0)</f>
        <v>4.67</v>
      </c>
      <c r="E377" s="37">
        <f t="shared" si="116"/>
        <v>411.15259080000004</v>
      </c>
      <c r="F377" s="44">
        <v>7.71</v>
      </c>
      <c r="G377" s="44">
        <f t="shared" si="129"/>
        <v>418.86259080000002</v>
      </c>
      <c r="H377" s="44">
        <f t="shared" si="117"/>
        <v>142.41328087200003</v>
      </c>
      <c r="I377" s="45">
        <f t="shared" si="130"/>
        <v>561.27587167199999</v>
      </c>
      <c r="J377" s="44">
        <f t="shared" si="118"/>
        <v>84.191380750799993</v>
      </c>
      <c r="K377" s="46">
        <f t="shared" si="131"/>
        <v>645.46725242280002</v>
      </c>
      <c r="L377" s="47">
        <f t="shared" si="119"/>
        <v>774.56070290736</v>
      </c>
      <c r="M377" s="77">
        <f t="shared" si="120"/>
        <v>511.2</v>
      </c>
      <c r="N377" s="48">
        <v>511</v>
      </c>
      <c r="O377" s="49">
        <f t="shared" si="121"/>
        <v>6.4999999999999973</v>
      </c>
      <c r="P377" s="93">
        <f t="shared" si="122"/>
        <v>6.4583333333333437E-2</v>
      </c>
    </row>
    <row r="378" spans="1:16" ht="31.5" x14ac:dyDescent="0.2">
      <c r="A378" s="50">
        <v>60000267</v>
      </c>
      <c r="B378" s="2" t="s">
        <v>316</v>
      </c>
      <c r="C378" s="36">
        <f>VLOOKUP(A378,'[3]Прейскурант 2019'!$A$12:$E$1358,5,0)</f>
        <v>149</v>
      </c>
      <c r="D378" s="37">
        <f>VLOOKUP(A378,'[1]Прейскурант( новый)'!$A$9:$C$1217,3,0)</f>
        <v>1.5</v>
      </c>
      <c r="E378" s="37">
        <f t="shared" si="116"/>
        <v>132.06186000000002</v>
      </c>
      <c r="F378" s="44">
        <f>VLOOKUP(A378,'[2]себ-ть 2019 год'!$A$2:$Q$1337,6,0)</f>
        <v>0</v>
      </c>
      <c r="G378" s="44">
        <f t="shared" si="129"/>
        <v>132.06186000000002</v>
      </c>
      <c r="H378" s="44">
        <f t="shared" si="117"/>
        <v>44.901032400000013</v>
      </c>
      <c r="I378" s="45">
        <f t="shared" si="130"/>
        <v>176.96289240000004</v>
      </c>
      <c r="J378" s="44">
        <f t="shared" si="118"/>
        <v>26.544433860000005</v>
      </c>
      <c r="K378" s="46">
        <f t="shared" si="131"/>
        <v>203.50732626000004</v>
      </c>
      <c r="L378" s="47">
        <f t="shared" si="119"/>
        <v>244.20879151200006</v>
      </c>
      <c r="M378" s="77">
        <f t="shared" si="120"/>
        <v>158.685</v>
      </c>
      <c r="N378" s="48">
        <v>159</v>
      </c>
      <c r="O378" s="49">
        <f t="shared" si="121"/>
        <v>6.5000000000000018</v>
      </c>
      <c r="P378" s="93">
        <f t="shared" si="122"/>
        <v>6.7114093959731447E-2</v>
      </c>
    </row>
    <row r="379" spans="1:16" ht="47.25" x14ac:dyDescent="0.2">
      <c r="A379" s="50">
        <v>60000268</v>
      </c>
      <c r="B379" s="2" t="s">
        <v>317</v>
      </c>
      <c r="C379" s="36">
        <f>VLOOKUP(A379,'[3]Прейскурант 2019'!$A$12:$E$1358,5,0)</f>
        <v>551</v>
      </c>
      <c r="D379" s="37">
        <f>VLOOKUP(A379,'[1]Прейскурант( новый)'!$A$9:$C$1217,3,0)</f>
        <v>4.42</v>
      </c>
      <c r="E379" s="37">
        <f t="shared" si="116"/>
        <v>389.14228080000004</v>
      </c>
      <c r="F379" s="44">
        <v>264.10000000000002</v>
      </c>
      <c r="G379" s="44">
        <f t="shared" si="129"/>
        <v>653.24228080000012</v>
      </c>
      <c r="H379" s="44">
        <f t="shared" si="117"/>
        <v>222.10237547200006</v>
      </c>
      <c r="I379" s="45">
        <f t="shared" si="130"/>
        <v>875.34465627200018</v>
      </c>
      <c r="J379" s="44">
        <f t="shared" si="118"/>
        <v>131.30169844080001</v>
      </c>
      <c r="K379" s="46">
        <f t="shared" si="131"/>
        <v>1006.6463547128002</v>
      </c>
      <c r="L379" s="47">
        <f t="shared" si="119"/>
        <v>1207.9756256553603</v>
      </c>
      <c r="M379" s="77">
        <f t="shared" si="120"/>
        <v>586.81500000000005</v>
      </c>
      <c r="N379" s="48">
        <v>587</v>
      </c>
      <c r="O379" s="49">
        <f t="shared" si="121"/>
        <v>6.5000000000000098</v>
      </c>
      <c r="P379" s="93">
        <f t="shared" si="122"/>
        <v>6.5335753176043454E-2</v>
      </c>
    </row>
    <row r="380" spans="1:16" ht="47.25" x14ac:dyDescent="0.2">
      <c r="A380" s="50">
        <v>60000269</v>
      </c>
      <c r="B380" s="2" t="s">
        <v>318</v>
      </c>
      <c r="C380" s="36">
        <f>VLOOKUP(A380,'[3]Прейскурант 2019'!$A$12:$E$1358,5,0)</f>
        <v>318</v>
      </c>
      <c r="D380" s="37">
        <f>VLOOKUP(A380,'[1]Прейскурант( новый)'!$A$9:$C$1217,3,0)</f>
        <v>1.97</v>
      </c>
      <c r="E380" s="37">
        <f t="shared" si="116"/>
        <v>173.4412428</v>
      </c>
      <c r="F380" s="44">
        <f>VLOOKUP(A380,'[2]себ-ть 2019 год'!$A$2:$Q$1337,6,0)</f>
        <v>4.8756000000000004</v>
      </c>
      <c r="G380" s="44">
        <f t="shared" si="129"/>
        <v>178.31684279999999</v>
      </c>
      <c r="H380" s="44">
        <f t="shared" si="117"/>
        <v>60.627726551999999</v>
      </c>
      <c r="I380" s="45">
        <f t="shared" si="130"/>
        <v>238.94456935199997</v>
      </c>
      <c r="J380" s="44">
        <f t="shared" si="118"/>
        <v>35.841685402799996</v>
      </c>
      <c r="K380" s="46">
        <f t="shared" si="131"/>
        <v>274.78625475479998</v>
      </c>
      <c r="L380" s="47">
        <f t="shared" si="119"/>
        <v>329.74350570575996</v>
      </c>
      <c r="M380" s="77">
        <f t="shared" si="120"/>
        <v>338.67</v>
      </c>
      <c r="N380" s="48">
        <v>339</v>
      </c>
      <c r="O380" s="49">
        <f t="shared" si="121"/>
        <v>6.5000000000000044</v>
      </c>
      <c r="P380" s="93">
        <f t="shared" si="122"/>
        <v>6.60377358490567E-2</v>
      </c>
    </row>
    <row r="381" spans="1:16" ht="63" x14ac:dyDescent="0.2">
      <c r="A381" s="50">
        <v>60000270</v>
      </c>
      <c r="B381" s="2" t="s">
        <v>319</v>
      </c>
      <c r="C381" s="36">
        <f>VLOOKUP(A381,'[3]Прейскурант 2019'!$A$12:$E$1358,5,0)</f>
        <v>400</v>
      </c>
      <c r="D381" s="37">
        <f>VLOOKUP(A381,'[1]Прейскурант( новый)'!$A$9:$C$1217,3,0)</f>
        <v>4.67</v>
      </c>
      <c r="E381" s="37">
        <f t="shared" si="116"/>
        <v>411.15259080000004</v>
      </c>
      <c r="F381" s="44">
        <v>44.33</v>
      </c>
      <c r="G381" s="44">
        <f t="shared" si="129"/>
        <v>455.48259080000003</v>
      </c>
      <c r="H381" s="44">
        <f t="shared" si="117"/>
        <v>154.86408087200002</v>
      </c>
      <c r="I381" s="45">
        <f t="shared" si="130"/>
        <v>610.34667167200007</v>
      </c>
      <c r="J381" s="44">
        <f t="shared" si="118"/>
        <v>91.552000750800005</v>
      </c>
      <c r="K381" s="46">
        <f t="shared" si="131"/>
        <v>701.89867242280002</v>
      </c>
      <c r="L381" s="47">
        <f t="shared" si="119"/>
        <v>842.27840690736002</v>
      </c>
      <c r="M381" s="77">
        <f t="shared" si="120"/>
        <v>426</v>
      </c>
      <c r="N381" s="48">
        <v>426</v>
      </c>
      <c r="O381" s="49">
        <f t="shared" si="121"/>
        <v>6.5</v>
      </c>
      <c r="P381" s="93">
        <f t="shared" si="122"/>
        <v>6.4999999999999947E-2</v>
      </c>
    </row>
    <row r="382" spans="1:16" ht="31.5" x14ac:dyDescent="0.2">
      <c r="A382" s="50">
        <v>60000271</v>
      </c>
      <c r="B382" s="2" t="s">
        <v>320</v>
      </c>
      <c r="C382" s="36">
        <f>VLOOKUP(A382,'[3]Прейскурант 2019'!$A$12:$E$1358,5,0)</f>
        <v>200</v>
      </c>
      <c r="D382" s="37">
        <f>VLOOKUP(A382,'[1]Прейскурант( новый)'!$A$9:$C$1217,3,0)</f>
        <v>1.97</v>
      </c>
      <c r="E382" s="37">
        <f t="shared" si="116"/>
        <v>173.4412428</v>
      </c>
      <c r="F382" s="44">
        <v>6.37</v>
      </c>
      <c r="G382" s="44">
        <f t="shared" si="129"/>
        <v>179.8112428</v>
      </c>
      <c r="H382" s="44">
        <f t="shared" si="117"/>
        <v>61.135822552000008</v>
      </c>
      <c r="I382" s="45">
        <f t="shared" si="130"/>
        <v>240.94706535200001</v>
      </c>
      <c r="J382" s="44">
        <f t="shared" si="118"/>
        <v>36.142059802799999</v>
      </c>
      <c r="K382" s="46">
        <f t="shared" si="131"/>
        <v>277.0891251548</v>
      </c>
      <c r="L382" s="47">
        <f t="shared" si="119"/>
        <v>332.50695018575999</v>
      </c>
      <c r="M382" s="77">
        <f t="shared" si="120"/>
        <v>213</v>
      </c>
      <c r="N382" s="48">
        <v>213</v>
      </c>
      <c r="O382" s="49">
        <f t="shared" si="121"/>
        <v>6.5</v>
      </c>
      <c r="P382" s="93">
        <f t="shared" si="122"/>
        <v>6.4999999999999947E-2</v>
      </c>
    </row>
    <row r="383" spans="1:16" ht="47.25" x14ac:dyDescent="0.2">
      <c r="A383" s="50">
        <v>60000272</v>
      </c>
      <c r="B383" s="2" t="s">
        <v>321</v>
      </c>
      <c r="C383" s="36">
        <f>VLOOKUP(A383,'[3]Прейскурант 2019'!$A$12:$E$1358,5,0)</f>
        <v>695</v>
      </c>
      <c r="D383" s="37">
        <f>VLOOKUP(A383,'[1]Прейскурант( новый)'!$A$9:$C$1217,3,0)</f>
        <v>4.67</v>
      </c>
      <c r="E383" s="37">
        <f t="shared" si="116"/>
        <v>411.15259080000004</v>
      </c>
      <c r="F383" s="44">
        <v>48.49</v>
      </c>
      <c r="G383" s="44">
        <f t="shared" si="129"/>
        <v>459.64259080000005</v>
      </c>
      <c r="H383" s="44">
        <f t="shared" si="117"/>
        <v>156.27848087200002</v>
      </c>
      <c r="I383" s="45">
        <f t="shared" si="130"/>
        <v>615.92107167200004</v>
      </c>
      <c r="J383" s="44">
        <f t="shared" si="118"/>
        <v>92.388160750799997</v>
      </c>
      <c r="K383" s="46">
        <f t="shared" si="131"/>
        <v>708.30923242280005</v>
      </c>
      <c r="L383" s="47">
        <f t="shared" si="119"/>
        <v>849.97107890736004</v>
      </c>
      <c r="M383" s="77">
        <f t="shared" si="120"/>
        <v>740.17499999999995</v>
      </c>
      <c r="N383" s="48">
        <v>740</v>
      </c>
      <c r="O383" s="49">
        <f t="shared" si="121"/>
        <v>6.4999999999999929</v>
      </c>
      <c r="P383" s="93">
        <f t="shared" si="122"/>
        <v>6.4748201438848962E-2</v>
      </c>
    </row>
    <row r="384" spans="1:16" ht="31.5" x14ac:dyDescent="0.2">
      <c r="A384" s="50">
        <v>60000273</v>
      </c>
      <c r="B384" s="2" t="s">
        <v>322</v>
      </c>
      <c r="C384" s="36">
        <f>VLOOKUP(A384,'[3]Прейскурант 2019'!$A$12:$E$1358,5,0)</f>
        <v>54</v>
      </c>
      <c r="D384" s="37">
        <f>VLOOKUP(A384,'[1]Прейскурант( новый)'!$A$9:$C$1217,3,0)</f>
        <v>0.33</v>
      </c>
      <c r="E384" s="37">
        <f t="shared" si="116"/>
        <v>29.053609200000004</v>
      </c>
      <c r="F384" s="44">
        <f>VLOOKUP(A384,'[2]себ-ть 2019 год'!$A$2:$Q$1337,6,0)</f>
        <v>0</v>
      </c>
      <c r="G384" s="44">
        <f t="shared" si="129"/>
        <v>29.053609200000004</v>
      </c>
      <c r="H384" s="44">
        <f t="shared" si="117"/>
        <v>9.8782271280000025</v>
      </c>
      <c r="I384" s="45">
        <f t="shared" si="130"/>
        <v>38.931836328000003</v>
      </c>
      <c r="J384" s="44">
        <f t="shared" si="118"/>
        <v>5.8397754492000002</v>
      </c>
      <c r="K384" s="46">
        <f t="shared" si="131"/>
        <v>44.7716117772</v>
      </c>
      <c r="L384" s="47">
        <f t="shared" si="119"/>
        <v>53.725934132639999</v>
      </c>
      <c r="M384" s="77">
        <f t="shared" si="120"/>
        <v>57.51</v>
      </c>
      <c r="N384" s="48">
        <v>58</v>
      </c>
      <c r="O384" s="49">
        <f t="shared" si="121"/>
        <v>6.4999999999999964</v>
      </c>
      <c r="P384" s="93">
        <f t="shared" si="122"/>
        <v>7.4074074074074181E-2</v>
      </c>
    </row>
    <row r="385" spans="1:16" ht="31.5" x14ac:dyDescent="0.2">
      <c r="A385" s="50">
        <v>60000274</v>
      </c>
      <c r="B385" s="2" t="s">
        <v>323</v>
      </c>
      <c r="C385" s="36">
        <f>VLOOKUP(A385,'[3]Прейскурант 2019'!$A$12:$E$1358,5,0)</f>
        <v>160</v>
      </c>
      <c r="D385" s="37">
        <f>VLOOKUP(A385,'[1]Прейскурант( новый)'!$A$9:$C$1217,3,0)</f>
        <v>1</v>
      </c>
      <c r="E385" s="37">
        <f t="shared" si="116"/>
        <v>88.041240000000016</v>
      </c>
      <c r="F385" s="44">
        <f>VLOOKUP(A385,'[2]себ-ть 2019 год'!$A$2:$Q$1337,6,0)</f>
        <v>0</v>
      </c>
      <c r="G385" s="44">
        <f t="shared" si="129"/>
        <v>88.041240000000016</v>
      </c>
      <c r="H385" s="44">
        <f t="shared" si="117"/>
        <v>29.934021600000008</v>
      </c>
      <c r="I385" s="45">
        <f t="shared" si="130"/>
        <v>117.97526160000002</v>
      </c>
      <c r="J385" s="44">
        <f t="shared" si="118"/>
        <v>17.696289240000002</v>
      </c>
      <c r="K385" s="46">
        <f t="shared" si="131"/>
        <v>135.67155084000004</v>
      </c>
      <c r="L385" s="47">
        <f t="shared" si="119"/>
        <v>162.80586100800005</v>
      </c>
      <c r="M385" s="77">
        <f t="shared" si="120"/>
        <v>170.4</v>
      </c>
      <c r="N385" s="48">
        <v>170</v>
      </c>
      <c r="O385" s="49">
        <f t="shared" si="121"/>
        <v>6.5000000000000027</v>
      </c>
      <c r="P385" s="93">
        <f t="shared" si="122"/>
        <v>6.25E-2</v>
      </c>
    </row>
    <row r="386" spans="1:16" ht="31.5" x14ac:dyDescent="0.2">
      <c r="A386" s="50">
        <v>60000275</v>
      </c>
      <c r="B386" s="2" t="s">
        <v>324</v>
      </c>
      <c r="C386" s="36">
        <f>VLOOKUP(A386,'[3]Прейскурант 2019'!$A$12:$E$1358,5,0)</f>
        <v>232</v>
      </c>
      <c r="D386" s="37">
        <f>VLOOKUP(A386,'[1]Прейскурант( новый)'!$A$9:$C$1217,3,0)</f>
        <v>3.25</v>
      </c>
      <c r="E386" s="37">
        <f t="shared" si="116"/>
        <v>286.13403000000005</v>
      </c>
      <c r="F386" s="44">
        <f>VLOOKUP(A386,'[2]себ-ть 2019 год'!$A$2:$Q$1337,6,0)</f>
        <v>0</v>
      </c>
      <c r="G386" s="44">
        <f t="shared" si="129"/>
        <v>286.13403000000005</v>
      </c>
      <c r="H386" s="44">
        <f t="shared" si="117"/>
        <v>97.285570200000024</v>
      </c>
      <c r="I386" s="45">
        <f t="shared" si="130"/>
        <v>383.4196002000001</v>
      </c>
      <c r="J386" s="44">
        <f t="shared" si="118"/>
        <v>57.512940030000017</v>
      </c>
      <c r="K386" s="46">
        <f t="shared" si="131"/>
        <v>440.93254023000014</v>
      </c>
      <c r="L386" s="47">
        <f t="shared" si="119"/>
        <v>529.11904827600017</v>
      </c>
      <c r="M386" s="77">
        <f t="shared" si="120"/>
        <v>247.08</v>
      </c>
      <c r="N386" s="48">
        <v>247</v>
      </c>
      <c r="O386" s="49">
        <f t="shared" si="121"/>
        <v>6.5000000000000053</v>
      </c>
      <c r="P386" s="93">
        <f t="shared" si="122"/>
        <v>6.4655172413793149E-2</v>
      </c>
    </row>
    <row r="387" spans="1:16" ht="31.5" x14ac:dyDescent="0.2">
      <c r="A387" s="50">
        <v>60000277</v>
      </c>
      <c r="B387" s="2" t="s">
        <v>325</v>
      </c>
      <c r="C387" s="36">
        <f>VLOOKUP(A387,'[3]Прейскурант 2019'!$A$12:$E$1358,5,0)</f>
        <v>384</v>
      </c>
      <c r="D387" s="37">
        <f>VLOOKUP(A387,'[1]Прейскурант( новый)'!$A$9:$C$1217,3,0)</f>
        <v>2.38</v>
      </c>
      <c r="E387" s="37">
        <f t="shared" si="116"/>
        <v>209.53815119999999</v>
      </c>
      <c r="F387" s="44">
        <f>VLOOKUP(A387,'[2]себ-ть 2019 год'!$A$2:$Q$1337,6,0)</f>
        <v>19.6248</v>
      </c>
      <c r="G387" s="44">
        <f t="shared" si="129"/>
        <v>229.16295119999998</v>
      </c>
      <c r="H387" s="44">
        <f t="shared" si="117"/>
        <v>77.915403408000003</v>
      </c>
      <c r="I387" s="45">
        <f t="shared" si="130"/>
        <v>307.07835460799998</v>
      </c>
      <c r="J387" s="44">
        <f t="shared" si="118"/>
        <v>46.061753191199998</v>
      </c>
      <c r="K387" s="46">
        <f t="shared" si="131"/>
        <v>353.1401077992</v>
      </c>
      <c r="L387" s="47">
        <f t="shared" si="119"/>
        <v>423.76812935904002</v>
      </c>
      <c r="M387" s="77">
        <f t="shared" si="120"/>
        <v>408.96</v>
      </c>
      <c r="N387" s="48">
        <v>409</v>
      </c>
      <c r="O387" s="49">
        <f t="shared" si="121"/>
        <v>6.4999999999999947</v>
      </c>
      <c r="P387" s="93">
        <f t="shared" si="122"/>
        <v>6.5104166666666741E-2</v>
      </c>
    </row>
    <row r="388" spans="1:16" ht="31.5" x14ac:dyDescent="0.2">
      <c r="A388" s="50">
        <v>60000278</v>
      </c>
      <c r="B388" s="2" t="s">
        <v>326</v>
      </c>
      <c r="C388" s="36">
        <f>VLOOKUP(A388,'[3]Прейскурант 2019'!$A$12:$E$1358,5,0)</f>
        <v>329</v>
      </c>
      <c r="D388" s="37">
        <f>VLOOKUP(A388,'[1]Прейскурант( новый)'!$A$9:$C$1217,3,0)</f>
        <v>2.38</v>
      </c>
      <c r="E388" s="37">
        <f t="shared" si="116"/>
        <v>209.53815119999999</v>
      </c>
      <c r="F388" s="44">
        <f>VLOOKUP(A388,'[2]себ-ть 2019 год'!$A$2:$Q$1337,6,0)</f>
        <v>19.6248</v>
      </c>
      <c r="G388" s="44">
        <f t="shared" si="129"/>
        <v>229.16295119999998</v>
      </c>
      <c r="H388" s="44">
        <f t="shared" si="117"/>
        <v>77.915403408000003</v>
      </c>
      <c r="I388" s="45">
        <f t="shared" si="130"/>
        <v>307.07835460799998</v>
      </c>
      <c r="J388" s="44">
        <f t="shared" si="118"/>
        <v>46.061753191199998</v>
      </c>
      <c r="K388" s="46">
        <f t="shared" si="131"/>
        <v>353.1401077992</v>
      </c>
      <c r="L388" s="47">
        <f t="shared" si="119"/>
        <v>423.76812935904002</v>
      </c>
      <c r="M388" s="77">
        <f t="shared" si="120"/>
        <v>350.38499999999999</v>
      </c>
      <c r="N388" s="48">
        <v>350</v>
      </c>
      <c r="O388" s="49">
        <f t="shared" si="121"/>
        <v>6.4999999999999973</v>
      </c>
      <c r="P388" s="93">
        <f t="shared" si="122"/>
        <v>6.3829787234042534E-2</v>
      </c>
    </row>
    <row r="389" spans="1:16" ht="31.5" x14ac:dyDescent="0.2">
      <c r="A389" s="50">
        <v>60000279</v>
      </c>
      <c r="B389" s="2" t="s">
        <v>327</v>
      </c>
      <c r="C389" s="36">
        <f>VLOOKUP(A389,'[3]Прейскурант 2019'!$A$12:$E$1358,5,0)</f>
        <v>264</v>
      </c>
      <c r="D389" s="37">
        <f>VLOOKUP(A389,'[1]Прейскурант( новый)'!$A$9:$C$1217,3,0)</f>
        <v>1.63</v>
      </c>
      <c r="E389" s="37">
        <f t="shared" si="116"/>
        <v>143.5072212</v>
      </c>
      <c r="F389" s="44">
        <f>VLOOKUP(A389,'[2]себ-ть 2019 год'!$A$2:$Q$1337,6,0)</f>
        <v>41.860799999999998</v>
      </c>
      <c r="G389" s="44">
        <f t="shared" si="129"/>
        <v>185.36802119999999</v>
      </c>
      <c r="H389" s="44">
        <f t="shared" si="117"/>
        <v>63.025127208000001</v>
      </c>
      <c r="I389" s="45">
        <f t="shared" si="130"/>
        <v>248.393148408</v>
      </c>
      <c r="J389" s="44">
        <f t="shared" si="118"/>
        <v>37.2589722612</v>
      </c>
      <c r="K389" s="46">
        <f t="shared" si="131"/>
        <v>285.65212066920003</v>
      </c>
      <c r="L389" s="47">
        <f t="shared" si="119"/>
        <v>342.78254480304003</v>
      </c>
      <c r="M389" s="77">
        <f t="shared" si="120"/>
        <v>281.16000000000003</v>
      </c>
      <c r="N389" s="48">
        <v>281</v>
      </c>
      <c r="O389" s="49">
        <f t="shared" si="121"/>
        <v>6.5000000000000098</v>
      </c>
      <c r="P389" s="93">
        <f t="shared" si="122"/>
        <v>6.4393939393939448E-2</v>
      </c>
    </row>
    <row r="390" spans="1:16" ht="31.5" x14ac:dyDescent="0.2">
      <c r="A390" s="57">
        <v>60000280</v>
      </c>
      <c r="B390" s="8" t="s">
        <v>328</v>
      </c>
      <c r="C390" s="36">
        <f>VLOOKUP(A390,'[3]Прейскурант 2019'!$A$12:$E$1358,5,0)</f>
        <v>116</v>
      </c>
      <c r="D390" s="37">
        <f>VLOOKUP(A390,'[1]Прейскурант( новый)'!$A$9:$C$1217,3,0)</f>
        <v>1.17</v>
      </c>
      <c r="E390" s="37">
        <f t="shared" si="116"/>
        <v>103.0082508</v>
      </c>
      <c r="F390" s="44">
        <v>0</v>
      </c>
      <c r="G390" s="44">
        <f t="shared" si="129"/>
        <v>103.0082508</v>
      </c>
      <c r="H390" s="44">
        <f t="shared" si="117"/>
        <v>35.022805271999999</v>
      </c>
      <c r="I390" s="45">
        <f t="shared" si="130"/>
        <v>138.03105607200001</v>
      </c>
      <c r="J390" s="44">
        <f t="shared" si="118"/>
        <v>20.7046584108</v>
      </c>
      <c r="K390" s="46">
        <f t="shared" si="131"/>
        <v>158.73571448280001</v>
      </c>
      <c r="L390" s="47">
        <f t="shared" si="119"/>
        <v>190.48285737936001</v>
      </c>
      <c r="M390" s="77">
        <f t="shared" si="120"/>
        <v>123.54</v>
      </c>
      <c r="N390" s="48">
        <v>124</v>
      </c>
      <c r="O390" s="49">
        <f t="shared" si="121"/>
        <v>6.5000000000000053</v>
      </c>
      <c r="P390" s="93">
        <f t="shared" si="122"/>
        <v>6.8965517241379226E-2</v>
      </c>
    </row>
    <row r="391" spans="1:16" ht="31.5" x14ac:dyDescent="0.2">
      <c r="A391" s="57">
        <v>60000281</v>
      </c>
      <c r="B391" s="8" t="s">
        <v>329</v>
      </c>
      <c r="C391" s="36">
        <f>VLOOKUP(A391,'[3]Прейскурант 2019'!$A$12:$E$1358,5,0)</f>
        <v>166</v>
      </c>
      <c r="D391" s="37">
        <f>VLOOKUP(A391,'[1]Прейскурант( новый)'!$A$9:$C$1217,3,0)</f>
        <v>1</v>
      </c>
      <c r="E391" s="37">
        <f t="shared" si="116"/>
        <v>88.041240000000016</v>
      </c>
      <c r="F391" s="44">
        <f>VLOOKUP(A391,'[2]себ-ть 2019 год'!$A$2:$Q$1337,6,0)</f>
        <v>3.2436000000000003</v>
      </c>
      <c r="G391" s="44">
        <f t="shared" si="129"/>
        <v>91.284840000000017</v>
      </c>
      <c r="H391" s="44">
        <f t="shared" si="117"/>
        <v>31.036845600000007</v>
      </c>
      <c r="I391" s="45">
        <f t="shared" si="130"/>
        <v>122.32168560000002</v>
      </c>
      <c r="J391" s="44">
        <f t="shared" si="118"/>
        <v>18.348252840000004</v>
      </c>
      <c r="K391" s="46">
        <f t="shared" si="131"/>
        <v>140.66993844000004</v>
      </c>
      <c r="L391" s="47">
        <f t="shared" si="119"/>
        <v>168.80392612800006</v>
      </c>
      <c r="M391" s="77">
        <f t="shared" si="120"/>
        <v>176.79</v>
      </c>
      <c r="N391" s="48">
        <v>177</v>
      </c>
      <c r="O391" s="49">
        <f t="shared" si="121"/>
        <v>6.4999999999999947</v>
      </c>
      <c r="P391" s="93">
        <f t="shared" si="122"/>
        <v>6.6265060240963791E-2</v>
      </c>
    </row>
    <row r="392" spans="1:16" ht="47.25" x14ac:dyDescent="0.2">
      <c r="A392" s="57">
        <v>60000282</v>
      </c>
      <c r="B392" s="8" t="s">
        <v>330</v>
      </c>
      <c r="C392" s="36">
        <f>VLOOKUP(A392,'[3]Прейскурант 2019'!$A$12:$E$1358,5,0)</f>
        <v>530</v>
      </c>
      <c r="D392" s="37">
        <f>VLOOKUP(A392,'[1]Прейскурант( новый)'!$A$9:$C$1217,3,0)</f>
        <v>4.63</v>
      </c>
      <c r="E392" s="37">
        <f t="shared" si="116"/>
        <v>407.6309412</v>
      </c>
      <c r="F392" s="44">
        <v>0</v>
      </c>
      <c r="G392" s="44">
        <f t="shared" si="129"/>
        <v>407.6309412</v>
      </c>
      <c r="H392" s="44">
        <f t="shared" si="117"/>
        <v>138.59452000800002</v>
      </c>
      <c r="I392" s="45">
        <f t="shared" si="130"/>
        <v>546.22546120800007</v>
      </c>
      <c r="J392" s="44">
        <f t="shared" si="118"/>
        <v>81.933819181200008</v>
      </c>
      <c r="K392" s="46">
        <f t="shared" si="131"/>
        <v>628.15928038920003</v>
      </c>
      <c r="L392" s="47">
        <f t="shared" si="119"/>
        <v>753.79113646704002</v>
      </c>
      <c r="M392" s="77">
        <f t="shared" si="120"/>
        <v>564.45000000000005</v>
      </c>
      <c r="N392" s="48">
        <v>564</v>
      </c>
      <c r="O392" s="49">
        <f t="shared" si="121"/>
        <v>6.5000000000000089</v>
      </c>
      <c r="P392" s="93">
        <f t="shared" si="122"/>
        <v>6.4150943396226401E-2</v>
      </c>
    </row>
    <row r="393" spans="1:16" ht="31.5" x14ac:dyDescent="0.2">
      <c r="A393" s="50">
        <v>60000283</v>
      </c>
      <c r="B393" s="2" t="s">
        <v>331</v>
      </c>
      <c r="C393" s="36">
        <f>VLOOKUP(A393,'[3]Прейскурант 2019'!$A$12:$E$1358,5,0)</f>
        <v>77</v>
      </c>
      <c r="D393" s="37">
        <f>VLOOKUP(A393,'[1]Прейскурант( новый)'!$A$9:$C$1217,3,0)</f>
        <v>0.5</v>
      </c>
      <c r="E393" s="37">
        <f t="shared" si="116"/>
        <v>44.020620000000008</v>
      </c>
      <c r="F393" s="44">
        <f>VLOOKUP(A393,'[2]себ-ть 2019 год'!$A$2:$Q$1337,6,0)</f>
        <v>0</v>
      </c>
      <c r="G393" s="44">
        <f t="shared" si="129"/>
        <v>44.020620000000008</v>
      </c>
      <c r="H393" s="44">
        <f t="shared" si="117"/>
        <v>14.967010800000004</v>
      </c>
      <c r="I393" s="45">
        <f t="shared" si="130"/>
        <v>58.987630800000012</v>
      </c>
      <c r="J393" s="44">
        <f t="shared" si="118"/>
        <v>8.8481446200000011</v>
      </c>
      <c r="K393" s="46">
        <f t="shared" si="131"/>
        <v>67.835775420000019</v>
      </c>
      <c r="L393" s="47">
        <f t="shared" si="119"/>
        <v>81.402930504000025</v>
      </c>
      <c r="M393" s="77">
        <f t="shared" si="120"/>
        <v>82.004999999999995</v>
      </c>
      <c r="N393" s="48">
        <v>82</v>
      </c>
      <c r="O393" s="49">
        <f t="shared" si="121"/>
        <v>6.4999999999999947</v>
      </c>
      <c r="P393" s="93">
        <f t="shared" si="122"/>
        <v>6.4935064935064846E-2</v>
      </c>
    </row>
    <row r="394" spans="1:16" ht="47.25" x14ac:dyDescent="0.2">
      <c r="A394" s="50">
        <v>60000284</v>
      </c>
      <c r="B394" s="2" t="s">
        <v>332</v>
      </c>
      <c r="C394" s="36">
        <f>VLOOKUP(A394,'[3]Прейскурант 2019'!$A$12:$E$1358,5,0)</f>
        <v>792</v>
      </c>
      <c r="D394" s="37">
        <f>VLOOKUP(A394,'[1]Прейскурант( новый)'!$A$9:$C$1217,3,0)</f>
        <v>5.58</v>
      </c>
      <c r="E394" s="37">
        <f t="shared" si="116"/>
        <v>491.27011920000007</v>
      </c>
      <c r="F394" s="44">
        <v>0</v>
      </c>
      <c r="G394" s="44">
        <f t="shared" si="129"/>
        <v>491.27011920000007</v>
      </c>
      <c r="H394" s="44">
        <f t="shared" si="117"/>
        <v>167.03184052800003</v>
      </c>
      <c r="I394" s="45">
        <f t="shared" si="130"/>
        <v>658.30195972800016</v>
      </c>
      <c r="J394" s="44">
        <f t="shared" si="118"/>
        <v>98.745293959200026</v>
      </c>
      <c r="K394" s="46">
        <f t="shared" si="131"/>
        <v>757.04725368720017</v>
      </c>
      <c r="L394" s="47">
        <f t="shared" si="119"/>
        <v>908.45670442464018</v>
      </c>
      <c r="M394" s="77">
        <f t="shared" si="120"/>
        <v>843.48</v>
      </c>
      <c r="N394" s="48">
        <v>843</v>
      </c>
      <c r="O394" s="49">
        <f t="shared" si="121"/>
        <v>6.5000000000000018</v>
      </c>
      <c r="P394" s="93">
        <f t="shared" ref="P394:P457" si="132">(N394/C394)-100%</f>
        <v>6.4393939393939448E-2</v>
      </c>
    </row>
    <row r="395" spans="1:16" ht="31.5" x14ac:dyDescent="0.2">
      <c r="A395" s="50">
        <v>60000285</v>
      </c>
      <c r="B395" s="2" t="s">
        <v>333</v>
      </c>
      <c r="C395" s="36">
        <f>VLOOKUP(A395,'[3]Прейскурант 2019'!$A$12:$E$1358,5,0)</f>
        <v>185</v>
      </c>
      <c r="D395" s="37">
        <f>VLOOKUP(A395,'[1]Прейскурант( новый)'!$A$9:$C$1217,3,0)</f>
        <v>1.33</v>
      </c>
      <c r="E395" s="37">
        <f t="shared" si="116"/>
        <v>117.09484920000003</v>
      </c>
      <c r="F395" s="44">
        <v>0</v>
      </c>
      <c r="G395" s="44">
        <f t="shared" si="129"/>
        <v>117.09484920000003</v>
      </c>
      <c r="H395" s="44">
        <f t="shared" si="117"/>
        <v>39.812248728000014</v>
      </c>
      <c r="I395" s="45">
        <f t="shared" si="130"/>
        <v>156.90709792800004</v>
      </c>
      <c r="J395" s="44">
        <f t="shared" si="118"/>
        <v>23.536064689200007</v>
      </c>
      <c r="K395" s="46">
        <f t="shared" si="131"/>
        <v>180.44316261720004</v>
      </c>
      <c r="L395" s="47">
        <f t="shared" si="119"/>
        <v>216.53179514064004</v>
      </c>
      <c r="M395" s="77">
        <f t="shared" ref="M395:M458" si="133">C395*6.5%+C395</f>
        <v>197.02500000000001</v>
      </c>
      <c r="N395" s="48">
        <v>197</v>
      </c>
      <c r="O395" s="49">
        <f t="shared" si="121"/>
        <v>6.5000000000000027</v>
      </c>
      <c r="P395" s="93">
        <f t="shared" si="132"/>
        <v>6.4864864864864868E-2</v>
      </c>
    </row>
    <row r="396" spans="1:16" ht="15.75" x14ac:dyDescent="0.2">
      <c r="A396" s="50">
        <v>60000286</v>
      </c>
      <c r="B396" s="2" t="s">
        <v>334</v>
      </c>
      <c r="C396" s="36">
        <f>VLOOKUP(A396,'[3]Прейскурант 2019'!$A$12:$E$1358,5,0)</f>
        <v>231</v>
      </c>
      <c r="D396" s="37">
        <f>VLOOKUP(A396,'[1]Прейскурант( новый)'!$A$9:$C$1217,3,0)</f>
        <v>2.5</v>
      </c>
      <c r="E396" s="37">
        <f t="shared" si="116"/>
        <v>220.10310000000001</v>
      </c>
      <c r="F396" s="44">
        <v>0</v>
      </c>
      <c r="G396" s="44">
        <f t="shared" si="129"/>
        <v>220.10310000000001</v>
      </c>
      <c r="H396" s="44">
        <f t="shared" ref="H396:H457" si="134">G396*$H$1</f>
        <v>74.835054000000014</v>
      </c>
      <c r="I396" s="45">
        <f t="shared" si="130"/>
        <v>294.93815400000005</v>
      </c>
      <c r="J396" s="44">
        <f t="shared" ref="J396:J457" si="135">I396*$J$1</f>
        <v>44.240723100000004</v>
      </c>
      <c r="K396" s="46">
        <f t="shared" si="131"/>
        <v>339.17887710000008</v>
      </c>
      <c r="L396" s="47">
        <f t="shared" ref="L396:L457" si="136">K396*$L$1+K396</f>
        <v>407.01465252000008</v>
      </c>
      <c r="M396" s="77">
        <f t="shared" si="133"/>
        <v>246.01499999999999</v>
      </c>
      <c r="N396" s="48">
        <v>246</v>
      </c>
      <c r="O396" s="49">
        <f t="shared" ref="O396:O457" si="137">(M396-C396)/C396*100</f>
        <v>6.4999999999999947</v>
      </c>
      <c r="P396" s="93">
        <f t="shared" si="132"/>
        <v>6.4935064935064846E-2</v>
      </c>
    </row>
    <row r="397" spans="1:16" ht="15.75" x14ac:dyDescent="0.2">
      <c r="A397" s="62">
        <v>60000287</v>
      </c>
      <c r="B397" s="2" t="s">
        <v>335</v>
      </c>
      <c r="C397" s="36">
        <f>VLOOKUP(A397,'[3]Прейскурант 2019'!$A$12:$E$1358,5,0)</f>
        <v>81</v>
      </c>
      <c r="D397" s="37">
        <f>VLOOKUP(A397,'[1]Прейскурант( новый)'!$A$9:$C$1217,3,0)</f>
        <v>0.5</v>
      </c>
      <c r="E397" s="37">
        <f t="shared" ref="E397:E458" si="138">67.62*D397*1.302</f>
        <v>44.020620000000008</v>
      </c>
      <c r="F397" s="44">
        <f>VLOOKUP(A397,'[2]себ-ть 2019 год'!$A$2:$Q$1337,6,0)</f>
        <v>0</v>
      </c>
      <c r="G397" s="44">
        <f t="shared" si="129"/>
        <v>44.020620000000008</v>
      </c>
      <c r="H397" s="44">
        <f t="shared" si="134"/>
        <v>14.967010800000004</v>
      </c>
      <c r="I397" s="45">
        <f t="shared" si="130"/>
        <v>58.987630800000012</v>
      </c>
      <c r="J397" s="44">
        <f t="shared" si="135"/>
        <v>8.8481446200000011</v>
      </c>
      <c r="K397" s="46">
        <f t="shared" si="131"/>
        <v>67.835775420000019</v>
      </c>
      <c r="L397" s="47">
        <f t="shared" si="136"/>
        <v>81.402930504000025</v>
      </c>
      <c r="M397" s="77">
        <f t="shared" si="133"/>
        <v>86.265000000000001</v>
      </c>
      <c r="N397" s="48">
        <v>86</v>
      </c>
      <c r="O397" s="49">
        <f t="shared" si="137"/>
        <v>6.5</v>
      </c>
      <c r="P397" s="93">
        <f t="shared" si="132"/>
        <v>6.1728395061728447E-2</v>
      </c>
    </row>
    <row r="398" spans="1:16" ht="31.5" x14ac:dyDescent="0.2">
      <c r="A398" s="50">
        <v>60001020</v>
      </c>
      <c r="B398" s="2" t="s">
        <v>336</v>
      </c>
      <c r="C398" s="36">
        <f>VLOOKUP(A398,'[3]Прейскурант 2019'!$A$12:$E$1358,5,0)</f>
        <v>211</v>
      </c>
      <c r="D398" s="37">
        <f>VLOOKUP(A398,'[1]Прейскурант( новый)'!$A$9:$C$1217,3,0)</f>
        <v>1</v>
      </c>
      <c r="E398" s="37">
        <f t="shared" si="138"/>
        <v>88.041240000000016</v>
      </c>
      <c r="F398" s="44">
        <v>0</v>
      </c>
      <c r="G398" s="44">
        <f t="shared" si="129"/>
        <v>88.041240000000016</v>
      </c>
      <c r="H398" s="44">
        <f t="shared" si="134"/>
        <v>29.934021600000008</v>
      </c>
      <c r="I398" s="45">
        <f t="shared" si="130"/>
        <v>117.97526160000002</v>
      </c>
      <c r="J398" s="44">
        <f t="shared" si="135"/>
        <v>17.696289240000002</v>
      </c>
      <c r="K398" s="46">
        <f t="shared" si="131"/>
        <v>135.67155084000004</v>
      </c>
      <c r="L398" s="47">
        <f t="shared" si="136"/>
        <v>162.80586100800005</v>
      </c>
      <c r="M398" s="77">
        <f t="shared" si="133"/>
        <v>224.715</v>
      </c>
      <c r="N398" s="48">
        <v>225</v>
      </c>
      <c r="O398" s="49">
        <f t="shared" si="137"/>
        <v>6.5000000000000018</v>
      </c>
      <c r="P398" s="93">
        <f t="shared" si="132"/>
        <v>6.6350710900473953E-2</v>
      </c>
    </row>
    <row r="399" spans="1:16" ht="31.5" x14ac:dyDescent="0.2">
      <c r="A399" s="57">
        <v>60000288</v>
      </c>
      <c r="B399" s="8" t="s">
        <v>337</v>
      </c>
      <c r="C399" s="36">
        <f>VLOOKUP(A399,'[3]Прейскурант 2019'!$A$12:$E$1358,5,0)</f>
        <v>450</v>
      </c>
      <c r="D399" s="37">
        <f>VLOOKUP(A399,'[1]Прейскурант( новый)'!$A$9:$C$1217,3,0)</f>
        <v>2.5</v>
      </c>
      <c r="E399" s="37">
        <f t="shared" si="138"/>
        <v>220.10310000000001</v>
      </c>
      <c r="F399" s="44">
        <v>0</v>
      </c>
      <c r="G399" s="44">
        <f t="shared" si="129"/>
        <v>220.10310000000001</v>
      </c>
      <c r="H399" s="44">
        <f t="shared" si="134"/>
        <v>74.835054000000014</v>
      </c>
      <c r="I399" s="45">
        <f t="shared" si="130"/>
        <v>294.93815400000005</v>
      </c>
      <c r="J399" s="44">
        <f t="shared" si="135"/>
        <v>44.240723100000004</v>
      </c>
      <c r="K399" s="46">
        <f t="shared" si="131"/>
        <v>339.17887710000008</v>
      </c>
      <c r="L399" s="47">
        <f t="shared" si="136"/>
        <v>407.01465252000008</v>
      </c>
      <c r="M399" s="77">
        <f t="shared" si="133"/>
        <v>479.25</v>
      </c>
      <c r="N399" s="48">
        <v>479</v>
      </c>
      <c r="O399" s="49">
        <f t="shared" si="137"/>
        <v>6.5</v>
      </c>
      <c r="P399" s="93">
        <f t="shared" si="132"/>
        <v>6.4444444444444526E-2</v>
      </c>
    </row>
    <row r="400" spans="1:16" ht="31.5" x14ac:dyDescent="0.2">
      <c r="A400" s="57">
        <v>60000291</v>
      </c>
      <c r="B400" s="8" t="s">
        <v>338</v>
      </c>
      <c r="C400" s="36">
        <f>VLOOKUP(A400,'[3]Прейскурант 2019'!$A$12:$E$1358,5,0)</f>
        <v>75</v>
      </c>
      <c r="D400" s="37">
        <f>VLOOKUP(A400,'[1]Прейскурант( новый)'!$A$9:$C$1217,3,0)</f>
        <v>0.5</v>
      </c>
      <c r="E400" s="37">
        <f t="shared" si="138"/>
        <v>44.020620000000008</v>
      </c>
      <c r="F400" s="44">
        <f>VLOOKUP(A400,'[2]себ-ть 2019 год'!$A$2:$Q$1337,6,0)</f>
        <v>0</v>
      </c>
      <c r="G400" s="44">
        <f t="shared" si="129"/>
        <v>44.020620000000008</v>
      </c>
      <c r="H400" s="44">
        <f t="shared" si="134"/>
        <v>14.967010800000004</v>
      </c>
      <c r="I400" s="45">
        <f t="shared" si="130"/>
        <v>58.987630800000012</v>
      </c>
      <c r="J400" s="44">
        <f t="shared" si="135"/>
        <v>8.8481446200000011</v>
      </c>
      <c r="K400" s="46">
        <f t="shared" si="131"/>
        <v>67.835775420000019</v>
      </c>
      <c r="L400" s="47">
        <f t="shared" si="136"/>
        <v>81.402930504000025</v>
      </c>
      <c r="M400" s="77">
        <f t="shared" si="133"/>
        <v>79.875</v>
      </c>
      <c r="N400" s="48">
        <v>80</v>
      </c>
      <c r="O400" s="49">
        <f t="shared" si="137"/>
        <v>6.5</v>
      </c>
      <c r="P400" s="93">
        <f t="shared" si="132"/>
        <v>6.6666666666666652E-2</v>
      </c>
    </row>
    <row r="401" spans="1:16" ht="31.5" x14ac:dyDescent="0.2">
      <c r="A401" s="57">
        <v>60000292</v>
      </c>
      <c r="B401" s="8" t="s">
        <v>339</v>
      </c>
      <c r="C401" s="36">
        <f>VLOOKUP(A401,'[3]Прейскурант 2019'!$A$12:$E$1358,5,0)</f>
        <v>258</v>
      </c>
      <c r="D401" s="37">
        <f>VLOOKUP(A401,'[1]Прейскурант( новый)'!$A$9:$C$1217,3,0)</f>
        <v>1.8</v>
      </c>
      <c r="E401" s="37">
        <f t="shared" si="138"/>
        <v>158.47423200000003</v>
      </c>
      <c r="F401" s="44">
        <v>0</v>
      </c>
      <c r="G401" s="44">
        <f t="shared" si="129"/>
        <v>158.47423200000003</v>
      </c>
      <c r="H401" s="44">
        <f t="shared" si="134"/>
        <v>53.881238880000012</v>
      </c>
      <c r="I401" s="45">
        <f t="shared" si="130"/>
        <v>212.35547088000004</v>
      </c>
      <c r="J401" s="44">
        <f t="shared" si="135"/>
        <v>31.853320632000006</v>
      </c>
      <c r="K401" s="46">
        <f t="shared" si="131"/>
        <v>244.20879151200006</v>
      </c>
      <c r="L401" s="47">
        <f t="shared" si="136"/>
        <v>293.05054981440009</v>
      </c>
      <c r="M401" s="77">
        <f t="shared" si="133"/>
        <v>274.77</v>
      </c>
      <c r="N401" s="48">
        <v>275</v>
      </c>
      <c r="O401" s="49">
        <f t="shared" si="137"/>
        <v>6.4999999999999929</v>
      </c>
      <c r="P401" s="93">
        <f t="shared" si="132"/>
        <v>6.5891472868216949E-2</v>
      </c>
    </row>
    <row r="402" spans="1:16" ht="31.5" x14ac:dyDescent="0.2">
      <c r="A402" s="57">
        <v>60000293</v>
      </c>
      <c r="B402" s="8" t="s">
        <v>340</v>
      </c>
      <c r="C402" s="36">
        <f>VLOOKUP(A402,'[3]Прейскурант 2019'!$A$12:$E$1358,5,0)</f>
        <v>379</v>
      </c>
      <c r="D402" s="37">
        <f>VLOOKUP(A402,'[1]Прейскурант( новый)'!$A$9:$C$1217,3,0)</f>
        <v>2.2999999999999998</v>
      </c>
      <c r="E402" s="37">
        <f t="shared" si="138"/>
        <v>202.49485200000001</v>
      </c>
      <c r="F402" s="44">
        <v>0</v>
      </c>
      <c r="G402" s="44">
        <f t="shared" si="129"/>
        <v>202.49485200000001</v>
      </c>
      <c r="H402" s="44">
        <f t="shared" si="134"/>
        <v>68.848249680000009</v>
      </c>
      <c r="I402" s="45">
        <f t="shared" si="130"/>
        <v>271.34310168000002</v>
      </c>
      <c r="J402" s="44">
        <f t="shared" si="135"/>
        <v>40.701465251999998</v>
      </c>
      <c r="K402" s="46">
        <f t="shared" si="131"/>
        <v>312.04456693200001</v>
      </c>
      <c r="L402" s="47">
        <f t="shared" si="136"/>
        <v>374.45348031840001</v>
      </c>
      <c r="M402" s="77">
        <f t="shared" si="133"/>
        <v>403.63499999999999</v>
      </c>
      <c r="N402" s="48">
        <v>404</v>
      </c>
      <c r="O402" s="49">
        <f t="shared" si="137"/>
        <v>6.4999999999999973</v>
      </c>
      <c r="P402" s="93">
        <f t="shared" si="132"/>
        <v>6.5963060686015762E-2</v>
      </c>
    </row>
    <row r="403" spans="1:16" ht="31.5" x14ac:dyDescent="0.2">
      <c r="A403" s="57">
        <v>60000294</v>
      </c>
      <c r="B403" s="8" t="s">
        <v>341</v>
      </c>
      <c r="C403" s="36">
        <f>VLOOKUP(A403,'[3]Прейскурант 2019'!$A$12:$E$1358,5,0)</f>
        <v>203</v>
      </c>
      <c r="D403" s="37">
        <f>VLOOKUP(A403,'[1]Прейскурант( новый)'!$A$9:$C$1217,3,0)</f>
        <v>2.2999999999999998</v>
      </c>
      <c r="E403" s="37">
        <f t="shared" si="138"/>
        <v>202.49485200000001</v>
      </c>
      <c r="F403" s="44">
        <f>VLOOKUP(A403,'[2]себ-ть 2019 год'!$A$2:$Q$1337,6,0)</f>
        <v>0</v>
      </c>
      <c r="G403" s="44">
        <f t="shared" si="129"/>
        <v>202.49485200000001</v>
      </c>
      <c r="H403" s="44">
        <f t="shared" si="134"/>
        <v>68.848249680000009</v>
      </c>
      <c r="I403" s="45">
        <f t="shared" si="130"/>
        <v>271.34310168000002</v>
      </c>
      <c r="J403" s="44">
        <f t="shared" si="135"/>
        <v>40.701465251999998</v>
      </c>
      <c r="K403" s="46">
        <f t="shared" si="131"/>
        <v>312.04456693200001</v>
      </c>
      <c r="L403" s="47">
        <f t="shared" si="136"/>
        <v>374.45348031840001</v>
      </c>
      <c r="M403" s="77">
        <f t="shared" si="133"/>
        <v>216.19499999999999</v>
      </c>
      <c r="N403" s="48">
        <v>216</v>
      </c>
      <c r="O403" s="49">
        <f t="shared" si="137"/>
        <v>6.4999999999999964</v>
      </c>
      <c r="P403" s="93">
        <f t="shared" si="132"/>
        <v>6.4039408866995107E-2</v>
      </c>
    </row>
    <row r="404" spans="1:16" ht="31.5" x14ac:dyDescent="0.25">
      <c r="A404" s="57">
        <v>60000295</v>
      </c>
      <c r="B404" s="61" t="s">
        <v>342</v>
      </c>
      <c r="C404" s="36">
        <f>VLOOKUP(A404,'[3]Прейскурант 2019'!$A$12:$E$1358,5,0)</f>
        <v>139</v>
      </c>
      <c r="D404" s="37">
        <f>VLOOKUP(A404,'[1]Прейскурант( новый)'!$A$9:$C$1217,3,0)</f>
        <v>2.2999999999999998</v>
      </c>
      <c r="E404" s="37">
        <f t="shared" si="138"/>
        <v>202.49485200000001</v>
      </c>
      <c r="F404" s="44">
        <f>VLOOKUP(A404,'[2]себ-ть 2019 год'!$A$2:$Q$1337,6,0)</f>
        <v>0</v>
      </c>
      <c r="G404" s="44">
        <f t="shared" si="129"/>
        <v>202.49485200000001</v>
      </c>
      <c r="H404" s="44">
        <f t="shared" si="134"/>
        <v>68.848249680000009</v>
      </c>
      <c r="I404" s="45">
        <f t="shared" si="130"/>
        <v>271.34310168000002</v>
      </c>
      <c r="J404" s="44">
        <f t="shared" si="135"/>
        <v>40.701465251999998</v>
      </c>
      <c r="K404" s="46">
        <f t="shared" si="131"/>
        <v>312.04456693200001</v>
      </c>
      <c r="L404" s="47">
        <f t="shared" si="136"/>
        <v>374.45348031840001</v>
      </c>
      <c r="M404" s="77">
        <f t="shared" si="133"/>
        <v>148.035</v>
      </c>
      <c r="N404" s="48">
        <v>148</v>
      </c>
      <c r="O404" s="49">
        <f t="shared" si="137"/>
        <v>6.4999999999999973</v>
      </c>
      <c r="P404" s="93">
        <f t="shared" si="132"/>
        <v>6.4748201438848962E-2</v>
      </c>
    </row>
    <row r="405" spans="1:16" ht="47.25" x14ac:dyDescent="0.25">
      <c r="A405" s="57">
        <v>60000296</v>
      </c>
      <c r="B405" s="61" t="s">
        <v>343</v>
      </c>
      <c r="C405" s="36">
        <f>VLOOKUP(A405,'[3]Прейскурант 2019'!$A$12:$E$1358,5,0)</f>
        <v>396</v>
      </c>
      <c r="D405" s="37">
        <f>VLOOKUP(A405,'[1]Прейскурант( новый)'!$A$9:$C$1217,3,0)</f>
        <v>2.15</v>
      </c>
      <c r="E405" s="37">
        <f t="shared" si="138"/>
        <v>189.28866600000001</v>
      </c>
      <c r="F405" s="44">
        <f>VLOOKUP(A405,'[2]себ-ть 2019 год'!$A$2:$Q$1337,6,0)</f>
        <v>1.4483999999999999</v>
      </c>
      <c r="G405" s="44">
        <f t="shared" si="129"/>
        <v>190.737066</v>
      </c>
      <c r="H405" s="44">
        <f t="shared" si="134"/>
        <v>64.850602440000003</v>
      </c>
      <c r="I405" s="45">
        <f t="shared" si="130"/>
        <v>255.58766844000002</v>
      </c>
      <c r="J405" s="44">
        <f t="shared" si="135"/>
        <v>38.338150266</v>
      </c>
      <c r="K405" s="46">
        <f t="shared" si="131"/>
        <v>293.92581870600003</v>
      </c>
      <c r="L405" s="47">
        <f t="shared" si="136"/>
        <v>352.71098244720002</v>
      </c>
      <c r="M405" s="77">
        <f t="shared" si="133"/>
        <v>421.74</v>
      </c>
      <c r="N405" s="48">
        <v>422</v>
      </c>
      <c r="O405" s="49">
        <f t="shared" si="137"/>
        <v>6.5000000000000018</v>
      </c>
      <c r="P405" s="93">
        <f t="shared" si="132"/>
        <v>6.5656565656565746E-2</v>
      </c>
    </row>
    <row r="406" spans="1:16" ht="47.25" x14ac:dyDescent="0.2">
      <c r="A406" s="57">
        <v>60000297</v>
      </c>
      <c r="B406" s="8" t="s">
        <v>344</v>
      </c>
      <c r="C406" s="36">
        <f>VLOOKUP(A406,'[3]Прейскурант 2019'!$A$12:$E$1358,5,0)</f>
        <v>680</v>
      </c>
      <c r="D406" s="37">
        <f>VLOOKUP(A406,'[1]Прейскурант( новый)'!$A$9:$C$1217,3,0)</f>
        <v>3.05</v>
      </c>
      <c r="E406" s="37">
        <f t="shared" si="138"/>
        <v>268.52578200000005</v>
      </c>
      <c r="F406" s="44">
        <f>VLOOKUP(A406,'[2]себ-ть 2019 год'!$A$2:$Q$1337,6,0)</f>
        <v>77.265000000000001</v>
      </c>
      <c r="G406" s="44">
        <f t="shared" si="129"/>
        <v>345.79078200000004</v>
      </c>
      <c r="H406" s="44">
        <f t="shared" si="134"/>
        <v>117.56886588000002</v>
      </c>
      <c r="I406" s="45">
        <f t="shared" si="130"/>
        <v>463.35964788000007</v>
      </c>
      <c r="J406" s="44">
        <f t="shared" si="135"/>
        <v>69.503947182000005</v>
      </c>
      <c r="K406" s="46">
        <f t="shared" si="131"/>
        <v>532.86359506200006</v>
      </c>
      <c r="L406" s="47">
        <f t="shared" si="136"/>
        <v>639.43631407440012</v>
      </c>
      <c r="M406" s="77">
        <f t="shared" si="133"/>
        <v>724.2</v>
      </c>
      <c r="N406" s="48">
        <v>724</v>
      </c>
      <c r="O406" s="49">
        <f t="shared" si="137"/>
        <v>6.5000000000000071</v>
      </c>
      <c r="P406" s="93">
        <f t="shared" si="132"/>
        <v>6.4705882352941169E-2</v>
      </c>
    </row>
    <row r="407" spans="1:16" ht="47.25" x14ac:dyDescent="0.2">
      <c r="A407" s="57">
        <v>60000298</v>
      </c>
      <c r="B407" s="8" t="s">
        <v>345</v>
      </c>
      <c r="C407" s="36">
        <f>VLOOKUP(A407,'[3]Прейскурант 2019'!$A$12:$E$1358,5,0)</f>
        <v>765</v>
      </c>
      <c r="D407" s="37">
        <f>VLOOKUP(A407,'[1]Прейскурант( новый)'!$A$9:$C$1217,3,0)</f>
        <v>3.25</v>
      </c>
      <c r="E407" s="37">
        <f t="shared" si="138"/>
        <v>286.13403000000005</v>
      </c>
      <c r="F407" s="44">
        <f>VLOOKUP(A407,'[2]себ-ть 2019 год'!$A$2:$Q$1337,6,0)</f>
        <v>119.79900000000001</v>
      </c>
      <c r="G407" s="44">
        <f t="shared" si="129"/>
        <v>405.93303000000003</v>
      </c>
      <c r="H407" s="44">
        <f t="shared" si="134"/>
        <v>138.01723020000003</v>
      </c>
      <c r="I407" s="45">
        <f t="shared" si="130"/>
        <v>543.9502602</v>
      </c>
      <c r="J407" s="44">
        <f t="shared" si="135"/>
        <v>81.592539029999998</v>
      </c>
      <c r="K407" s="46">
        <f t="shared" si="131"/>
        <v>625.54279923000001</v>
      </c>
      <c r="L407" s="47">
        <f t="shared" si="136"/>
        <v>750.65135907600006</v>
      </c>
      <c r="M407" s="77">
        <f t="shared" si="133"/>
        <v>814.72500000000002</v>
      </c>
      <c r="N407" s="48">
        <v>815</v>
      </c>
      <c r="O407" s="49">
        <f t="shared" si="137"/>
        <v>6.5000000000000027</v>
      </c>
      <c r="P407" s="93">
        <f t="shared" si="132"/>
        <v>6.5359477124182996E-2</v>
      </c>
    </row>
    <row r="408" spans="1:16" ht="31.5" x14ac:dyDescent="0.2">
      <c r="A408" s="57">
        <v>60000300</v>
      </c>
      <c r="B408" s="8" t="s">
        <v>346</v>
      </c>
      <c r="C408" s="36">
        <f>VLOOKUP(A408,'[3]Прейскурант 2019'!$A$12:$E$1358,5,0)</f>
        <v>320</v>
      </c>
      <c r="D408" s="37">
        <f>VLOOKUP(A408,'[1]Прейскурант( новый)'!$A$9:$C$1217,3,0)</f>
        <v>1.5</v>
      </c>
      <c r="E408" s="37">
        <f t="shared" si="138"/>
        <v>132.06186000000002</v>
      </c>
      <c r="F408" s="44">
        <f>VLOOKUP(A408,'[2]себ-ть 2019 год'!$A$2:$Q$1337,6,0)</f>
        <v>40.830600000000004</v>
      </c>
      <c r="G408" s="44">
        <f t="shared" si="129"/>
        <v>172.89246000000003</v>
      </c>
      <c r="H408" s="44">
        <f t="shared" si="134"/>
        <v>58.783436400000014</v>
      </c>
      <c r="I408" s="45">
        <f t="shared" si="130"/>
        <v>231.67589640000006</v>
      </c>
      <c r="J408" s="44">
        <f t="shared" si="135"/>
        <v>34.751384460000004</v>
      </c>
      <c r="K408" s="46">
        <f t="shared" si="131"/>
        <v>266.42728086000005</v>
      </c>
      <c r="L408" s="47">
        <f t="shared" si="136"/>
        <v>319.71273703200006</v>
      </c>
      <c r="M408" s="77">
        <f t="shared" si="133"/>
        <v>340.8</v>
      </c>
      <c r="N408" s="48">
        <v>341</v>
      </c>
      <c r="O408" s="49">
        <f t="shared" si="137"/>
        <v>6.5000000000000027</v>
      </c>
      <c r="P408" s="93">
        <f t="shared" si="132"/>
        <v>6.5625000000000044E-2</v>
      </c>
    </row>
    <row r="409" spans="1:16" ht="47.25" x14ac:dyDescent="0.25">
      <c r="A409" s="57">
        <v>60000301</v>
      </c>
      <c r="B409" s="61" t="s">
        <v>347</v>
      </c>
      <c r="C409" s="36">
        <f>VLOOKUP(A409,'[3]Прейскурант 2019'!$A$12:$E$1358,5,0)</f>
        <v>181</v>
      </c>
      <c r="D409" s="37">
        <f>VLOOKUP(A409,'[1]Прейскурант( новый)'!$A$9:$C$1217,3,0)</f>
        <v>0.8</v>
      </c>
      <c r="E409" s="37">
        <f t="shared" si="138"/>
        <v>70.432992000000013</v>
      </c>
      <c r="F409" s="44">
        <f>VLOOKUP(A409,'[2]себ-ть 2019 год'!$A$2:$Q$1337,6,0)</f>
        <v>0</v>
      </c>
      <c r="G409" s="44">
        <f t="shared" si="129"/>
        <v>70.432992000000013</v>
      </c>
      <c r="H409" s="44">
        <f t="shared" si="134"/>
        <v>23.947217280000007</v>
      </c>
      <c r="I409" s="45">
        <f t="shared" si="130"/>
        <v>94.380209280000017</v>
      </c>
      <c r="J409" s="44">
        <f t="shared" si="135"/>
        <v>14.157031392000002</v>
      </c>
      <c r="K409" s="46">
        <f t="shared" si="131"/>
        <v>108.53724067200002</v>
      </c>
      <c r="L409" s="47">
        <f t="shared" si="136"/>
        <v>130.24468880640003</v>
      </c>
      <c r="M409" s="77">
        <f t="shared" si="133"/>
        <v>192.76499999999999</v>
      </c>
      <c r="N409" s="48">
        <v>193</v>
      </c>
      <c r="O409" s="49">
        <f t="shared" si="137"/>
        <v>6.499999999999992</v>
      </c>
      <c r="P409" s="93">
        <f t="shared" si="132"/>
        <v>6.6298342541436517E-2</v>
      </c>
    </row>
    <row r="410" spans="1:16" ht="31.5" x14ac:dyDescent="0.25">
      <c r="A410" s="57">
        <v>60000302</v>
      </c>
      <c r="B410" s="61" t="s">
        <v>348</v>
      </c>
      <c r="C410" s="36">
        <f>VLOOKUP(A410,'[3]Прейскурант 2019'!$A$12:$E$1358,5,0)</f>
        <v>551</v>
      </c>
      <c r="D410" s="37">
        <f>VLOOKUP(A410,'[1]Прейскурант( новый)'!$A$9:$C$1217,3,0)</f>
        <v>3.13</v>
      </c>
      <c r="E410" s="37">
        <f t="shared" si="138"/>
        <v>275.56908120000003</v>
      </c>
      <c r="F410" s="44">
        <f>VLOOKUP(A410,'[2]себ-ть 2019 год'!$A$2:$Q$1337,6,0)</f>
        <v>1.7850000000000001</v>
      </c>
      <c r="G410" s="44">
        <f t="shared" si="129"/>
        <v>277.35408120000005</v>
      </c>
      <c r="H410" s="44">
        <f t="shared" si="134"/>
        <v>94.300387608000023</v>
      </c>
      <c r="I410" s="45">
        <f t="shared" si="130"/>
        <v>371.65446880800005</v>
      </c>
      <c r="J410" s="44">
        <f t="shared" si="135"/>
        <v>55.748170321200007</v>
      </c>
      <c r="K410" s="46">
        <f t="shared" si="131"/>
        <v>427.40263912920005</v>
      </c>
      <c r="L410" s="47">
        <f t="shared" si="136"/>
        <v>512.88316695504011</v>
      </c>
      <c r="M410" s="77">
        <f t="shared" si="133"/>
        <v>586.81500000000005</v>
      </c>
      <c r="N410" s="48">
        <v>587</v>
      </c>
      <c r="O410" s="49">
        <f t="shared" si="137"/>
        <v>6.5000000000000098</v>
      </c>
      <c r="P410" s="93">
        <f t="shared" si="132"/>
        <v>6.5335753176043454E-2</v>
      </c>
    </row>
    <row r="411" spans="1:16" ht="47.25" x14ac:dyDescent="0.2">
      <c r="A411" s="57">
        <v>60000303</v>
      </c>
      <c r="B411" s="8" t="s">
        <v>349</v>
      </c>
      <c r="C411" s="36">
        <f>VLOOKUP(A411,'[3]Прейскурант 2019'!$A$12:$E$1358,5,0)</f>
        <v>432</v>
      </c>
      <c r="D411" s="37">
        <f>VLOOKUP(A411,'[1]Прейскурант( новый)'!$A$9:$C$1217,3,0)</f>
        <v>1.5</v>
      </c>
      <c r="E411" s="37">
        <f t="shared" si="138"/>
        <v>132.06186000000002</v>
      </c>
      <c r="F411" s="44">
        <f>VLOOKUP(A411,'[2]себ-ть 2019 год'!$A$2:$Q$1337,6,0)</f>
        <v>102.08159999999999</v>
      </c>
      <c r="G411" s="44">
        <f t="shared" si="129"/>
        <v>234.14346</v>
      </c>
      <c r="H411" s="44">
        <f t="shared" si="134"/>
        <v>79.608776400000011</v>
      </c>
      <c r="I411" s="45">
        <f t="shared" si="130"/>
        <v>313.75223640000002</v>
      </c>
      <c r="J411" s="44">
        <f t="shared" si="135"/>
        <v>47.062835460000002</v>
      </c>
      <c r="K411" s="46">
        <f t="shared" si="131"/>
        <v>360.81507185999999</v>
      </c>
      <c r="L411" s="47">
        <f t="shared" si="136"/>
        <v>432.97808623200001</v>
      </c>
      <c r="M411" s="77">
        <f t="shared" si="133"/>
        <v>460.08</v>
      </c>
      <c r="N411" s="48">
        <v>460</v>
      </c>
      <c r="O411" s="49">
        <f t="shared" si="137"/>
        <v>6.4999999999999964</v>
      </c>
      <c r="P411" s="93">
        <f t="shared" si="132"/>
        <v>6.4814814814814881E-2</v>
      </c>
    </row>
    <row r="412" spans="1:16" ht="47.25" x14ac:dyDescent="0.2">
      <c r="A412" s="57">
        <v>60000304</v>
      </c>
      <c r="B412" s="8" t="s">
        <v>350</v>
      </c>
      <c r="C412" s="36">
        <f>VLOOKUP(A412,'[3]Прейскурант 2019'!$A$12:$E$1358,5,0)</f>
        <v>86</v>
      </c>
      <c r="D412" s="37">
        <f>VLOOKUP(A412,'[1]Прейскурант( новый)'!$A$9:$C$1217,3,0)</f>
        <v>0.5</v>
      </c>
      <c r="E412" s="37">
        <f t="shared" si="138"/>
        <v>44.020620000000008</v>
      </c>
      <c r="F412" s="44">
        <f>VLOOKUP(A412,'[2]себ-ть 2019 год'!$A$2:$Q$1337,6,0)</f>
        <v>0</v>
      </c>
      <c r="G412" s="44">
        <f t="shared" si="129"/>
        <v>44.020620000000008</v>
      </c>
      <c r="H412" s="44">
        <f t="shared" si="134"/>
        <v>14.967010800000004</v>
      </c>
      <c r="I412" s="45">
        <f t="shared" si="130"/>
        <v>58.987630800000012</v>
      </c>
      <c r="J412" s="44">
        <f t="shared" si="135"/>
        <v>8.8481446200000011</v>
      </c>
      <c r="K412" s="46">
        <f t="shared" si="131"/>
        <v>67.835775420000019</v>
      </c>
      <c r="L412" s="47">
        <f t="shared" si="136"/>
        <v>81.402930504000025</v>
      </c>
      <c r="M412" s="77">
        <f t="shared" si="133"/>
        <v>91.59</v>
      </c>
      <c r="N412" s="48">
        <v>92</v>
      </c>
      <c r="O412" s="49">
        <f t="shared" si="137"/>
        <v>6.5000000000000044</v>
      </c>
      <c r="P412" s="93">
        <f t="shared" si="132"/>
        <v>6.9767441860465018E-2</v>
      </c>
    </row>
    <row r="413" spans="1:16" ht="31.5" x14ac:dyDescent="0.2">
      <c r="A413" s="57">
        <v>60000305</v>
      </c>
      <c r="B413" s="8" t="s">
        <v>351</v>
      </c>
      <c r="C413" s="36">
        <f>VLOOKUP(A413,'[3]Прейскурант 2019'!$A$12:$E$1358,5,0)</f>
        <v>450</v>
      </c>
      <c r="D413" s="37">
        <f>VLOOKUP(A413,'[1]Прейскурант( новый)'!$A$9:$C$1217,3,0)</f>
        <v>3</v>
      </c>
      <c r="E413" s="37">
        <f t="shared" si="138"/>
        <v>264.12372000000005</v>
      </c>
      <c r="F413" s="44">
        <v>0</v>
      </c>
      <c r="G413" s="44">
        <f t="shared" si="129"/>
        <v>264.12372000000005</v>
      </c>
      <c r="H413" s="44">
        <f t="shared" si="134"/>
        <v>89.802064800000025</v>
      </c>
      <c r="I413" s="45">
        <f t="shared" si="130"/>
        <v>353.92578480000009</v>
      </c>
      <c r="J413" s="44">
        <f t="shared" si="135"/>
        <v>53.08886772000001</v>
      </c>
      <c r="K413" s="46">
        <f t="shared" si="131"/>
        <v>407.01465252000008</v>
      </c>
      <c r="L413" s="47">
        <f t="shared" si="136"/>
        <v>488.41758302400012</v>
      </c>
      <c r="M413" s="77">
        <f t="shared" si="133"/>
        <v>479.25</v>
      </c>
      <c r="N413" s="48">
        <v>479</v>
      </c>
      <c r="O413" s="49">
        <f t="shared" si="137"/>
        <v>6.5</v>
      </c>
      <c r="P413" s="93">
        <f t="shared" si="132"/>
        <v>6.4444444444444526E-2</v>
      </c>
    </row>
    <row r="414" spans="1:16" ht="31.5" x14ac:dyDescent="0.2">
      <c r="A414" s="57">
        <v>60000307</v>
      </c>
      <c r="B414" s="8" t="s">
        <v>352</v>
      </c>
      <c r="C414" s="36">
        <f>VLOOKUP(A414,'[3]Прейскурант 2019'!$A$12:$E$1358,5,0)</f>
        <v>80</v>
      </c>
      <c r="D414" s="37">
        <f>VLOOKUP(A414,'[1]Прейскурант( новый)'!$A$9:$C$1217,3,0)</f>
        <v>0.92</v>
      </c>
      <c r="E414" s="37">
        <f t="shared" si="138"/>
        <v>80.997940800000009</v>
      </c>
      <c r="F414" s="44">
        <f>VLOOKUP(A414,'[2]себ-ть 2019 год'!$A$2:$Q$1337,6,0)</f>
        <v>0</v>
      </c>
      <c r="G414" s="44">
        <f t="shared" si="129"/>
        <v>80.997940800000009</v>
      </c>
      <c r="H414" s="44">
        <f t="shared" si="134"/>
        <v>27.539299872000004</v>
      </c>
      <c r="I414" s="45">
        <f t="shared" si="130"/>
        <v>108.53724067200001</v>
      </c>
      <c r="J414" s="44">
        <f t="shared" si="135"/>
        <v>16.280586100800001</v>
      </c>
      <c r="K414" s="46">
        <f t="shared" si="131"/>
        <v>124.8178267728</v>
      </c>
      <c r="L414" s="47">
        <f t="shared" si="136"/>
        <v>149.78139212735999</v>
      </c>
      <c r="M414" s="77">
        <f t="shared" si="133"/>
        <v>85.2</v>
      </c>
      <c r="N414" s="48">
        <v>85</v>
      </c>
      <c r="O414" s="49">
        <f t="shared" si="137"/>
        <v>6.5000000000000027</v>
      </c>
      <c r="P414" s="93">
        <f t="shared" si="132"/>
        <v>6.25E-2</v>
      </c>
    </row>
    <row r="415" spans="1:16" ht="47.25" x14ac:dyDescent="0.2">
      <c r="A415" s="57">
        <v>60000309</v>
      </c>
      <c r="B415" s="8" t="s">
        <v>353</v>
      </c>
      <c r="C415" s="36">
        <f>VLOOKUP(A415,'[3]Прейскурант 2019'!$A$12:$E$1358,5,0)</f>
        <v>117</v>
      </c>
      <c r="D415" s="37">
        <f>VLOOKUP(A415,'[1]Прейскурант( новый)'!$A$9:$C$1217,3,0)</f>
        <v>1</v>
      </c>
      <c r="E415" s="37">
        <f t="shared" si="138"/>
        <v>88.041240000000016</v>
      </c>
      <c r="F415" s="44">
        <f>VLOOKUP(A415,'[2]себ-ть 2019 год'!$A$2:$Q$1337,6,0)</f>
        <v>0.41819999999999996</v>
      </c>
      <c r="G415" s="44">
        <f t="shared" si="129"/>
        <v>88.459440000000015</v>
      </c>
      <c r="H415" s="44">
        <f t="shared" si="134"/>
        <v>30.076209600000006</v>
      </c>
      <c r="I415" s="45">
        <f t="shared" si="130"/>
        <v>118.53564960000003</v>
      </c>
      <c r="J415" s="44">
        <f t="shared" si="135"/>
        <v>17.780347440000003</v>
      </c>
      <c r="K415" s="46">
        <f t="shared" si="131"/>
        <v>136.31599704000004</v>
      </c>
      <c r="L415" s="47">
        <f t="shared" si="136"/>
        <v>163.57919644800006</v>
      </c>
      <c r="M415" s="77">
        <f t="shared" si="133"/>
        <v>124.605</v>
      </c>
      <c r="N415" s="48">
        <v>125</v>
      </c>
      <c r="O415" s="49">
        <f t="shared" si="137"/>
        <v>6.5000000000000027</v>
      </c>
      <c r="P415" s="93">
        <f t="shared" si="132"/>
        <v>6.8376068376068355E-2</v>
      </c>
    </row>
    <row r="416" spans="1:16" ht="31.5" x14ac:dyDescent="0.2">
      <c r="A416" s="57">
        <v>60000310</v>
      </c>
      <c r="B416" s="8" t="s">
        <v>354</v>
      </c>
      <c r="C416" s="36">
        <f>VLOOKUP(A416,'[3]Прейскурант 2019'!$A$12:$E$1358,5,0)</f>
        <v>153</v>
      </c>
      <c r="D416" s="37">
        <f>VLOOKUP(A416,'[1]Прейскурант( новый)'!$A$9:$C$1217,3,0)</f>
        <v>1.1499999999999999</v>
      </c>
      <c r="E416" s="37">
        <f t="shared" si="138"/>
        <v>101.247426</v>
      </c>
      <c r="F416" s="44">
        <f>VLOOKUP(A416,'[2]себ-ть 2019 год'!$A$2:$Q$1337,6,0)</f>
        <v>5.5998000000000001</v>
      </c>
      <c r="G416" s="44">
        <f t="shared" si="129"/>
        <v>106.84722600000001</v>
      </c>
      <c r="H416" s="44">
        <f t="shared" si="134"/>
        <v>36.328056840000002</v>
      </c>
      <c r="I416" s="45">
        <f t="shared" si="130"/>
        <v>143.17528284000002</v>
      </c>
      <c r="J416" s="44">
        <f t="shared" si="135"/>
        <v>21.476292426000004</v>
      </c>
      <c r="K416" s="46">
        <f t="shared" si="131"/>
        <v>164.65157526600004</v>
      </c>
      <c r="L416" s="47">
        <f t="shared" si="136"/>
        <v>197.58189031920006</v>
      </c>
      <c r="M416" s="77">
        <f t="shared" si="133"/>
        <v>162.94499999999999</v>
      </c>
      <c r="N416" s="48">
        <v>163</v>
      </c>
      <c r="O416" s="49">
        <f t="shared" si="137"/>
        <v>6.4999999999999964</v>
      </c>
      <c r="P416" s="93">
        <f t="shared" si="132"/>
        <v>6.5359477124182996E-2</v>
      </c>
    </row>
    <row r="417" spans="1:16" ht="31.5" x14ac:dyDescent="0.2">
      <c r="A417" s="57">
        <v>60000311</v>
      </c>
      <c r="B417" s="8" t="s">
        <v>355</v>
      </c>
      <c r="C417" s="36">
        <f>VLOOKUP(A417,'[3]Прейскурант 2019'!$A$12:$E$1358,5,0)</f>
        <v>588</v>
      </c>
      <c r="D417" s="37">
        <f>VLOOKUP(A417,'[1]Прейскурант( новый)'!$A$9:$C$1217,3,0)</f>
        <v>3</v>
      </c>
      <c r="E417" s="37">
        <f t="shared" si="138"/>
        <v>264.12372000000005</v>
      </c>
      <c r="F417" s="44">
        <f>VLOOKUP(A417,'[2]себ-ть 2019 год'!$A$2:$Q$1337,6,0)</f>
        <v>22.643999999999998</v>
      </c>
      <c r="G417" s="44">
        <f t="shared" si="129"/>
        <v>286.76772000000005</v>
      </c>
      <c r="H417" s="44">
        <f t="shared" si="134"/>
        <v>97.501024800000025</v>
      </c>
      <c r="I417" s="45">
        <f t="shared" si="130"/>
        <v>384.26874480000009</v>
      </c>
      <c r="J417" s="44">
        <f t="shared" si="135"/>
        <v>57.640311720000014</v>
      </c>
      <c r="K417" s="46">
        <f t="shared" si="131"/>
        <v>441.90905652000009</v>
      </c>
      <c r="L417" s="47">
        <f t="shared" si="136"/>
        <v>530.29086782400009</v>
      </c>
      <c r="M417" s="77">
        <f t="shared" si="133"/>
        <v>626.22</v>
      </c>
      <c r="N417" s="48">
        <v>626</v>
      </c>
      <c r="O417" s="49">
        <f t="shared" si="137"/>
        <v>6.5000000000000044</v>
      </c>
      <c r="P417" s="93">
        <f t="shared" si="132"/>
        <v>6.4625850340136015E-2</v>
      </c>
    </row>
    <row r="418" spans="1:16" ht="31.5" x14ac:dyDescent="0.2">
      <c r="A418" s="57">
        <v>60000312</v>
      </c>
      <c r="B418" s="8" t="s">
        <v>356</v>
      </c>
      <c r="C418" s="36">
        <f>VLOOKUP(A418,'[3]Прейскурант 2019'!$A$12:$E$1358,5,0)</f>
        <v>346</v>
      </c>
      <c r="D418" s="37">
        <f>VLOOKUP(A418,'[1]Прейскурант( новый)'!$A$9:$C$1217,3,0)</f>
        <v>3</v>
      </c>
      <c r="E418" s="37">
        <f t="shared" si="138"/>
        <v>264.12372000000005</v>
      </c>
      <c r="F418" s="44">
        <f>VLOOKUP(A418,'[2]себ-ть 2019 год'!$A$2:$Q$1337,6,0)</f>
        <v>0.82620000000000005</v>
      </c>
      <c r="G418" s="44">
        <f t="shared" si="129"/>
        <v>264.94992000000002</v>
      </c>
      <c r="H418" s="44">
        <f t="shared" si="134"/>
        <v>90.082972800000007</v>
      </c>
      <c r="I418" s="45">
        <f t="shared" si="130"/>
        <v>355.03289280000001</v>
      </c>
      <c r="J418" s="44">
        <f t="shared" si="135"/>
        <v>53.254933919999999</v>
      </c>
      <c r="K418" s="46">
        <f t="shared" si="131"/>
        <v>408.28782672</v>
      </c>
      <c r="L418" s="47">
        <f t="shared" si="136"/>
        <v>489.94539206399998</v>
      </c>
      <c r="M418" s="77">
        <f t="shared" si="133"/>
        <v>368.49</v>
      </c>
      <c r="N418" s="48">
        <v>368</v>
      </c>
      <c r="O418" s="49">
        <f t="shared" si="137"/>
        <v>6.5000000000000027</v>
      </c>
      <c r="P418" s="93">
        <f t="shared" si="132"/>
        <v>6.3583815028901647E-2</v>
      </c>
    </row>
    <row r="419" spans="1:16" ht="47.25" x14ac:dyDescent="0.2">
      <c r="A419" s="57">
        <v>60000313</v>
      </c>
      <c r="B419" s="8" t="s">
        <v>357</v>
      </c>
      <c r="C419" s="36">
        <f>VLOOKUP(A419,'[3]Прейскурант 2019'!$A$12:$E$1358,5,0)</f>
        <v>338</v>
      </c>
      <c r="D419" s="37">
        <f>VLOOKUP(A419,'[1]Прейскурант( новый)'!$A$9:$C$1217,3,0)</f>
        <v>2.08</v>
      </c>
      <c r="E419" s="37">
        <f t="shared" si="138"/>
        <v>183.12577920000004</v>
      </c>
      <c r="F419" s="44">
        <v>0</v>
      </c>
      <c r="G419" s="44">
        <f t="shared" si="129"/>
        <v>183.12577920000004</v>
      </c>
      <c r="H419" s="44">
        <f t="shared" si="134"/>
        <v>62.262764928000017</v>
      </c>
      <c r="I419" s="45">
        <f t="shared" si="130"/>
        <v>245.38854412800006</v>
      </c>
      <c r="J419" s="44">
        <f t="shared" si="135"/>
        <v>36.80828161920001</v>
      </c>
      <c r="K419" s="46">
        <f t="shared" si="131"/>
        <v>282.19682574720008</v>
      </c>
      <c r="L419" s="47">
        <f t="shared" si="136"/>
        <v>338.63619089664007</v>
      </c>
      <c r="M419" s="77">
        <f t="shared" si="133"/>
        <v>359.97</v>
      </c>
      <c r="N419" s="48">
        <v>360</v>
      </c>
      <c r="O419" s="49">
        <f t="shared" si="137"/>
        <v>6.5000000000000089</v>
      </c>
      <c r="P419" s="93">
        <f t="shared" si="132"/>
        <v>6.5088757396449815E-2</v>
      </c>
    </row>
    <row r="420" spans="1:16" ht="15.75" x14ac:dyDescent="0.2">
      <c r="A420" s="57">
        <v>60000314</v>
      </c>
      <c r="B420" s="8" t="s">
        <v>358</v>
      </c>
      <c r="C420" s="36">
        <f>VLOOKUP(A420,'[3]Прейскурант 2019'!$A$12:$E$1358,5,0)</f>
        <v>178</v>
      </c>
      <c r="D420" s="37">
        <f>VLOOKUP(A420,'[1]Прейскурант( новый)'!$A$9:$C$1217,3,0)</f>
        <v>1.5</v>
      </c>
      <c r="E420" s="37">
        <f t="shared" si="138"/>
        <v>132.06186000000002</v>
      </c>
      <c r="F420" s="44">
        <f>VLOOKUP(A420,'[2]себ-ть 2019 год'!$A$2:$Q$1337,6,0)</f>
        <v>25.387800000000002</v>
      </c>
      <c r="G420" s="44">
        <f t="shared" si="129"/>
        <v>157.44966000000002</v>
      </c>
      <c r="H420" s="44">
        <f t="shared" si="134"/>
        <v>53.532884400000015</v>
      </c>
      <c r="I420" s="45">
        <f t="shared" si="130"/>
        <v>210.98254440000005</v>
      </c>
      <c r="J420" s="44">
        <f t="shared" si="135"/>
        <v>31.647381660000008</v>
      </c>
      <c r="K420" s="46">
        <f t="shared" si="131"/>
        <v>242.62992606000006</v>
      </c>
      <c r="L420" s="47">
        <f t="shared" si="136"/>
        <v>291.15591127200008</v>
      </c>
      <c r="M420" s="77">
        <f t="shared" si="133"/>
        <v>189.57</v>
      </c>
      <c r="N420" s="48">
        <v>190</v>
      </c>
      <c r="O420" s="49">
        <f t="shared" si="137"/>
        <v>6.4999999999999964</v>
      </c>
      <c r="P420" s="93">
        <f t="shared" si="132"/>
        <v>6.7415730337078594E-2</v>
      </c>
    </row>
    <row r="421" spans="1:16" ht="31.5" x14ac:dyDescent="0.2">
      <c r="A421" s="57">
        <v>60000315</v>
      </c>
      <c r="B421" s="8" t="s">
        <v>359</v>
      </c>
      <c r="C421" s="36">
        <f>VLOOKUP(A421,'[3]Прейскурант 2019'!$A$12:$E$1358,5,0)</f>
        <v>120</v>
      </c>
      <c r="D421" s="37">
        <f>VLOOKUP(A421,'[1]Прейскурант( новый)'!$A$9:$C$1217,3,0)</f>
        <v>0.5</v>
      </c>
      <c r="E421" s="37">
        <f t="shared" si="138"/>
        <v>44.020620000000008</v>
      </c>
      <c r="F421" s="44">
        <f>VLOOKUP(A421,'[2]себ-ть 2019 год'!$A$2:$Q$1337,6,0)</f>
        <v>0</v>
      </c>
      <c r="G421" s="44">
        <f t="shared" si="129"/>
        <v>44.020620000000008</v>
      </c>
      <c r="H421" s="44">
        <f t="shared" si="134"/>
        <v>14.967010800000004</v>
      </c>
      <c r="I421" s="45">
        <f t="shared" si="130"/>
        <v>58.987630800000012</v>
      </c>
      <c r="J421" s="44">
        <f t="shared" si="135"/>
        <v>8.8481446200000011</v>
      </c>
      <c r="K421" s="46">
        <f t="shared" si="131"/>
        <v>67.835775420000019</v>
      </c>
      <c r="L421" s="47">
        <f t="shared" si="136"/>
        <v>81.402930504000025</v>
      </c>
      <c r="M421" s="77">
        <f t="shared" si="133"/>
        <v>127.8</v>
      </c>
      <c r="N421" s="48">
        <v>128</v>
      </c>
      <c r="O421" s="49">
        <f t="shared" si="137"/>
        <v>6.4999999999999973</v>
      </c>
      <c r="P421" s="93">
        <f t="shared" si="132"/>
        <v>6.6666666666666652E-2</v>
      </c>
    </row>
    <row r="422" spans="1:16" ht="31.5" x14ac:dyDescent="0.25">
      <c r="A422" s="57">
        <v>60000316</v>
      </c>
      <c r="B422" s="61" t="s">
        <v>360</v>
      </c>
      <c r="C422" s="36">
        <f>VLOOKUP(A422,'[3]Прейскурант 2019'!$A$12:$E$1358,5,0)</f>
        <v>125</v>
      </c>
      <c r="D422" s="37">
        <f>VLOOKUP(A422,'[1]Прейскурант( новый)'!$A$9:$C$1217,3,0)</f>
        <v>0.65</v>
      </c>
      <c r="E422" s="37">
        <f t="shared" si="138"/>
        <v>57.226806000000003</v>
      </c>
      <c r="F422" s="44">
        <f>VLOOKUP(A422,'[2]себ-ть 2019 год'!$A$2:$Q$1337,6,0)</f>
        <v>10.302</v>
      </c>
      <c r="G422" s="44">
        <f t="shared" si="129"/>
        <v>67.528806000000003</v>
      </c>
      <c r="H422" s="44">
        <f t="shared" si="134"/>
        <v>22.959794040000002</v>
      </c>
      <c r="I422" s="45">
        <f t="shared" si="130"/>
        <v>90.488600040000009</v>
      </c>
      <c r="J422" s="44">
        <f t="shared" si="135"/>
        <v>13.573290006000001</v>
      </c>
      <c r="K422" s="46">
        <f t="shared" si="131"/>
        <v>104.061890046</v>
      </c>
      <c r="L422" s="47">
        <f t="shared" si="136"/>
        <v>124.87426805520001</v>
      </c>
      <c r="M422" s="77">
        <f t="shared" si="133"/>
        <v>133.125</v>
      </c>
      <c r="N422" s="48">
        <v>133</v>
      </c>
      <c r="O422" s="49">
        <f t="shared" si="137"/>
        <v>6.5</v>
      </c>
      <c r="P422" s="93">
        <f t="shared" si="132"/>
        <v>6.4000000000000057E-2</v>
      </c>
    </row>
    <row r="423" spans="1:16" ht="31.5" x14ac:dyDescent="0.2">
      <c r="A423" s="57">
        <v>60000317</v>
      </c>
      <c r="B423" s="8" t="s">
        <v>361</v>
      </c>
      <c r="C423" s="36">
        <f>VLOOKUP(A423,'[3]Прейскурант 2019'!$A$12:$E$1358,5,0)</f>
        <v>390</v>
      </c>
      <c r="D423" s="37">
        <f>VLOOKUP(A423,'[1]Прейскурант( новый)'!$A$9:$C$1217,3,0)</f>
        <v>2.5</v>
      </c>
      <c r="E423" s="37">
        <f t="shared" si="138"/>
        <v>220.10310000000001</v>
      </c>
      <c r="F423" s="44">
        <f>VLOOKUP(A423,'[2]себ-ть 2019 год'!$A$2:$Q$1337,6,0)</f>
        <v>8.4047999999999998</v>
      </c>
      <c r="G423" s="44">
        <f t="shared" si="129"/>
        <v>228.50790000000001</v>
      </c>
      <c r="H423" s="44">
        <f t="shared" si="134"/>
        <v>77.692686000000009</v>
      </c>
      <c r="I423" s="45">
        <f t="shared" si="130"/>
        <v>306.20058600000004</v>
      </c>
      <c r="J423" s="44">
        <f t="shared" si="135"/>
        <v>45.930087900000004</v>
      </c>
      <c r="K423" s="46">
        <f t="shared" si="131"/>
        <v>352.13067390000003</v>
      </c>
      <c r="L423" s="47">
        <f t="shared" si="136"/>
        <v>422.55680868000002</v>
      </c>
      <c r="M423" s="77">
        <f t="shared" si="133"/>
        <v>415.35</v>
      </c>
      <c r="N423" s="48">
        <v>415</v>
      </c>
      <c r="O423" s="49">
        <f t="shared" si="137"/>
        <v>6.5000000000000053</v>
      </c>
      <c r="P423" s="93">
        <f t="shared" si="132"/>
        <v>6.4102564102564097E-2</v>
      </c>
    </row>
    <row r="424" spans="1:16" ht="47.25" x14ac:dyDescent="0.2">
      <c r="A424" s="57">
        <v>60000318</v>
      </c>
      <c r="B424" s="8" t="s">
        <v>362</v>
      </c>
      <c r="C424" s="36">
        <f>VLOOKUP(A424,'[3]Прейскурант 2019'!$A$12:$E$1358,5,0)</f>
        <v>315</v>
      </c>
      <c r="D424" s="37">
        <f>VLOOKUP(A424,'[1]Прейскурант( новый)'!$A$9:$C$1217,3,0)</f>
        <v>3</v>
      </c>
      <c r="E424" s="37">
        <f t="shared" si="138"/>
        <v>264.12372000000005</v>
      </c>
      <c r="F424" s="44">
        <v>0</v>
      </c>
      <c r="G424" s="44">
        <f t="shared" si="129"/>
        <v>264.12372000000005</v>
      </c>
      <c r="H424" s="44">
        <f t="shared" si="134"/>
        <v>89.802064800000025</v>
      </c>
      <c r="I424" s="45">
        <f t="shared" si="130"/>
        <v>353.92578480000009</v>
      </c>
      <c r="J424" s="44">
        <f t="shared" si="135"/>
        <v>53.08886772000001</v>
      </c>
      <c r="K424" s="46">
        <f t="shared" si="131"/>
        <v>407.01465252000008</v>
      </c>
      <c r="L424" s="47">
        <f t="shared" si="136"/>
        <v>488.41758302400012</v>
      </c>
      <c r="M424" s="77">
        <f t="shared" si="133"/>
        <v>335.47500000000002</v>
      </c>
      <c r="N424" s="48">
        <v>335</v>
      </c>
      <c r="O424" s="49">
        <f t="shared" si="137"/>
        <v>6.5000000000000071</v>
      </c>
      <c r="P424" s="93">
        <f t="shared" si="132"/>
        <v>6.3492063492063489E-2</v>
      </c>
    </row>
    <row r="425" spans="1:16" ht="31.5" x14ac:dyDescent="0.2">
      <c r="A425" s="57">
        <v>60000319</v>
      </c>
      <c r="B425" s="8" t="s">
        <v>363</v>
      </c>
      <c r="C425" s="36">
        <f>VLOOKUP(A425,'[3]Прейскурант 2019'!$A$12:$E$1358,5,0)</f>
        <v>411</v>
      </c>
      <c r="D425" s="37">
        <f>VLOOKUP(A425,'[1]Прейскурант( новый)'!$A$9:$C$1217,3,0)</f>
        <v>3.33</v>
      </c>
      <c r="E425" s="37">
        <f t="shared" si="138"/>
        <v>293.17732920000003</v>
      </c>
      <c r="F425" s="44">
        <v>0</v>
      </c>
      <c r="G425" s="44">
        <f t="shared" si="129"/>
        <v>293.17732920000003</v>
      </c>
      <c r="H425" s="44">
        <f t="shared" si="134"/>
        <v>99.680291928000017</v>
      </c>
      <c r="I425" s="45">
        <f t="shared" si="130"/>
        <v>392.85762112800006</v>
      </c>
      <c r="J425" s="44">
        <f t="shared" si="135"/>
        <v>58.928643169200008</v>
      </c>
      <c r="K425" s="46">
        <f t="shared" si="131"/>
        <v>451.78626429720009</v>
      </c>
      <c r="L425" s="47">
        <f t="shared" si="136"/>
        <v>542.14351715664009</v>
      </c>
      <c r="M425" s="77">
        <f t="shared" si="133"/>
        <v>437.71499999999997</v>
      </c>
      <c r="N425" s="48">
        <v>438</v>
      </c>
      <c r="O425" s="49">
        <f t="shared" si="137"/>
        <v>6.4999999999999929</v>
      </c>
      <c r="P425" s="93">
        <f t="shared" si="132"/>
        <v>6.5693430656934337E-2</v>
      </c>
    </row>
    <row r="426" spans="1:16" ht="31.5" x14ac:dyDescent="0.2">
      <c r="A426" s="57">
        <v>60000320</v>
      </c>
      <c r="B426" s="8" t="s">
        <v>364</v>
      </c>
      <c r="C426" s="36">
        <f>VLOOKUP(A426,'[3]Прейскурант 2019'!$A$12:$E$1358,5,0)</f>
        <v>179</v>
      </c>
      <c r="D426" s="37">
        <f>VLOOKUP(A426,'[1]Прейскурант( новый)'!$A$9:$C$1217,3,0)</f>
        <v>1</v>
      </c>
      <c r="E426" s="37">
        <f t="shared" si="138"/>
        <v>88.041240000000016</v>
      </c>
      <c r="F426" s="44">
        <f>VLOOKUP(A426,'[2]себ-ть 2019 год'!$A$2:$Q$1337,6,0)</f>
        <v>0</v>
      </c>
      <c r="G426" s="44">
        <f t="shared" si="129"/>
        <v>88.041240000000016</v>
      </c>
      <c r="H426" s="44">
        <f t="shared" si="134"/>
        <v>29.934021600000008</v>
      </c>
      <c r="I426" s="45">
        <f t="shared" si="130"/>
        <v>117.97526160000002</v>
      </c>
      <c r="J426" s="44">
        <f t="shared" si="135"/>
        <v>17.696289240000002</v>
      </c>
      <c r="K426" s="46">
        <f t="shared" si="131"/>
        <v>135.67155084000004</v>
      </c>
      <c r="L426" s="47">
        <f t="shared" si="136"/>
        <v>162.80586100800005</v>
      </c>
      <c r="M426" s="77">
        <f t="shared" si="133"/>
        <v>190.63499999999999</v>
      </c>
      <c r="N426" s="48">
        <v>191</v>
      </c>
      <c r="O426" s="49">
        <f t="shared" si="137"/>
        <v>6.4999999999999947</v>
      </c>
      <c r="P426" s="93">
        <f t="shared" si="132"/>
        <v>6.7039106145251326E-2</v>
      </c>
    </row>
    <row r="427" spans="1:16" ht="31.5" x14ac:dyDescent="0.2">
      <c r="A427" s="57">
        <v>60000321</v>
      </c>
      <c r="B427" s="8" t="s">
        <v>365</v>
      </c>
      <c r="C427" s="36">
        <f>VLOOKUP(A427,'[3]Прейскурант 2019'!$A$12:$E$1358,5,0)</f>
        <v>355</v>
      </c>
      <c r="D427" s="37">
        <f>VLOOKUP(A427,'[1]Прейскурант( новый)'!$A$9:$C$1217,3,0)</f>
        <v>1.5</v>
      </c>
      <c r="E427" s="37">
        <f t="shared" si="138"/>
        <v>132.06186000000002</v>
      </c>
      <c r="F427" s="44">
        <f>VLOOKUP(A427,'[2]себ-ть 2019 год'!$A$2:$Q$1337,6,0)</f>
        <v>49.674000000000007</v>
      </c>
      <c r="G427" s="44">
        <f t="shared" si="129"/>
        <v>181.73586000000003</v>
      </c>
      <c r="H427" s="44">
        <f t="shared" si="134"/>
        <v>61.790192400000016</v>
      </c>
      <c r="I427" s="45">
        <f t="shared" si="130"/>
        <v>243.52605240000005</v>
      </c>
      <c r="J427" s="44">
        <f t="shared" si="135"/>
        <v>36.528907860000004</v>
      </c>
      <c r="K427" s="46">
        <f t="shared" si="131"/>
        <v>280.05496026000003</v>
      </c>
      <c r="L427" s="47">
        <f t="shared" si="136"/>
        <v>336.06595231200004</v>
      </c>
      <c r="M427" s="77">
        <f t="shared" si="133"/>
        <v>378.07499999999999</v>
      </c>
      <c r="N427" s="48">
        <v>378</v>
      </c>
      <c r="O427" s="49">
        <f t="shared" si="137"/>
        <v>6.4999999999999973</v>
      </c>
      <c r="P427" s="93">
        <f t="shared" si="132"/>
        <v>6.4788732394366111E-2</v>
      </c>
    </row>
    <row r="428" spans="1:16" ht="31.5" x14ac:dyDescent="0.2">
      <c r="A428" s="57">
        <v>60000322</v>
      </c>
      <c r="B428" s="8" t="s">
        <v>366</v>
      </c>
      <c r="C428" s="36">
        <f>VLOOKUP(A428,'[3]Прейскурант 2019'!$A$12:$E$1358,5,0)</f>
        <v>64</v>
      </c>
      <c r="D428" s="37">
        <f>VLOOKUP(A428,'[1]Прейскурант( новый)'!$A$9:$C$1217,3,0)</f>
        <v>0.75</v>
      </c>
      <c r="E428" s="37">
        <f t="shared" si="138"/>
        <v>66.030930000000012</v>
      </c>
      <c r="F428" s="44">
        <f>VLOOKUP(A428,'[2]себ-ть 2019 год'!$A$2:$Q$1337,6,0)</f>
        <v>0</v>
      </c>
      <c r="G428" s="44">
        <f t="shared" si="129"/>
        <v>66.030930000000012</v>
      </c>
      <c r="H428" s="44">
        <f t="shared" si="134"/>
        <v>22.450516200000006</v>
      </c>
      <c r="I428" s="45">
        <f t="shared" si="130"/>
        <v>88.481446200000022</v>
      </c>
      <c r="J428" s="44">
        <f t="shared" si="135"/>
        <v>13.272216930000003</v>
      </c>
      <c r="K428" s="46">
        <f t="shared" si="131"/>
        <v>101.75366313000002</v>
      </c>
      <c r="L428" s="47">
        <f t="shared" si="136"/>
        <v>122.10439575600003</v>
      </c>
      <c r="M428" s="77">
        <f t="shared" si="133"/>
        <v>68.16</v>
      </c>
      <c r="N428" s="48">
        <v>68</v>
      </c>
      <c r="O428" s="49">
        <f t="shared" si="137"/>
        <v>6.4999999999999947</v>
      </c>
      <c r="P428" s="93">
        <f t="shared" si="132"/>
        <v>6.25E-2</v>
      </c>
    </row>
    <row r="429" spans="1:16" ht="31.5" x14ac:dyDescent="0.2">
      <c r="A429" s="57">
        <v>60000323</v>
      </c>
      <c r="B429" s="8" t="s">
        <v>367</v>
      </c>
      <c r="C429" s="36">
        <f>VLOOKUP(A429,'[3]Прейскурант 2019'!$A$12:$E$1358,5,0)</f>
        <v>136</v>
      </c>
      <c r="D429" s="37">
        <f>VLOOKUP(A429,'[1]Прейскурант( новый)'!$A$9:$C$1217,3,0)</f>
        <v>0.87</v>
      </c>
      <c r="E429" s="37">
        <f t="shared" si="138"/>
        <v>76.595878800000008</v>
      </c>
      <c r="F429" s="44">
        <f>VLOOKUP(A429,'[2]себ-ть 2019 год'!$A$2:$Q$1337,6,0)</f>
        <v>0</v>
      </c>
      <c r="G429" s="44">
        <f t="shared" si="129"/>
        <v>76.595878800000008</v>
      </c>
      <c r="H429" s="44">
        <f t="shared" si="134"/>
        <v>26.042598792000003</v>
      </c>
      <c r="I429" s="45">
        <f t="shared" si="130"/>
        <v>102.63847759200002</v>
      </c>
      <c r="J429" s="44">
        <f t="shared" si="135"/>
        <v>15.395771638800001</v>
      </c>
      <c r="K429" s="46">
        <f t="shared" si="131"/>
        <v>118.03424923080001</v>
      </c>
      <c r="L429" s="47">
        <f t="shared" si="136"/>
        <v>141.64109907696002</v>
      </c>
      <c r="M429" s="77">
        <f t="shared" si="133"/>
        <v>144.84</v>
      </c>
      <c r="N429" s="48">
        <v>145</v>
      </c>
      <c r="O429" s="49">
        <f t="shared" si="137"/>
        <v>6.5000000000000027</v>
      </c>
      <c r="P429" s="93">
        <f t="shared" si="132"/>
        <v>6.6176470588235281E-2</v>
      </c>
    </row>
    <row r="430" spans="1:16" ht="31.5" x14ac:dyDescent="0.2">
      <c r="A430" s="57">
        <v>60000324</v>
      </c>
      <c r="B430" s="8" t="s">
        <v>368</v>
      </c>
      <c r="C430" s="36">
        <f>VLOOKUP(A430,'[3]Прейскурант 2019'!$A$12:$E$1358,5,0)</f>
        <v>197</v>
      </c>
      <c r="D430" s="37">
        <f>VLOOKUP(A430,'[1]Прейскурант( новый)'!$A$9:$C$1217,3,0)</f>
        <v>1.5</v>
      </c>
      <c r="E430" s="37">
        <f t="shared" si="138"/>
        <v>132.06186000000002</v>
      </c>
      <c r="F430" s="44">
        <f>VLOOKUP(A430,'[2]себ-ть 2019 год'!$A$2:$Q$1337,6,0)</f>
        <v>0.49980000000000002</v>
      </c>
      <c r="G430" s="44">
        <f t="shared" si="129"/>
        <v>132.56166000000002</v>
      </c>
      <c r="H430" s="44">
        <f t="shared" si="134"/>
        <v>45.070964400000008</v>
      </c>
      <c r="I430" s="45">
        <f t="shared" si="130"/>
        <v>177.63262440000003</v>
      </c>
      <c r="J430" s="44">
        <f t="shared" si="135"/>
        <v>26.644893660000005</v>
      </c>
      <c r="K430" s="46">
        <f t="shared" si="131"/>
        <v>204.27751806000003</v>
      </c>
      <c r="L430" s="47">
        <f t="shared" si="136"/>
        <v>245.13302167200004</v>
      </c>
      <c r="M430" s="77">
        <f t="shared" si="133"/>
        <v>209.80500000000001</v>
      </c>
      <c r="N430" s="48">
        <v>210</v>
      </c>
      <c r="O430" s="49">
        <f t="shared" si="137"/>
        <v>6.5000000000000027</v>
      </c>
      <c r="P430" s="93">
        <f t="shared" si="132"/>
        <v>6.5989847715736127E-2</v>
      </c>
    </row>
    <row r="431" spans="1:16" ht="47.25" x14ac:dyDescent="0.2">
      <c r="A431" s="57">
        <v>60000325</v>
      </c>
      <c r="B431" s="8" t="s">
        <v>369</v>
      </c>
      <c r="C431" s="36">
        <f>VLOOKUP(A431,'[3]Прейскурант 2019'!$A$12:$E$1358,5,0)</f>
        <v>3033</v>
      </c>
      <c r="D431" s="37">
        <f>VLOOKUP(A431,'[1]Прейскурант( новый)'!$A$9:$C$1217,3,0)</f>
        <v>14.4</v>
      </c>
      <c r="E431" s="37">
        <f t="shared" si="138"/>
        <v>1267.7938560000002</v>
      </c>
      <c r="F431" s="44">
        <f>VLOOKUP(A431,'[2]себ-ть 2019 год'!$A$2:$Q$1337,6,0)</f>
        <v>579.05400000000009</v>
      </c>
      <c r="G431" s="44">
        <f t="shared" si="129"/>
        <v>1846.8478560000003</v>
      </c>
      <c r="H431" s="44">
        <f t="shared" si="134"/>
        <v>627.92827104000014</v>
      </c>
      <c r="I431" s="45">
        <f t="shared" si="130"/>
        <v>2474.7761270400006</v>
      </c>
      <c r="J431" s="44">
        <f t="shared" si="135"/>
        <v>371.21641905600006</v>
      </c>
      <c r="K431" s="46">
        <f t="shared" si="131"/>
        <v>2845.9925460960008</v>
      </c>
      <c r="L431" s="47">
        <f t="shared" si="136"/>
        <v>3415.1910553152011</v>
      </c>
      <c r="M431" s="77">
        <f t="shared" si="133"/>
        <v>3230.145</v>
      </c>
      <c r="N431" s="48">
        <v>3230</v>
      </c>
      <c r="O431" s="49">
        <f t="shared" si="137"/>
        <v>6.4999999999999991</v>
      </c>
      <c r="P431" s="93">
        <f t="shared" si="132"/>
        <v>6.4952192548631826E-2</v>
      </c>
    </row>
    <row r="432" spans="1:16" ht="47.25" x14ac:dyDescent="0.2">
      <c r="A432" s="57">
        <v>60000326</v>
      </c>
      <c r="B432" s="8" t="s">
        <v>370</v>
      </c>
      <c r="C432" s="36">
        <f>VLOOKUP(A432,'[3]Прейскурант 2019'!$A$12:$E$1358,5,0)</f>
        <v>2394</v>
      </c>
      <c r="D432" s="37">
        <f>VLOOKUP(A432,'[1]Прейскурант( новый)'!$A$9:$C$1217,3,0)</f>
        <v>16.670000000000002</v>
      </c>
      <c r="E432" s="37">
        <f t="shared" si="138"/>
        <v>1467.6474708000003</v>
      </c>
      <c r="F432" s="44">
        <v>0</v>
      </c>
      <c r="G432" s="44">
        <f t="shared" si="129"/>
        <v>1467.6474708000003</v>
      </c>
      <c r="H432" s="44">
        <f t="shared" si="134"/>
        <v>499.00014007200014</v>
      </c>
      <c r="I432" s="45">
        <f t="shared" si="130"/>
        <v>1966.6476108720003</v>
      </c>
      <c r="J432" s="44">
        <f t="shared" si="135"/>
        <v>294.99714163080006</v>
      </c>
      <c r="K432" s="46">
        <f t="shared" si="131"/>
        <v>2261.6447525028002</v>
      </c>
      <c r="L432" s="47">
        <f t="shared" si="136"/>
        <v>2713.9737030033602</v>
      </c>
      <c r="M432" s="77">
        <f t="shared" si="133"/>
        <v>2549.61</v>
      </c>
      <c r="N432" s="48">
        <v>2550</v>
      </c>
      <c r="O432" s="49">
        <f t="shared" si="137"/>
        <v>6.5000000000000053</v>
      </c>
      <c r="P432" s="93">
        <f t="shared" si="132"/>
        <v>6.5162907268170533E-2</v>
      </c>
    </row>
    <row r="433" spans="1:16" ht="15.75" x14ac:dyDescent="0.2">
      <c r="A433" s="57">
        <v>60000327</v>
      </c>
      <c r="B433" s="8" t="s">
        <v>371</v>
      </c>
      <c r="C433" s="36">
        <f>VLOOKUP(A433,'[3]Прейскурант 2019'!$A$12:$E$1358,5,0)</f>
        <v>2782</v>
      </c>
      <c r="D433" s="37">
        <f>VLOOKUP(A433,'[1]Прейскурант( новый)'!$A$9:$C$1217,3,0)</f>
        <v>8.4</v>
      </c>
      <c r="E433" s="37">
        <f t="shared" si="138"/>
        <v>739.54641600000002</v>
      </c>
      <c r="F433" s="44">
        <f>VLOOKUP(A433,'[2]себ-ть 2019 год'!$A$2:$Q$1337,6,0)</f>
        <v>620.84339999999997</v>
      </c>
      <c r="G433" s="44">
        <f t="shared" si="129"/>
        <v>1360.3898159999999</v>
      </c>
      <c r="H433" s="44">
        <f t="shared" si="134"/>
        <v>462.53253744</v>
      </c>
      <c r="I433" s="45">
        <f t="shared" si="130"/>
        <v>1822.9223534399998</v>
      </c>
      <c r="J433" s="44">
        <f t="shared" si="135"/>
        <v>273.43835301599995</v>
      </c>
      <c r="K433" s="46">
        <f t="shared" si="131"/>
        <v>2096.3607064559997</v>
      </c>
      <c r="L433" s="47">
        <f t="shared" si="136"/>
        <v>2515.6328477471998</v>
      </c>
      <c r="M433" s="77">
        <f t="shared" si="133"/>
        <v>2962.83</v>
      </c>
      <c r="N433" s="48">
        <v>2963</v>
      </c>
      <c r="O433" s="49">
        <f t="shared" si="137"/>
        <v>6.4999999999999973</v>
      </c>
      <c r="P433" s="93">
        <f t="shared" si="132"/>
        <v>6.5061107117181827E-2</v>
      </c>
    </row>
    <row r="434" spans="1:16" ht="47.25" x14ac:dyDescent="0.2">
      <c r="A434" s="57">
        <v>60000328</v>
      </c>
      <c r="B434" s="8" t="s">
        <v>372</v>
      </c>
      <c r="C434" s="36">
        <f>VLOOKUP(A434,'[3]Прейскурант 2019'!$A$12:$E$1358,5,0)</f>
        <v>2648</v>
      </c>
      <c r="D434" s="37">
        <f>VLOOKUP(A434,'[1]Прейскурант( новый)'!$A$9:$C$1217,3,0)</f>
        <v>1.5</v>
      </c>
      <c r="E434" s="37">
        <f t="shared" si="138"/>
        <v>132.06186000000002</v>
      </c>
      <c r="F434" s="44">
        <f>VLOOKUP(A434,'[2]себ-ть 2019 год'!$A$2:$Q$1337,6,0)</f>
        <v>1121.2554</v>
      </c>
      <c r="G434" s="44">
        <f t="shared" si="129"/>
        <v>1253.31726</v>
      </c>
      <c r="H434" s="44">
        <f t="shared" si="134"/>
        <v>426.12786840000007</v>
      </c>
      <c r="I434" s="45">
        <f t="shared" si="130"/>
        <v>1679.4451284000002</v>
      </c>
      <c r="J434" s="44">
        <f t="shared" si="135"/>
        <v>251.91676926000002</v>
      </c>
      <c r="K434" s="46">
        <f t="shared" si="131"/>
        <v>1931.3618976600001</v>
      </c>
      <c r="L434" s="47">
        <f t="shared" si="136"/>
        <v>2317.6342771919999</v>
      </c>
      <c r="M434" s="77">
        <f t="shared" si="133"/>
        <v>2820.12</v>
      </c>
      <c r="N434" s="48">
        <v>2820</v>
      </c>
      <c r="O434" s="49">
        <f t="shared" si="137"/>
        <v>6.4999999999999964</v>
      </c>
      <c r="P434" s="93">
        <f t="shared" si="132"/>
        <v>6.4954682779456263E-2</v>
      </c>
    </row>
    <row r="435" spans="1:16" ht="15.75" x14ac:dyDescent="0.2">
      <c r="A435" s="57">
        <v>60000330</v>
      </c>
      <c r="B435" s="8" t="s">
        <v>373</v>
      </c>
      <c r="C435" s="36">
        <f>VLOOKUP(A435,'[3]Прейскурант 2019'!$A$12:$E$1358,5,0)</f>
        <v>240</v>
      </c>
      <c r="D435" s="37">
        <f>VLOOKUP(A435,'[1]Прейскурант( новый)'!$A$9:$C$1217,3,0)</f>
        <v>3</v>
      </c>
      <c r="E435" s="37">
        <f t="shared" si="138"/>
        <v>264.12372000000005</v>
      </c>
      <c r="F435" s="44">
        <f>VLOOKUP(A435,'[2]себ-ть 2019 год'!$A$2:$Q$1337,6,0)</f>
        <v>27.958200000000001</v>
      </c>
      <c r="G435" s="44">
        <f t="shared" ref="G435:G495" si="139">E435+F435</f>
        <v>292.08192000000003</v>
      </c>
      <c r="H435" s="44">
        <f t="shared" si="134"/>
        <v>99.30785280000002</v>
      </c>
      <c r="I435" s="45">
        <f t="shared" ref="I435:I495" si="140">G435+H435</f>
        <v>391.38977280000006</v>
      </c>
      <c r="J435" s="44">
        <f t="shared" si="135"/>
        <v>58.708465920000009</v>
      </c>
      <c r="K435" s="46">
        <f t="shared" ref="K435:K495" si="141">I435+J435</f>
        <v>450.09823872000004</v>
      </c>
      <c r="L435" s="47">
        <f t="shared" si="136"/>
        <v>540.11788646400009</v>
      </c>
      <c r="M435" s="77">
        <f t="shared" si="133"/>
        <v>255.6</v>
      </c>
      <c r="N435" s="48">
        <v>256</v>
      </c>
      <c r="O435" s="49">
        <f t="shared" si="137"/>
        <v>6.4999999999999973</v>
      </c>
      <c r="P435" s="93">
        <f t="shared" si="132"/>
        <v>6.6666666666666652E-2</v>
      </c>
    </row>
    <row r="436" spans="1:16" ht="63" x14ac:dyDescent="0.2">
      <c r="A436" s="57">
        <v>60000331</v>
      </c>
      <c r="B436" s="8" t="s">
        <v>374</v>
      </c>
      <c r="C436" s="36">
        <f>VLOOKUP(A436,'[3]Прейскурант 2019'!$A$12:$E$1358,5,0)</f>
        <v>708</v>
      </c>
      <c r="D436" s="37">
        <f>VLOOKUP(A436,'[1]Прейскурант( новый)'!$A$9:$C$1217,3,0)</f>
        <v>1.5</v>
      </c>
      <c r="E436" s="37">
        <f t="shared" si="138"/>
        <v>132.06186000000002</v>
      </c>
      <c r="F436" s="44">
        <f>VLOOKUP(A436,'[2]себ-ть 2019 год'!$A$2:$Q$1337,6,0)</f>
        <v>175.14420000000001</v>
      </c>
      <c r="G436" s="44">
        <f t="shared" si="139"/>
        <v>307.20606000000004</v>
      </c>
      <c r="H436" s="44">
        <f t="shared" si="134"/>
        <v>104.45006040000003</v>
      </c>
      <c r="I436" s="45">
        <f t="shared" si="140"/>
        <v>411.65612040000008</v>
      </c>
      <c r="J436" s="44">
        <f t="shared" si="135"/>
        <v>61.748418060000006</v>
      </c>
      <c r="K436" s="46">
        <f t="shared" si="141"/>
        <v>473.40453846000008</v>
      </c>
      <c r="L436" s="47">
        <f t="shared" si="136"/>
        <v>568.08544615200015</v>
      </c>
      <c r="M436" s="77">
        <f t="shared" si="133"/>
        <v>754.02</v>
      </c>
      <c r="N436" s="48">
        <v>754</v>
      </c>
      <c r="O436" s="49">
        <f t="shared" si="137"/>
        <v>6.4999999999999973</v>
      </c>
      <c r="P436" s="93">
        <f t="shared" si="132"/>
        <v>6.4971751412429279E-2</v>
      </c>
    </row>
    <row r="437" spans="1:16" ht="63" x14ac:dyDescent="0.2">
      <c r="A437" s="57">
        <v>60000604</v>
      </c>
      <c r="B437" s="8" t="s">
        <v>375</v>
      </c>
      <c r="C437" s="36">
        <f>VLOOKUP(A437,'[3]Прейскурант 2019'!$A$12:$E$1358,5,0)</f>
        <v>1777</v>
      </c>
      <c r="D437" s="37">
        <f>VLOOKUP(A437,'[1]Прейскурант( новый)'!$A$9:$C$1217,3,0)</f>
        <v>9.08</v>
      </c>
      <c r="E437" s="37">
        <f t="shared" si="138"/>
        <v>799.41445920000001</v>
      </c>
      <c r="F437" s="44">
        <f>VLOOKUP(A437,'[2]себ-ть 2019 год'!$A$2:$Q$1337,6,0)</f>
        <v>110.7414</v>
      </c>
      <c r="G437" s="44">
        <f t="shared" si="139"/>
        <v>910.15585920000001</v>
      </c>
      <c r="H437" s="44">
        <f t="shared" si="134"/>
        <v>309.45299212800001</v>
      </c>
      <c r="I437" s="45">
        <f t="shared" si="140"/>
        <v>1219.6088513280001</v>
      </c>
      <c r="J437" s="44">
        <f t="shared" si="135"/>
        <v>182.9413276992</v>
      </c>
      <c r="K437" s="46">
        <f t="shared" si="141"/>
        <v>1402.5501790272001</v>
      </c>
      <c r="L437" s="47">
        <f t="shared" si="136"/>
        <v>1683.0602148326402</v>
      </c>
      <c r="M437" s="77">
        <f t="shared" si="133"/>
        <v>1892.5050000000001</v>
      </c>
      <c r="N437" s="48">
        <v>1893</v>
      </c>
      <c r="O437" s="49">
        <f t="shared" si="137"/>
        <v>6.5000000000000053</v>
      </c>
      <c r="P437" s="93">
        <f t="shared" si="132"/>
        <v>6.5278559369724265E-2</v>
      </c>
    </row>
    <row r="438" spans="1:16" ht="63" x14ac:dyDescent="0.2">
      <c r="A438" s="57">
        <v>60000605</v>
      </c>
      <c r="B438" s="8" t="s">
        <v>376</v>
      </c>
      <c r="C438" s="36">
        <f>VLOOKUP(A438,'[3]Прейскурант 2019'!$A$12:$E$1358,5,0)</f>
        <v>400</v>
      </c>
      <c r="D438" s="37">
        <f>VLOOKUP(A438,'[1]Прейскурант( новый)'!$A$9:$C$1217,3,0)</f>
        <v>4.67</v>
      </c>
      <c r="E438" s="37">
        <f t="shared" si="138"/>
        <v>411.15259080000004</v>
      </c>
      <c r="F438" s="44">
        <f>VLOOKUP(A438,'[2]себ-ть 2019 год'!$A$2:$Q$1337,6,0)</f>
        <v>8.9657999999999998</v>
      </c>
      <c r="G438" s="44">
        <f t="shared" si="139"/>
        <v>420.11839080000004</v>
      </c>
      <c r="H438" s="44">
        <f t="shared" si="134"/>
        <v>142.84025287200004</v>
      </c>
      <c r="I438" s="45">
        <f t="shared" si="140"/>
        <v>562.95864367200011</v>
      </c>
      <c r="J438" s="44">
        <f t="shared" si="135"/>
        <v>84.443796550800016</v>
      </c>
      <c r="K438" s="46">
        <f t="shared" si="141"/>
        <v>647.40244022280012</v>
      </c>
      <c r="L438" s="47">
        <f t="shared" si="136"/>
        <v>776.88292826736017</v>
      </c>
      <c r="M438" s="77">
        <f t="shared" si="133"/>
        <v>426</v>
      </c>
      <c r="N438" s="48">
        <v>426</v>
      </c>
      <c r="O438" s="49">
        <f t="shared" si="137"/>
        <v>6.5</v>
      </c>
      <c r="P438" s="93">
        <f t="shared" si="132"/>
        <v>6.4999999999999947E-2</v>
      </c>
    </row>
    <row r="439" spans="1:16" ht="47.25" x14ac:dyDescent="0.2">
      <c r="A439" s="57">
        <v>60001005</v>
      </c>
      <c r="B439" s="8" t="s">
        <v>377</v>
      </c>
      <c r="C439" s="36">
        <f>VLOOKUP(A439,'[3]Прейскурант 2019'!$A$12:$E$1358,5,0)</f>
        <v>808</v>
      </c>
      <c r="D439" s="37">
        <f>VLOOKUP(A439,'[1]Прейскурант( новый)'!$A$9:$C$1217,3,0)</f>
        <v>5</v>
      </c>
      <c r="E439" s="37">
        <f t="shared" si="138"/>
        <v>440.20620000000002</v>
      </c>
      <c r="F439" s="44">
        <f>VLOOKUP(A439,'[2]себ-ть 2019 год'!$A$2:$Q$1337,6,0)</f>
        <v>31.416</v>
      </c>
      <c r="G439" s="44">
        <f t="shared" si="139"/>
        <v>471.62220000000002</v>
      </c>
      <c r="H439" s="44">
        <f t="shared" si="134"/>
        <v>160.35154800000001</v>
      </c>
      <c r="I439" s="45">
        <f t="shared" si="140"/>
        <v>631.973748</v>
      </c>
      <c r="J439" s="44">
        <f t="shared" si="135"/>
        <v>94.796062199999994</v>
      </c>
      <c r="K439" s="46">
        <f t="shared" si="141"/>
        <v>726.76981019999994</v>
      </c>
      <c r="L439" s="47">
        <f t="shared" si="136"/>
        <v>872.12377223999988</v>
      </c>
      <c r="M439" s="77">
        <f t="shared" si="133"/>
        <v>860.52</v>
      </c>
      <c r="N439" s="48">
        <v>861</v>
      </c>
      <c r="O439" s="49">
        <f t="shared" si="137"/>
        <v>6.4999999999999973</v>
      </c>
      <c r="P439" s="93">
        <f t="shared" si="132"/>
        <v>6.5594059405940541E-2</v>
      </c>
    </row>
    <row r="440" spans="1:16" ht="47.25" x14ac:dyDescent="0.2">
      <c r="A440" s="57">
        <v>60001006</v>
      </c>
      <c r="B440" s="8" t="s">
        <v>378</v>
      </c>
      <c r="C440" s="36">
        <f>VLOOKUP(A440,'[3]Прейскурант 2019'!$A$12:$E$1358,5,0)</f>
        <v>924</v>
      </c>
      <c r="D440" s="37">
        <f>VLOOKUP(A440,'[1]Прейскурант( новый)'!$A$9:$C$1217,3,0)</f>
        <v>5.17</v>
      </c>
      <c r="E440" s="37">
        <f t="shared" si="138"/>
        <v>455.17321080000005</v>
      </c>
      <c r="F440" s="44">
        <f>VLOOKUP(A440,'[2]себ-ть 2019 год'!$A$2:$Q$1337,6,0)</f>
        <v>50.5002</v>
      </c>
      <c r="G440" s="44">
        <f t="shared" si="139"/>
        <v>505.67341080000006</v>
      </c>
      <c r="H440" s="44">
        <f t="shared" si="134"/>
        <v>171.92895967200002</v>
      </c>
      <c r="I440" s="45">
        <f t="shared" si="140"/>
        <v>677.60237047200008</v>
      </c>
      <c r="J440" s="44">
        <f t="shared" si="135"/>
        <v>101.64035557080001</v>
      </c>
      <c r="K440" s="46">
        <f t="shared" si="141"/>
        <v>779.24272604280009</v>
      </c>
      <c r="L440" s="47">
        <f t="shared" si="136"/>
        <v>935.09127125136013</v>
      </c>
      <c r="M440" s="77">
        <f t="shared" si="133"/>
        <v>984.06</v>
      </c>
      <c r="N440" s="48">
        <v>984</v>
      </c>
      <c r="O440" s="49">
        <f t="shared" si="137"/>
        <v>6.4999999999999947</v>
      </c>
      <c r="P440" s="93">
        <f t="shared" si="132"/>
        <v>6.4935064935064846E-2</v>
      </c>
    </row>
    <row r="441" spans="1:16" ht="31.5" x14ac:dyDescent="0.2">
      <c r="A441" s="57">
        <v>60001007</v>
      </c>
      <c r="B441" s="8" t="s">
        <v>379</v>
      </c>
      <c r="C441" s="36">
        <f>VLOOKUP(A441,'[3]Прейскурант 2019'!$A$12:$E$1358,5,0)</f>
        <v>924</v>
      </c>
      <c r="D441" s="37">
        <f>VLOOKUP(A441,'[1]Прейскурант( новый)'!$A$9:$C$1217,3,0)</f>
        <v>2.38</v>
      </c>
      <c r="E441" s="37">
        <f t="shared" si="138"/>
        <v>209.53815119999999</v>
      </c>
      <c r="F441" s="44">
        <f>VLOOKUP(A441,'[2]себ-ть 2019 год'!$A$2:$Q$1337,6,0)</f>
        <v>269.8716</v>
      </c>
      <c r="G441" s="44">
        <f t="shared" si="139"/>
        <v>479.40975119999996</v>
      </c>
      <c r="H441" s="44">
        <f t="shared" si="134"/>
        <v>162.999315408</v>
      </c>
      <c r="I441" s="45">
        <f t="shared" si="140"/>
        <v>642.40906660799999</v>
      </c>
      <c r="J441" s="44">
        <f t="shared" si="135"/>
        <v>96.36135999119999</v>
      </c>
      <c r="K441" s="46">
        <f t="shared" si="141"/>
        <v>738.77042659919994</v>
      </c>
      <c r="L441" s="47">
        <f t="shared" si="136"/>
        <v>886.52451191903992</v>
      </c>
      <c r="M441" s="77">
        <f t="shared" si="133"/>
        <v>984.06</v>
      </c>
      <c r="N441" s="48">
        <v>984</v>
      </c>
      <c r="O441" s="49">
        <f t="shared" si="137"/>
        <v>6.4999999999999947</v>
      </c>
      <c r="P441" s="93">
        <f t="shared" si="132"/>
        <v>6.4935064935064846E-2</v>
      </c>
    </row>
    <row r="442" spans="1:16" ht="15.75" x14ac:dyDescent="0.2">
      <c r="A442" s="56">
        <v>60000750</v>
      </c>
      <c r="B442" s="2" t="s">
        <v>380</v>
      </c>
      <c r="C442" s="36">
        <f>VLOOKUP(A442,'[3]Прейскурант 2019'!$A$12:$E$1358,5,0)</f>
        <v>195</v>
      </c>
      <c r="D442" s="37">
        <f>VLOOKUP(A442,'[1]Прейскурант( новый)'!$A$9:$C$1217,3,0)</f>
        <v>1.33</v>
      </c>
      <c r="E442" s="37">
        <f t="shared" si="138"/>
        <v>117.09484920000003</v>
      </c>
      <c r="F442" s="44">
        <f>VLOOKUP(A442,'[2]себ-ть 2019 год'!$A$2:$Q$1337,6,0)</f>
        <v>0</v>
      </c>
      <c r="G442" s="44">
        <f t="shared" si="139"/>
        <v>117.09484920000003</v>
      </c>
      <c r="H442" s="44">
        <f t="shared" si="134"/>
        <v>39.812248728000014</v>
      </c>
      <c r="I442" s="45">
        <f t="shared" si="140"/>
        <v>156.90709792800004</v>
      </c>
      <c r="J442" s="44">
        <f t="shared" si="135"/>
        <v>23.536064689200007</v>
      </c>
      <c r="K442" s="46">
        <f t="shared" si="141"/>
        <v>180.44316261720004</v>
      </c>
      <c r="L442" s="47">
        <f t="shared" si="136"/>
        <v>216.53179514064004</v>
      </c>
      <c r="M442" s="77">
        <f t="shared" si="133"/>
        <v>207.67500000000001</v>
      </c>
      <c r="N442" s="48">
        <v>208</v>
      </c>
      <c r="O442" s="49">
        <f t="shared" si="137"/>
        <v>6.5000000000000053</v>
      </c>
      <c r="P442" s="93">
        <f t="shared" si="132"/>
        <v>6.6666666666666652E-2</v>
      </c>
    </row>
    <row r="443" spans="1:16" ht="15.75" x14ac:dyDescent="0.2">
      <c r="A443" s="56">
        <v>60000751</v>
      </c>
      <c r="B443" s="2" t="s">
        <v>381</v>
      </c>
      <c r="C443" s="36">
        <f>VLOOKUP(A443,'[3]Прейскурант 2019'!$A$12:$E$1358,5,0)</f>
        <v>482</v>
      </c>
      <c r="D443" s="37">
        <f>VLOOKUP(A443,'[1]Прейскурант( новый)'!$A$9:$C$1217,3,0)</f>
        <v>5.33</v>
      </c>
      <c r="E443" s="37">
        <f t="shared" si="138"/>
        <v>469.25980920000001</v>
      </c>
      <c r="F443" s="44">
        <f>VLOOKUP(A443,'[2]себ-ть 2019 год'!$A$2:$Q$1337,6,0)</f>
        <v>0</v>
      </c>
      <c r="G443" s="44">
        <f t="shared" si="139"/>
        <v>469.25980920000001</v>
      </c>
      <c r="H443" s="44">
        <f t="shared" si="134"/>
        <v>159.54833512800002</v>
      </c>
      <c r="I443" s="45">
        <f t="shared" si="140"/>
        <v>628.80814432800003</v>
      </c>
      <c r="J443" s="44">
        <f t="shared" si="135"/>
        <v>94.321221649199998</v>
      </c>
      <c r="K443" s="46">
        <f t="shared" si="141"/>
        <v>723.1293659772</v>
      </c>
      <c r="L443" s="47">
        <f t="shared" si="136"/>
        <v>867.75523917264002</v>
      </c>
      <c r="M443" s="77">
        <f t="shared" si="133"/>
        <v>513.33000000000004</v>
      </c>
      <c r="N443" s="48">
        <v>513</v>
      </c>
      <c r="O443" s="49">
        <f t="shared" si="137"/>
        <v>6.5000000000000089</v>
      </c>
      <c r="P443" s="93">
        <f t="shared" si="132"/>
        <v>6.4315352697095429E-2</v>
      </c>
    </row>
    <row r="444" spans="1:16" ht="15.75" x14ac:dyDescent="0.2">
      <c r="A444" s="56">
        <v>60000752</v>
      </c>
      <c r="B444" s="2" t="s">
        <v>382</v>
      </c>
      <c r="C444" s="36">
        <f>VLOOKUP(A444,'[3]Прейскурант 2019'!$A$12:$E$1358,5,0)</f>
        <v>96</v>
      </c>
      <c r="D444" s="37">
        <f>VLOOKUP(A444,'[1]Прейскурант( новый)'!$A$9:$C$1217,3,0)</f>
        <v>0.5</v>
      </c>
      <c r="E444" s="37">
        <f t="shared" si="138"/>
        <v>44.020620000000008</v>
      </c>
      <c r="F444" s="44">
        <f>VLOOKUP(A444,'[2]себ-ть 2019 год'!$A$2:$Q$1337,6,0)</f>
        <v>0</v>
      </c>
      <c r="G444" s="44">
        <f t="shared" si="139"/>
        <v>44.020620000000008</v>
      </c>
      <c r="H444" s="44">
        <f t="shared" si="134"/>
        <v>14.967010800000004</v>
      </c>
      <c r="I444" s="45">
        <f t="shared" si="140"/>
        <v>58.987630800000012</v>
      </c>
      <c r="J444" s="44">
        <f t="shared" si="135"/>
        <v>8.8481446200000011</v>
      </c>
      <c r="K444" s="46">
        <f t="shared" si="141"/>
        <v>67.835775420000019</v>
      </c>
      <c r="L444" s="47">
        <f t="shared" si="136"/>
        <v>81.402930504000025</v>
      </c>
      <c r="M444" s="77">
        <f t="shared" si="133"/>
        <v>102.24</v>
      </c>
      <c r="N444" s="48">
        <v>102</v>
      </c>
      <c r="O444" s="49">
        <f t="shared" si="137"/>
        <v>6.4999999999999947</v>
      </c>
      <c r="P444" s="93">
        <f t="shared" si="132"/>
        <v>6.25E-2</v>
      </c>
    </row>
    <row r="445" spans="1:16" ht="31.5" x14ac:dyDescent="0.2">
      <c r="A445" s="56">
        <v>60000753</v>
      </c>
      <c r="B445" s="2" t="s">
        <v>383</v>
      </c>
      <c r="C445" s="36">
        <f>VLOOKUP(A445,'[3]Прейскурант 2019'!$A$12:$E$1358,5,0)</f>
        <v>415</v>
      </c>
      <c r="D445" s="37">
        <f>VLOOKUP(A445,'[1]Прейскурант( новый)'!$A$9:$C$1217,3,0)</f>
        <v>2.17</v>
      </c>
      <c r="E445" s="37">
        <f t="shared" si="138"/>
        <v>191.0494908</v>
      </c>
      <c r="F445" s="44">
        <f>VLOOKUP(A445,'[2]себ-ть 2019 год'!$A$2:$Q$1337,6,0)</f>
        <v>0</v>
      </c>
      <c r="G445" s="44">
        <f t="shared" si="139"/>
        <v>191.0494908</v>
      </c>
      <c r="H445" s="44">
        <f t="shared" si="134"/>
        <v>64.956826872000008</v>
      </c>
      <c r="I445" s="45">
        <f t="shared" si="140"/>
        <v>256.00631767200002</v>
      </c>
      <c r="J445" s="44">
        <f t="shared" si="135"/>
        <v>38.400947650799999</v>
      </c>
      <c r="K445" s="46">
        <f t="shared" si="141"/>
        <v>294.40726532280001</v>
      </c>
      <c r="L445" s="47">
        <f t="shared" si="136"/>
        <v>353.28871838736001</v>
      </c>
      <c r="M445" s="77">
        <f t="shared" si="133"/>
        <v>441.97500000000002</v>
      </c>
      <c r="N445" s="48">
        <v>442</v>
      </c>
      <c r="O445" s="49">
        <f t="shared" si="137"/>
        <v>6.5000000000000053</v>
      </c>
      <c r="P445" s="93">
        <f t="shared" si="132"/>
        <v>6.5060240963855431E-2</v>
      </c>
    </row>
    <row r="446" spans="1:16" ht="31.5" x14ac:dyDescent="0.2">
      <c r="A446" s="56">
        <v>60000754</v>
      </c>
      <c r="B446" s="2" t="s">
        <v>384</v>
      </c>
      <c r="C446" s="36">
        <f>VLOOKUP(A446,'[3]Прейскурант 2019'!$A$12:$E$1358,5,0)</f>
        <v>230</v>
      </c>
      <c r="D446" s="37">
        <f>VLOOKUP(A446,'[1]Прейскурант( новый)'!$A$9:$C$1217,3,0)</f>
        <v>1.5</v>
      </c>
      <c r="E446" s="37">
        <f t="shared" si="138"/>
        <v>132.06186000000002</v>
      </c>
      <c r="F446" s="44">
        <f>VLOOKUP(A446,'[2]себ-ть 2019 год'!$A$2:$Q$1337,6,0)</f>
        <v>0</v>
      </c>
      <c r="G446" s="44">
        <f t="shared" si="139"/>
        <v>132.06186000000002</v>
      </c>
      <c r="H446" s="44">
        <f t="shared" si="134"/>
        <v>44.901032400000013</v>
      </c>
      <c r="I446" s="45">
        <f t="shared" si="140"/>
        <v>176.96289240000004</v>
      </c>
      <c r="J446" s="44">
        <f t="shared" si="135"/>
        <v>26.544433860000005</v>
      </c>
      <c r="K446" s="46">
        <f t="shared" si="141"/>
        <v>203.50732626000004</v>
      </c>
      <c r="L446" s="47">
        <f t="shared" si="136"/>
        <v>244.20879151200006</v>
      </c>
      <c r="M446" s="77">
        <f t="shared" si="133"/>
        <v>244.95</v>
      </c>
      <c r="N446" s="48">
        <v>245</v>
      </c>
      <c r="O446" s="49">
        <f t="shared" si="137"/>
        <v>6.4999999999999947</v>
      </c>
      <c r="P446" s="93">
        <f t="shared" si="132"/>
        <v>6.5217391304347894E-2</v>
      </c>
    </row>
    <row r="447" spans="1:16" ht="31.5" x14ac:dyDescent="0.2">
      <c r="A447" s="56">
        <v>60000755</v>
      </c>
      <c r="B447" s="2" t="s">
        <v>385</v>
      </c>
      <c r="C447" s="36">
        <f>VLOOKUP(A447,'[3]Прейскурант 2019'!$A$12:$E$1358,5,0)</f>
        <v>112</v>
      </c>
      <c r="D447" s="37">
        <f>VLOOKUP(A447,'[1]Прейскурант( новый)'!$A$9:$C$1217,3,0)</f>
        <v>0.5</v>
      </c>
      <c r="E447" s="37">
        <f t="shared" si="138"/>
        <v>44.020620000000008</v>
      </c>
      <c r="F447" s="44">
        <f>VLOOKUP(A447,'[2]себ-ть 2019 год'!$A$2:$Q$1337,6,0)</f>
        <v>0</v>
      </c>
      <c r="G447" s="44">
        <f t="shared" si="139"/>
        <v>44.020620000000008</v>
      </c>
      <c r="H447" s="44">
        <f t="shared" si="134"/>
        <v>14.967010800000004</v>
      </c>
      <c r="I447" s="45">
        <f t="shared" si="140"/>
        <v>58.987630800000012</v>
      </c>
      <c r="J447" s="44">
        <f t="shared" si="135"/>
        <v>8.8481446200000011</v>
      </c>
      <c r="K447" s="46">
        <f t="shared" si="141"/>
        <v>67.835775420000019</v>
      </c>
      <c r="L447" s="47">
        <f t="shared" si="136"/>
        <v>81.402930504000025</v>
      </c>
      <c r="M447" s="77">
        <f t="shared" si="133"/>
        <v>119.28</v>
      </c>
      <c r="N447" s="48">
        <v>119</v>
      </c>
      <c r="O447" s="49">
        <f t="shared" si="137"/>
        <v>6.5000000000000018</v>
      </c>
      <c r="P447" s="93">
        <f t="shared" si="132"/>
        <v>6.25E-2</v>
      </c>
    </row>
    <row r="448" spans="1:16" ht="15.75" x14ac:dyDescent="0.2">
      <c r="A448" s="56">
        <v>60000756</v>
      </c>
      <c r="B448" s="2" t="s">
        <v>386</v>
      </c>
      <c r="C448" s="36">
        <f>VLOOKUP(A448,'[3]Прейскурант 2019'!$A$12:$E$1358,5,0)</f>
        <v>193</v>
      </c>
      <c r="D448" s="37">
        <f>VLOOKUP(A448,'[1]Прейскурант( новый)'!$A$9:$C$1217,3,0)</f>
        <v>1</v>
      </c>
      <c r="E448" s="37">
        <f t="shared" si="138"/>
        <v>88.041240000000016</v>
      </c>
      <c r="F448" s="44">
        <f>VLOOKUP(A448,'[2]себ-ть 2019 год'!$A$2:$Q$1337,6,0)</f>
        <v>0</v>
      </c>
      <c r="G448" s="44">
        <f t="shared" si="139"/>
        <v>88.041240000000016</v>
      </c>
      <c r="H448" s="44">
        <f t="shared" si="134"/>
        <v>29.934021600000008</v>
      </c>
      <c r="I448" s="45">
        <f t="shared" si="140"/>
        <v>117.97526160000002</v>
      </c>
      <c r="J448" s="44">
        <f t="shared" si="135"/>
        <v>17.696289240000002</v>
      </c>
      <c r="K448" s="46">
        <f t="shared" si="141"/>
        <v>135.67155084000004</v>
      </c>
      <c r="L448" s="47">
        <f t="shared" si="136"/>
        <v>162.80586100800005</v>
      </c>
      <c r="M448" s="77">
        <f t="shared" si="133"/>
        <v>205.54499999999999</v>
      </c>
      <c r="N448" s="48">
        <v>206</v>
      </c>
      <c r="O448" s="49">
        <f t="shared" si="137"/>
        <v>6.4999999999999929</v>
      </c>
      <c r="P448" s="93">
        <f t="shared" si="132"/>
        <v>6.7357512953367893E-2</v>
      </c>
    </row>
    <row r="449" spans="1:16" ht="15.75" x14ac:dyDescent="0.2">
      <c r="A449" s="56">
        <v>60000757</v>
      </c>
      <c r="B449" s="2" t="s">
        <v>387</v>
      </c>
      <c r="C449" s="36">
        <f>VLOOKUP(A449,'[3]Прейскурант 2019'!$A$12:$E$1358,5,0)</f>
        <v>378</v>
      </c>
      <c r="D449" s="37">
        <f>VLOOKUP(A449,'[1]Прейскурант( новый)'!$A$9:$C$1217,3,0)</f>
        <v>1.83</v>
      </c>
      <c r="E449" s="37">
        <f t="shared" si="138"/>
        <v>161.11546920000004</v>
      </c>
      <c r="F449" s="44">
        <f>VLOOKUP(A449,'[2]себ-ть 2019 год'!$A$2:$Q$1337,6,0)</f>
        <v>0</v>
      </c>
      <c r="G449" s="44">
        <f t="shared" si="139"/>
        <v>161.11546920000004</v>
      </c>
      <c r="H449" s="44">
        <f t="shared" si="134"/>
        <v>54.779259528000019</v>
      </c>
      <c r="I449" s="45">
        <f t="shared" si="140"/>
        <v>215.89472872800005</v>
      </c>
      <c r="J449" s="44">
        <f t="shared" si="135"/>
        <v>32.384209309200003</v>
      </c>
      <c r="K449" s="46">
        <f t="shared" si="141"/>
        <v>248.27893803720005</v>
      </c>
      <c r="L449" s="47">
        <f t="shared" si="136"/>
        <v>297.93472564464008</v>
      </c>
      <c r="M449" s="77">
        <f t="shared" si="133"/>
        <v>402.57</v>
      </c>
      <c r="N449" s="48">
        <v>403</v>
      </c>
      <c r="O449" s="49">
        <f t="shared" si="137"/>
        <v>6.4999999999999991</v>
      </c>
      <c r="P449" s="93">
        <f t="shared" si="132"/>
        <v>6.6137566137566051E-2</v>
      </c>
    </row>
    <row r="450" spans="1:16" ht="47.25" x14ac:dyDescent="0.2">
      <c r="A450" s="56">
        <v>60000759</v>
      </c>
      <c r="B450" s="2" t="s">
        <v>388</v>
      </c>
      <c r="C450" s="36">
        <f>VLOOKUP(A450,'[3]Прейскурант 2019'!$A$12:$E$1358,5,0)</f>
        <v>494</v>
      </c>
      <c r="D450" s="37">
        <f>VLOOKUP(A450,'[1]Прейскурант( новый)'!$A$9:$C$1217,3,0)</f>
        <v>3</v>
      </c>
      <c r="E450" s="37">
        <f t="shared" si="138"/>
        <v>264.12372000000005</v>
      </c>
      <c r="F450" s="44">
        <f>VLOOKUP(A450,'[2]себ-ть 2019 год'!$A$2:$Q$1337,6,0)</f>
        <v>3.06</v>
      </c>
      <c r="G450" s="44">
        <f t="shared" si="139"/>
        <v>267.18372000000005</v>
      </c>
      <c r="H450" s="44">
        <f t="shared" si="134"/>
        <v>90.84246480000003</v>
      </c>
      <c r="I450" s="45">
        <f t="shared" si="140"/>
        <v>358.02618480000007</v>
      </c>
      <c r="J450" s="44">
        <f t="shared" si="135"/>
        <v>53.70392772000001</v>
      </c>
      <c r="K450" s="46">
        <f t="shared" si="141"/>
        <v>411.73011252000009</v>
      </c>
      <c r="L450" s="47">
        <f t="shared" si="136"/>
        <v>494.07613502400011</v>
      </c>
      <c r="M450" s="77">
        <f t="shared" si="133"/>
        <v>526.11</v>
      </c>
      <c r="N450" s="48">
        <v>526</v>
      </c>
      <c r="O450" s="49">
        <f t="shared" si="137"/>
        <v>6.5000000000000027</v>
      </c>
      <c r="P450" s="93">
        <f t="shared" si="132"/>
        <v>6.4777327935222617E-2</v>
      </c>
    </row>
    <row r="451" spans="1:16" ht="31.5" x14ac:dyDescent="0.2">
      <c r="A451" s="56">
        <v>60000763</v>
      </c>
      <c r="B451" s="2" t="s">
        <v>389</v>
      </c>
      <c r="C451" s="36">
        <f>VLOOKUP(A451,'[3]Прейскурант 2019'!$A$12:$E$1358,5,0)</f>
        <v>170</v>
      </c>
      <c r="D451" s="37">
        <f>VLOOKUP(A451,'[1]Прейскурант( новый)'!$A$9:$C$1217,3,0)</f>
        <v>1.5</v>
      </c>
      <c r="E451" s="37">
        <f t="shared" si="138"/>
        <v>132.06186000000002</v>
      </c>
      <c r="F451" s="44">
        <f>VLOOKUP(A451,'[2]себ-ть 2019 год'!$A$2:$Q$1337,6,0)</f>
        <v>0</v>
      </c>
      <c r="G451" s="44">
        <f t="shared" si="139"/>
        <v>132.06186000000002</v>
      </c>
      <c r="H451" s="44">
        <f t="shared" si="134"/>
        <v>44.901032400000013</v>
      </c>
      <c r="I451" s="45">
        <f t="shared" si="140"/>
        <v>176.96289240000004</v>
      </c>
      <c r="J451" s="44">
        <f t="shared" si="135"/>
        <v>26.544433860000005</v>
      </c>
      <c r="K451" s="46">
        <f t="shared" si="141"/>
        <v>203.50732626000004</v>
      </c>
      <c r="L451" s="47">
        <f t="shared" si="136"/>
        <v>244.20879151200006</v>
      </c>
      <c r="M451" s="77">
        <f t="shared" si="133"/>
        <v>181.05</v>
      </c>
      <c r="N451" s="48">
        <v>181</v>
      </c>
      <c r="O451" s="49">
        <f t="shared" si="137"/>
        <v>6.5000000000000071</v>
      </c>
      <c r="P451" s="93">
        <f t="shared" si="132"/>
        <v>6.4705882352941169E-2</v>
      </c>
    </row>
    <row r="452" spans="1:16" ht="31.5" x14ac:dyDescent="0.2">
      <c r="A452" s="56">
        <v>60000764</v>
      </c>
      <c r="B452" s="2" t="s">
        <v>390</v>
      </c>
      <c r="C452" s="36">
        <f>VLOOKUP(A452,'[3]Прейскурант 2019'!$A$12:$E$1358,5,0)</f>
        <v>193</v>
      </c>
      <c r="D452" s="37">
        <f>VLOOKUP(A452,'[1]Прейскурант( новый)'!$A$9:$C$1217,3,0)</f>
        <v>1.92</v>
      </c>
      <c r="E452" s="37">
        <f t="shared" si="138"/>
        <v>169.0391808</v>
      </c>
      <c r="F452" s="44">
        <f>VLOOKUP(A452,'[2]себ-ть 2019 год'!$A$2:$Q$1337,6,0)</f>
        <v>2.0400000000000001E-2</v>
      </c>
      <c r="G452" s="44">
        <f t="shared" si="139"/>
        <v>169.05958079999999</v>
      </c>
      <c r="H452" s="44">
        <f t="shared" si="134"/>
        <v>57.480257471999998</v>
      </c>
      <c r="I452" s="45">
        <f t="shared" si="140"/>
        <v>226.539838272</v>
      </c>
      <c r="J452" s="44">
        <f t="shared" si="135"/>
        <v>33.980975740799998</v>
      </c>
      <c r="K452" s="46">
        <f t="shared" si="141"/>
        <v>260.52081401279997</v>
      </c>
      <c r="L452" s="47">
        <f t="shared" si="136"/>
        <v>312.62497681535996</v>
      </c>
      <c r="M452" s="77">
        <f t="shared" si="133"/>
        <v>205.54499999999999</v>
      </c>
      <c r="N452" s="48">
        <v>206</v>
      </c>
      <c r="O452" s="49">
        <f t="shared" si="137"/>
        <v>6.4999999999999929</v>
      </c>
      <c r="P452" s="93">
        <f t="shared" si="132"/>
        <v>6.7357512953367893E-2</v>
      </c>
    </row>
    <row r="453" spans="1:16" ht="31.5" x14ac:dyDescent="0.2">
      <c r="A453" s="56">
        <v>60000766</v>
      </c>
      <c r="B453" s="2" t="s">
        <v>391</v>
      </c>
      <c r="C453" s="36">
        <f>VLOOKUP(A453,'[3]Прейскурант 2019'!$A$12:$E$1358,5,0)</f>
        <v>149</v>
      </c>
      <c r="D453" s="37">
        <f>VLOOKUP(A453,'[1]Прейскурант( новый)'!$A$9:$C$1217,3,0)</f>
        <v>0.97</v>
      </c>
      <c r="E453" s="37">
        <f t="shared" si="138"/>
        <v>85.40000280000001</v>
      </c>
      <c r="F453" s="44">
        <f>VLOOKUP(A453,'[2]себ-ть 2019 год'!$A$2:$Q$1337,6,0)</f>
        <v>0</v>
      </c>
      <c r="G453" s="44">
        <f t="shared" si="139"/>
        <v>85.40000280000001</v>
      </c>
      <c r="H453" s="44">
        <f t="shared" si="134"/>
        <v>29.036000952000006</v>
      </c>
      <c r="I453" s="45">
        <f t="shared" si="140"/>
        <v>114.43600375200002</v>
      </c>
      <c r="J453" s="44">
        <f t="shared" si="135"/>
        <v>17.165400562800002</v>
      </c>
      <c r="K453" s="46">
        <f t="shared" si="141"/>
        <v>131.60140431480002</v>
      </c>
      <c r="L453" s="47">
        <f t="shared" si="136"/>
        <v>157.92168517776003</v>
      </c>
      <c r="M453" s="77">
        <f t="shared" si="133"/>
        <v>158.685</v>
      </c>
      <c r="N453" s="48">
        <v>159</v>
      </c>
      <c r="O453" s="49">
        <f t="shared" si="137"/>
        <v>6.5000000000000018</v>
      </c>
      <c r="P453" s="93">
        <f t="shared" si="132"/>
        <v>6.7114093959731447E-2</v>
      </c>
    </row>
    <row r="454" spans="1:16" ht="31.5" x14ac:dyDescent="0.2">
      <c r="A454" s="56">
        <v>60001304</v>
      </c>
      <c r="B454" s="2" t="s">
        <v>392</v>
      </c>
      <c r="C454" s="36">
        <f>VLOOKUP(A454,'[3]Прейскурант 2019'!$A$12:$E$1358,5,0)</f>
        <v>771</v>
      </c>
      <c r="D454" s="37">
        <f>VLOOKUP(A454,'[1]Прейскурант( новый)'!$A$9:$C$1217,3,0)</f>
        <v>3.75</v>
      </c>
      <c r="E454" s="37">
        <f t="shared" si="138"/>
        <v>330.15465000000006</v>
      </c>
      <c r="F454" s="44">
        <f>VLOOKUP(A454,'[2]себ-ть 2019 год'!$A$2:$Q$1337,6,0)</f>
        <v>98.878799999999998</v>
      </c>
      <c r="G454" s="44">
        <f t="shared" si="139"/>
        <v>429.03345000000007</v>
      </c>
      <c r="H454" s="44">
        <f t="shared" si="134"/>
        <v>145.87137300000003</v>
      </c>
      <c r="I454" s="45">
        <f t="shared" si="140"/>
        <v>574.90482300000008</v>
      </c>
      <c r="J454" s="44">
        <f t="shared" si="135"/>
        <v>86.235723450000009</v>
      </c>
      <c r="K454" s="46">
        <f t="shared" si="141"/>
        <v>661.1405464500001</v>
      </c>
      <c r="L454" s="47">
        <f t="shared" si="136"/>
        <v>793.36865574000012</v>
      </c>
      <c r="M454" s="77">
        <f t="shared" si="133"/>
        <v>821.11500000000001</v>
      </c>
      <c r="N454" s="48">
        <v>821</v>
      </c>
      <c r="O454" s="49">
        <f t="shared" si="137"/>
        <v>6.5000000000000018</v>
      </c>
      <c r="P454" s="93">
        <f t="shared" si="132"/>
        <v>6.4850843060959784E-2</v>
      </c>
    </row>
    <row r="455" spans="1:16" ht="63" x14ac:dyDescent="0.2">
      <c r="A455" s="56">
        <v>60001307</v>
      </c>
      <c r="B455" s="2" t="s">
        <v>393</v>
      </c>
      <c r="C455" s="36">
        <f>VLOOKUP(A455,'[3]Прейскурант 2019'!$A$12:$E$1358,5,0)</f>
        <v>83</v>
      </c>
      <c r="D455" s="37">
        <f>VLOOKUP(A455,'[1]Прейскурант( новый)'!$A$9:$C$1217,3,0)</f>
        <v>0.5</v>
      </c>
      <c r="E455" s="37">
        <f t="shared" si="138"/>
        <v>44.020620000000008</v>
      </c>
      <c r="F455" s="44">
        <f>VLOOKUP(A455,'[2]себ-ть 2019 год'!$A$2:$Q$1337,6,0)</f>
        <v>0</v>
      </c>
      <c r="G455" s="44">
        <f t="shared" si="139"/>
        <v>44.020620000000008</v>
      </c>
      <c r="H455" s="44">
        <f t="shared" si="134"/>
        <v>14.967010800000004</v>
      </c>
      <c r="I455" s="45">
        <f t="shared" si="140"/>
        <v>58.987630800000012</v>
      </c>
      <c r="J455" s="44">
        <f t="shared" si="135"/>
        <v>8.8481446200000011</v>
      </c>
      <c r="K455" s="46">
        <f t="shared" si="141"/>
        <v>67.835775420000019</v>
      </c>
      <c r="L455" s="47">
        <f t="shared" si="136"/>
        <v>81.402930504000025</v>
      </c>
      <c r="M455" s="77">
        <f t="shared" si="133"/>
        <v>88.394999999999996</v>
      </c>
      <c r="N455" s="48">
        <v>88</v>
      </c>
      <c r="O455" s="49">
        <f t="shared" si="137"/>
        <v>6.4999999999999947</v>
      </c>
      <c r="P455" s="93">
        <f t="shared" si="132"/>
        <v>6.024096385542177E-2</v>
      </c>
    </row>
    <row r="456" spans="1:16" ht="31.5" x14ac:dyDescent="0.25">
      <c r="A456" s="56">
        <v>60001308</v>
      </c>
      <c r="B456" s="61" t="s">
        <v>394</v>
      </c>
      <c r="C456" s="36">
        <f>VLOOKUP(A456,'[3]Прейскурант 2019'!$A$12:$E$1358,5,0)</f>
        <v>108</v>
      </c>
      <c r="D456" s="37">
        <f>VLOOKUP(A456,'[1]Прейскурант( новый)'!$A$9:$C$1217,3,0)</f>
        <v>0.7</v>
      </c>
      <c r="E456" s="37">
        <f t="shared" si="138"/>
        <v>61.628868000000004</v>
      </c>
      <c r="F456" s="44">
        <f>VLOOKUP(A456,'[2]себ-ть 2019 год'!$A$2:$Q$1337,6,0)</f>
        <v>0</v>
      </c>
      <c r="G456" s="44">
        <f t="shared" si="139"/>
        <v>61.628868000000004</v>
      </c>
      <c r="H456" s="44">
        <f t="shared" si="134"/>
        <v>20.953815120000002</v>
      </c>
      <c r="I456" s="45">
        <f t="shared" si="140"/>
        <v>82.582683120000013</v>
      </c>
      <c r="J456" s="44">
        <f t="shared" si="135"/>
        <v>12.387402468000001</v>
      </c>
      <c r="K456" s="46">
        <f t="shared" si="141"/>
        <v>94.970085588000018</v>
      </c>
      <c r="L456" s="47">
        <f t="shared" si="136"/>
        <v>113.96410270560003</v>
      </c>
      <c r="M456" s="77">
        <f t="shared" si="133"/>
        <v>115.02</v>
      </c>
      <c r="N456" s="48">
        <v>115</v>
      </c>
      <c r="O456" s="49">
        <f t="shared" si="137"/>
        <v>6.4999999999999964</v>
      </c>
      <c r="P456" s="93">
        <f t="shared" si="132"/>
        <v>6.4814814814814881E-2</v>
      </c>
    </row>
    <row r="457" spans="1:16" ht="47.25" x14ac:dyDescent="0.25">
      <c r="A457" s="56">
        <v>60001309</v>
      </c>
      <c r="B457" s="61" t="s">
        <v>395</v>
      </c>
      <c r="C457" s="36">
        <f>VLOOKUP(A457,'[3]Прейскурант 2019'!$A$12:$E$1358,5,0)</f>
        <v>244</v>
      </c>
      <c r="D457" s="37">
        <f>VLOOKUP(A457,'[1]Прейскурант( новый)'!$A$9:$C$1217,3,0)</f>
        <v>1.5</v>
      </c>
      <c r="E457" s="37">
        <f t="shared" si="138"/>
        <v>132.06186000000002</v>
      </c>
      <c r="F457" s="44">
        <f>VLOOKUP(A457,'[2]себ-ть 2019 год'!$A$2:$Q$1337,6,0)</f>
        <v>0</v>
      </c>
      <c r="G457" s="44">
        <f t="shared" si="139"/>
        <v>132.06186000000002</v>
      </c>
      <c r="H457" s="44">
        <f t="shared" si="134"/>
        <v>44.901032400000013</v>
      </c>
      <c r="I457" s="45">
        <f t="shared" si="140"/>
        <v>176.96289240000004</v>
      </c>
      <c r="J457" s="44">
        <f t="shared" si="135"/>
        <v>26.544433860000005</v>
      </c>
      <c r="K457" s="46">
        <f t="shared" si="141"/>
        <v>203.50732626000004</v>
      </c>
      <c r="L457" s="47">
        <f t="shared" si="136"/>
        <v>244.20879151200006</v>
      </c>
      <c r="M457" s="77">
        <f t="shared" si="133"/>
        <v>259.86</v>
      </c>
      <c r="N457" s="48">
        <v>260</v>
      </c>
      <c r="O457" s="49">
        <f t="shared" si="137"/>
        <v>6.5000000000000053</v>
      </c>
      <c r="P457" s="93">
        <f t="shared" si="132"/>
        <v>6.5573770491803351E-2</v>
      </c>
    </row>
    <row r="458" spans="1:16" ht="63" x14ac:dyDescent="0.25">
      <c r="A458" s="56">
        <v>60001310</v>
      </c>
      <c r="B458" s="61" t="s">
        <v>396</v>
      </c>
      <c r="C458" s="36">
        <f>VLOOKUP(A458,'[3]Прейскурант 2019'!$A$12:$E$1358,5,0)</f>
        <v>1027</v>
      </c>
      <c r="D458" s="37">
        <f>VLOOKUP(A458,'[1]Прейскурант( новый)'!$A$9:$C$1217,3,0)</f>
        <v>6.13</v>
      </c>
      <c r="E458" s="37">
        <f t="shared" si="138"/>
        <v>539.69280120000008</v>
      </c>
      <c r="F458" s="44">
        <f>VLOOKUP(A458,'[2]себ-ть 2019 год'!$A$2:$Q$1337,6,0)</f>
        <v>34.9146</v>
      </c>
      <c r="G458" s="44">
        <f t="shared" si="139"/>
        <v>574.60740120000003</v>
      </c>
      <c r="H458" s="44">
        <f t="shared" ref="H458:H524" si="142">G458*$H$1</f>
        <v>195.36651640800002</v>
      </c>
      <c r="I458" s="45">
        <f t="shared" si="140"/>
        <v>769.97391760800008</v>
      </c>
      <c r="J458" s="44">
        <f t="shared" ref="J458:J524" si="143">I458*$J$1</f>
        <v>115.49608764120001</v>
      </c>
      <c r="K458" s="46">
        <f t="shared" si="141"/>
        <v>885.47000524920009</v>
      </c>
      <c r="L458" s="47">
        <f t="shared" ref="L458:L524" si="144">K458*$L$1+K458</f>
        <v>1062.5640062990401</v>
      </c>
      <c r="M458" s="77">
        <f t="shared" si="133"/>
        <v>1093.7550000000001</v>
      </c>
      <c r="N458" s="48">
        <v>1094</v>
      </c>
      <c r="O458" s="49">
        <f t="shared" ref="O458:O524" si="145">(M458-C458)/C458*100</f>
        <v>6.5000000000000098</v>
      </c>
      <c r="P458" s="93">
        <f t="shared" ref="P458:P521" si="146">(N458/C458)-100%</f>
        <v>6.5238558909445077E-2</v>
      </c>
    </row>
    <row r="459" spans="1:16" ht="31.5" x14ac:dyDescent="0.2">
      <c r="A459" s="56">
        <v>60000769</v>
      </c>
      <c r="B459" s="2" t="s">
        <v>397</v>
      </c>
      <c r="C459" s="36">
        <f>VLOOKUP(A459,'[3]Прейскурант 2019'!$A$12:$E$1358,5,0)</f>
        <v>162</v>
      </c>
      <c r="D459" s="37">
        <f>VLOOKUP(A459,'[1]Прейскурант( новый)'!$A$9:$C$1217,3,0)</f>
        <v>1.5</v>
      </c>
      <c r="E459" s="37">
        <f t="shared" ref="E459:E525" si="147">67.62*D459*1.302</f>
        <v>132.06186000000002</v>
      </c>
      <c r="F459" s="44">
        <f>VLOOKUP(A459,'[2]себ-ть 2019 год'!$A$2:$Q$1337,6,0)</f>
        <v>0</v>
      </c>
      <c r="G459" s="44">
        <f t="shared" si="139"/>
        <v>132.06186000000002</v>
      </c>
      <c r="H459" s="44">
        <f t="shared" si="142"/>
        <v>44.901032400000013</v>
      </c>
      <c r="I459" s="45">
        <f t="shared" si="140"/>
        <v>176.96289240000004</v>
      </c>
      <c r="J459" s="44">
        <f t="shared" si="143"/>
        <v>26.544433860000005</v>
      </c>
      <c r="K459" s="46">
        <f t="shared" si="141"/>
        <v>203.50732626000004</v>
      </c>
      <c r="L459" s="47">
        <f t="shared" si="144"/>
        <v>244.20879151200006</v>
      </c>
      <c r="M459" s="77">
        <f t="shared" ref="M459:M509" si="148">C459*6.5%+C459</f>
        <v>172.53</v>
      </c>
      <c r="N459" s="48">
        <v>173</v>
      </c>
      <c r="O459" s="49">
        <f t="shared" si="145"/>
        <v>6.5</v>
      </c>
      <c r="P459" s="93">
        <f t="shared" si="146"/>
        <v>6.7901234567901314E-2</v>
      </c>
    </row>
    <row r="460" spans="1:16" ht="31.5" x14ac:dyDescent="0.2">
      <c r="A460" s="56">
        <v>60000770</v>
      </c>
      <c r="B460" s="2" t="s">
        <v>398</v>
      </c>
      <c r="C460" s="36">
        <f>VLOOKUP(A460,'[3]Прейскурант 2019'!$A$12:$E$1358,5,0)</f>
        <v>165</v>
      </c>
      <c r="D460" s="37">
        <f>VLOOKUP(A460,'[1]Прейскурант( новый)'!$A$9:$C$1217,3,0)</f>
        <v>1.9</v>
      </c>
      <c r="E460" s="37">
        <f t="shared" si="147"/>
        <v>167.27835600000003</v>
      </c>
      <c r="F460" s="44">
        <f>VLOOKUP(A460,'[2]себ-ть 2019 год'!$A$2:$Q$1337,6,0)</f>
        <v>1.0200000000000001E-2</v>
      </c>
      <c r="G460" s="44">
        <f t="shared" si="139"/>
        <v>167.28855600000003</v>
      </c>
      <c r="H460" s="44">
        <f t="shared" si="142"/>
        <v>56.878109040000012</v>
      </c>
      <c r="I460" s="45">
        <f t="shared" si="140"/>
        <v>224.16666504000005</v>
      </c>
      <c r="J460" s="44">
        <f t="shared" si="143"/>
        <v>33.624999756000008</v>
      </c>
      <c r="K460" s="46">
        <f t="shared" si="141"/>
        <v>257.79166479600008</v>
      </c>
      <c r="L460" s="47">
        <f t="shared" si="144"/>
        <v>309.34999775520009</v>
      </c>
      <c r="M460" s="77">
        <f t="shared" si="148"/>
        <v>175.72499999999999</v>
      </c>
      <c r="N460" s="48">
        <v>176</v>
      </c>
      <c r="O460" s="49">
        <f t="shared" si="145"/>
        <v>6.4999999999999964</v>
      </c>
      <c r="P460" s="93">
        <f t="shared" si="146"/>
        <v>6.6666666666666652E-2</v>
      </c>
    </row>
    <row r="461" spans="1:16" ht="31.5" x14ac:dyDescent="0.2">
      <c r="A461" s="56">
        <v>60000771</v>
      </c>
      <c r="B461" s="2" t="s">
        <v>399</v>
      </c>
      <c r="C461" s="36">
        <f>VLOOKUP(A461,'[3]Прейскурант 2019'!$A$12:$E$1358,5,0)</f>
        <v>165</v>
      </c>
      <c r="D461" s="37">
        <f>VLOOKUP(A461,'[1]Прейскурант( новый)'!$A$9:$C$1217,3,0)</f>
        <v>1</v>
      </c>
      <c r="E461" s="37">
        <f t="shared" si="147"/>
        <v>88.041240000000016</v>
      </c>
      <c r="F461" s="44">
        <f>VLOOKUP(A461,'[2]себ-ть 2019 год'!$A$2:$Q$1337,6,0)</f>
        <v>0</v>
      </c>
      <c r="G461" s="44">
        <f t="shared" si="139"/>
        <v>88.041240000000016</v>
      </c>
      <c r="H461" s="44">
        <f t="shared" si="142"/>
        <v>29.934021600000008</v>
      </c>
      <c r="I461" s="45">
        <f t="shared" si="140"/>
        <v>117.97526160000002</v>
      </c>
      <c r="J461" s="44">
        <f t="shared" si="143"/>
        <v>17.696289240000002</v>
      </c>
      <c r="K461" s="46">
        <f t="shared" si="141"/>
        <v>135.67155084000004</v>
      </c>
      <c r="L461" s="47">
        <f t="shared" si="144"/>
        <v>162.80586100800005</v>
      </c>
      <c r="M461" s="77">
        <f t="shared" si="148"/>
        <v>175.72499999999999</v>
      </c>
      <c r="N461" s="48">
        <v>176</v>
      </c>
      <c r="O461" s="49">
        <f t="shared" si="145"/>
        <v>6.4999999999999964</v>
      </c>
      <c r="P461" s="93">
        <f t="shared" si="146"/>
        <v>6.6666666666666652E-2</v>
      </c>
    </row>
    <row r="462" spans="1:16" ht="31.5" x14ac:dyDescent="0.2">
      <c r="A462" s="50">
        <v>60000772</v>
      </c>
      <c r="B462" s="2" t="s">
        <v>400</v>
      </c>
      <c r="C462" s="36">
        <f>VLOOKUP(A462,'[3]Прейскурант 2019'!$A$12:$E$1358,5,0)</f>
        <v>1080</v>
      </c>
      <c r="D462" s="37">
        <f>VLOOKUP(A462,'[1]Прейскурант( новый)'!$A$9:$C$1217,3,0)</f>
        <v>6</v>
      </c>
      <c r="E462" s="37">
        <f t="shared" si="147"/>
        <v>528.2474400000001</v>
      </c>
      <c r="F462" s="44">
        <f>VLOOKUP(A462,'[2]себ-ть 2019 год'!$A$2:$Q$1337,6,0)</f>
        <v>485.28539999999998</v>
      </c>
      <c r="G462" s="44">
        <f t="shared" si="139"/>
        <v>1013.5328400000001</v>
      </c>
      <c r="H462" s="44">
        <f t="shared" si="142"/>
        <v>344.60116560000006</v>
      </c>
      <c r="I462" s="45">
        <f t="shared" si="140"/>
        <v>1358.1340056000001</v>
      </c>
      <c r="J462" s="44">
        <f t="shared" si="143"/>
        <v>203.72010084000001</v>
      </c>
      <c r="K462" s="46">
        <f t="shared" si="141"/>
        <v>1561.8541064400001</v>
      </c>
      <c r="L462" s="47">
        <f t="shared" si="144"/>
        <v>1874.2249277280002</v>
      </c>
      <c r="M462" s="77">
        <f t="shared" si="148"/>
        <v>1150.2</v>
      </c>
      <c r="N462" s="48">
        <v>1150</v>
      </c>
      <c r="O462" s="49">
        <f t="shared" si="145"/>
        <v>6.5000000000000044</v>
      </c>
      <c r="P462" s="93">
        <f t="shared" si="146"/>
        <v>6.4814814814814881E-2</v>
      </c>
    </row>
    <row r="463" spans="1:16" ht="31.5" x14ac:dyDescent="0.2">
      <c r="A463" s="50">
        <v>60000773</v>
      </c>
      <c r="B463" s="2" t="s">
        <v>401</v>
      </c>
      <c r="C463" s="36">
        <f>VLOOKUP(A463,'[3]Прейскурант 2019'!$A$12:$E$1358,5,0)</f>
        <v>120</v>
      </c>
      <c r="D463" s="37">
        <f>VLOOKUP(A463,'[1]Прейскурант( новый)'!$A$9:$C$1217,3,0)</f>
        <v>0.67</v>
      </c>
      <c r="E463" s="37">
        <f t="shared" si="147"/>
        <v>58.987630800000012</v>
      </c>
      <c r="F463" s="44">
        <f>VLOOKUP(A463,'[2]себ-ть 2019 год'!$A$2:$Q$1337,6,0)</f>
        <v>0</v>
      </c>
      <c r="G463" s="44">
        <f t="shared" si="139"/>
        <v>58.987630800000012</v>
      </c>
      <c r="H463" s="44">
        <f t="shared" si="142"/>
        <v>20.055794472000006</v>
      </c>
      <c r="I463" s="45">
        <f t="shared" si="140"/>
        <v>79.043425272000022</v>
      </c>
      <c r="J463" s="44">
        <f t="shared" si="143"/>
        <v>11.856513790800003</v>
      </c>
      <c r="K463" s="46">
        <f t="shared" si="141"/>
        <v>90.89993906280003</v>
      </c>
      <c r="L463" s="47">
        <f t="shared" si="144"/>
        <v>109.07992687536003</v>
      </c>
      <c r="M463" s="77">
        <f t="shared" si="148"/>
        <v>127.8</v>
      </c>
      <c r="N463" s="48">
        <v>128</v>
      </c>
      <c r="O463" s="49">
        <f t="shared" si="145"/>
        <v>6.4999999999999973</v>
      </c>
      <c r="P463" s="93">
        <f t="shared" si="146"/>
        <v>6.6666666666666652E-2</v>
      </c>
    </row>
    <row r="464" spans="1:16" ht="47.25" x14ac:dyDescent="0.2">
      <c r="A464" s="50">
        <v>60000774</v>
      </c>
      <c r="B464" s="2" t="s">
        <v>402</v>
      </c>
      <c r="C464" s="36">
        <f>VLOOKUP(A464,'[3]Прейскурант 2019'!$A$12:$E$1358,5,0)</f>
        <v>184</v>
      </c>
      <c r="D464" s="37">
        <f>VLOOKUP(A464,'[1]Прейскурант( новый)'!$A$9:$C$1217,3,0)</f>
        <v>3</v>
      </c>
      <c r="E464" s="37">
        <f t="shared" si="147"/>
        <v>264.12372000000005</v>
      </c>
      <c r="F464" s="44">
        <f>VLOOKUP(A464,'[2]себ-ть 2019 год'!$A$2:$Q$1337,6,0)</f>
        <v>0</v>
      </c>
      <c r="G464" s="44">
        <f t="shared" si="139"/>
        <v>264.12372000000005</v>
      </c>
      <c r="H464" s="44">
        <f t="shared" si="142"/>
        <v>89.802064800000025</v>
      </c>
      <c r="I464" s="45">
        <f t="shared" si="140"/>
        <v>353.92578480000009</v>
      </c>
      <c r="J464" s="44">
        <f t="shared" si="143"/>
        <v>53.08886772000001</v>
      </c>
      <c r="K464" s="46">
        <f t="shared" si="141"/>
        <v>407.01465252000008</v>
      </c>
      <c r="L464" s="47">
        <f t="shared" si="144"/>
        <v>488.41758302400012</v>
      </c>
      <c r="M464" s="77">
        <f t="shared" si="148"/>
        <v>195.96</v>
      </c>
      <c r="N464" s="48">
        <v>196</v>
      </c>
      <c r="O464" s="49">
        <f t="shared" si="145"/>
        <v>6.5000000000000044</v>
      </c>
      <c r="P464" s="93">
        <f t="shared" si="146"/>
        <v>6.5217391304347894E-2</v>
      </c>
    </row>
    <row r="465" spans="1:16" ht="31.5" x14ac:dyDescent="0.2">
      <c r="A465" s="50">
        <v>60000775</v>
      </c>
      <c r="B465" s="2" t="s">
        <v>403</v>
      </c>
      <c r="C465" s="36">
        <f>VLOOKUP(A465,'[3]Прейскурант 2019'!$A$12:$E$1358,5,0)</f>
        <v>89</v>
      </c>
      <c r="D465" s="37">
        <f>VLOOKUP(A465,'[1]Прейскурант( новый)'!$A$9:$C$1217,3,0)</f>
        <v>0.5</v>
      </c>
      <c r="E465" s="37">
        <f t="shared" si="147"/>
        <v>44.020620000000008</v>
      </c>
      <c r="F465" s="44">
        <f>VLOOKUP(A465,'[2]себ-ть 2019 год'!$A$2:$Q$1337,6,0)</f>
        <v>0</v>
      </c>
      <c r="G465" s="44">
        <f t="shared" si="139"/>
        <v>44.020620000000008</v>
      </c>
      <c r="H465" s="44">
        <f t="shared" si="142"/>
        <v>14.967010800000004</v>
      </c>
      <c r="I465" s="45">
        <f t="shared" si="140"/>
        <v>58.987630800000012</v>
      </c>
      <c r="J465" s="44">
        <f t="shared" si="143"/>
        <v>8.8481446200000011</v>
      </c>
      <c r="K465" s="46">
        <f t="shared" si="141"/>
        <v>67.835775420000019</v>
      </c>
      <c r="L465" s="47">
        <f t="shared" si="144"/>
        <v>81.402930504000025</v>
      </c>
      <c r="M465" s="77">
        <f t="shared" si="148"/>
        <v>94.784999999999997</v>
      </c>
      <c r="N465" s="48">
        <v>95</v>
      </c>
      <c r="O465" s="49">
        <f t="shared" si="145"/>
        <v>6.4999999999999964</v>
      </c>
      <c r="P465" s="93">
        <f t="shared" si="146"/>
        <v>6.7415730337078594E-2</v>
      </c>
    </row>
    <row r="466" spans="1:16" ht="31.5" x14ac:dyDescent="0.2">
      <c r="A466" s="50">
        <v>60000777</v>
      </c>
      <c r="B466" s="2" t="s">
        <v>404</v>
      </c>
      <c r="C466" s="36">
        <f>VLOOKUP(A466,'[3]Прейскурант 2019'!$A$12:$E$1358,5,0)</f>
        <v>165</v>
      </c>
      <c r="D466" s="37">
        <f>VLOOKUP(A466,'[1]Прейскурант( новый)'!$A$9:$C$1217,3,0)</f>
        <v>2.17</v>
      </c>
      <c r="E466" s="37">
        <f t="shared" si="147"/>
        <v>191.0494908</v>
      </c>
      <c r="F466" s="44">
        <f>VLOOKUP(A466,'[2]себ-ть 2019 год'!$A$2:$Q$1337,6,0)</f>
        <v>0</v>
      </c>
      <c r="G466" s="44">
        <f t="shared" si="139"/>
        <v>191.0494908</v>
      </c>
      <c r="H466" s="44">
        <f t="shared" si="142"/>
        <v>64.956826872000008</v>
      </c>
      <c r="I466" s="45">
        <f t="shared" si="140"/>
        <v>256.00631767200002</v>
      </c>
      <c r="J466" s="44">
        <f t="shared" si="143"/>
        <v>38.400947650799999</v>
      </c>
      <c r="K466" s="46">
        <f t="shared" si="141"/>
        <v>294.40726532280001</v>
      </c>
      <c r="L466" s="47">
        <f t="shared" si="144"/>
        <v>353.28871838736001</v>
      </c>
      <c r="M466" s="77">
        <f t="shared" si="148"/>
        <v>175.72499999999999</v>
      </c>
      <c r="N466" s="48">
        <v>176</v>
      </c>
      <c r="O466" s="49">
        <f t="shared" si="145"/>
        <v>6.4999999999999964</v>
      </c>
      <c r="P466" s="93">
        <f t="shared" si="146"/>
        <v>6.6666666666666652E-2</v>
      </c>
    </row>
    <row r="467" spans="1:16" ht="31.5" x14ac:dyDescent="0.2">
      <c r="A467" s="50">
        <v>60001313</v>
      </c>
      <c r="B467" s="2" t="s">
        <v>405</v>
      </c>
      <c r="C467" s="36">
        <f>VLOOKUP(A467,'[3]Прейскурант 2019'!$A$12:$E$1358,5,0)</f>
        <v>90</v>
      </c>
      <c r="D467" s="37">
        <f>VLOOKUP(A467,'[1]Прейскурант( новый)'!$A$9:$C$1217,3,0)</f>
        <v>3.8</v>
      </c>
      <c r="E467" s="37">
        <f t="shared" si="147"/>
        <v>334.55671200000006</v>
      </c>
      <c r="F467" s="44">
        <f>VLOOKUP(A467,'[2]себ-ть 2019 год'!$A$2:$Q$1337,6,0)</f>
        <v>13.1988</v>
      </c>
      <c r="G467" s="44">
        <f t="shared" si="139"/>
        <v>347.75551200000007</v>
      </c>
      <c r="H467" s="44">
        <f t="shared" si="142"/>
        <v>118.23687408000004</v>
      </c>
      <c r="I467" s="45">
        <f t="shared" si="140"/>
        <v>465.99238608000007</v>
      </c>
      <c r="J467" s="44">
        <f t="shared" si="143"/>
        <v>69.898857912000011</v>
      </c>
      <c r="K467" s="46">
        <f t="shared" si="141"/>
        <v>535.89124399200011</v>
      </c>
      <c r="L467" s="47">
        <f t="shared" si="144"/>
        <v>643.06949279040009</v>
      </c>
      <c r="M467" s="77">
        <f t="shared" si="148"/>
        <v>95.85</v>
      </c>
      <c r="N467" s="48">
        <v>96</v>
      </c>
      <c r="O467" s="49">
        <f t="shared" si="145"/>
        <v>6.4999999999999929</v>
      </c>
      <c r="P467" s="93">
        <f t="shared" si="146"/>
        <v>6.6666666666666652E-2</v>
      </c>
    </row>
    <row r="468" spans="1:16" ht="31.5" x14ac:dyDescent="0.2">
      <c r="A468" s="50">
        <v>60001314</v>
      </c>
      <c r="B468" s="2" t="s">
        <v>406</v>
      </c>
      <c r="C468" s="36">
        <f>VLOOKUP(A468,'[3]Прейскурант 2019'!$A$12:$E$1358,5,0)</f>
        <v>85</v>
      </c>
      <c r="D468" s="37">
        <f>VLOOKUP(A468,'[1]Прейскурант( новый)'!$A$9:$C$1217,3,0)</f>
        <v>0.5</v>
      </c>
      <c r="E468" s="37">
        <f t="shared" si="147"/>
        <v>44.020620000000008</v>
      </c>
      <c r="F468" s="44">
        <f>VLOOKUP(A468,'[2]себ-ть 2019 год'!$A$2:$Q$1337,6,0)</f>
        <v>3.0599999999999999E-2</v>
      </c>
      <c r="G468" s="44">
        <f t="shared" si="139"/>
        <v>44.051220000000008</v>
      </c>
      <c r="H468" s="44">
        <f t="shared" si="142"/>
        <v>14.977414800000004</v>
      </c>
      <c r="I468" s="45">
        <f t="shared" si="140"/>
        <v>59.028634800000013</v>
      </c>
      <c r="J468" s="44">
        <f t="shared" si="143"/>
        <v>8.8542952200000009</v>
      </c>
      <c r="K468" s="46">
        <f t="shared" si="141"/>
        <v>67.882930020000018</v>
      </c>
      <c r="L468" s="47">
        <f t="shared" si="144"/>
        <v>81.459516024000024</v>
      </c>
      <c r="M468" s="77">
        <f t="shared" si="148"/>
        <v>90.525000000000006</v>
      </c>
      <c r="N468" s="48">
        <v>91</v>
      </c>
      <c r="O468" s="49">
        <f t="shared" si="145"/>
        <v>6.5000000000000071</v>
      </c>
      <c r="P468" s="93">
        <f t="shared" si="146"/>
        <v>7.0588235294117618E-2</v>
      </c>
    </row>
    <row r="469" spans="1:16" ht="47.25" x14ac:dyDescent="0.2">
      <c r="A469" s="50">
        <v>60001315</v>
      </c>
      <c r="B469" s="2" t="s">
        <v>407</v>
      </c>
      <c r="C469" s="36">
        <f>VLOOKUP(A469,'[3]Прейскурант 2019'!$A$12:$E$1358,5,0)</f>
        <v>959</v>
      </c>
      <c r="D469" s="37">
        <f>VLOOKUP(A469,'[1]Прейскурант( новый)'!$A$9:$C$1217,3,0)</f>
        <v>4.5999999999999996</v>
      </c>
      <c r="E469" s="37">
        <f t="shared" si="147"/>
        <v>404.98970400000002</v>
      </c>
      <c r="F469" s="44">
        <f>VLOOKUP(A469,'[2]себ-ть 2019 год'!$A$2:$Q$1337,6,0)</f>
        <v>62.452560000000005</v>
      </c>
      <c r="G469" s="44">
        <f t="shared" si="139"/>
        <v>467.44226400000002</v>
      </c>
      <c r="H469" s="44">
        <f t="shared" si="142"/>
        <v>158.93036976000002</v>
      </c>
      <c r="I469" s="45">
        <f t="shared" si="140"/>
        <v>626.3726337600001</v>
      </c>
      <c r="J469" s="44">
        <f t="shared" si="143"/>
        <v>93.955895064000018</v>
      </c>
      <c r="K469" s="46">
        <f t="shared" si="141"/>
        <v>720.32852882400016</v>
      </c>
      <c r="L469" s="47">
        <f t="shared" si="144"/>
        <v>864.39423458880015</v>
      </c>
      <c r="M469" s="77">
        <f t="shared" si="148"/>
        <v>1021.335</v>
      </c>
      <c r="N469" s="48">
        <v>1021</v>
      </c>
      <c r="O469" s="49">
        <f t="shared" si="145"/>
        <v>6.5000000000000044</v>
      </c>
      <c r="P469" s="93">
        <f t="shared" si="146"/>
        <v>6.4650677789363842E-2</v>
      </c>
    </row>
    <row r="470" spans="1:16" ht="47.25" x14ac:dyDescent="0.2">
      <c r="A470" s="50">
        <v>60001316</v>
      </c>
      <c r="B470" s="2" t="s">
        <v>408</v>
      </c>
      <c r="C470" s="36">
        <f>VLOOKUP(A470,'[3]Прейскурант 2019'!$A$12:$E$1358,5,0)</f>
        <v>959</v>
      </c>
      <c r="D470" s="37">
        <f>VLOOKUP(A470,'[1]Прейскурант( новый)'!$A$9:$C$1217,3,0)</f>
        <v>4.5999999999999996</v>
      </c>
      <c r="E470" s="37">
        <f t="shared" si="147"/>
        <v>404.98970400000002</v>
      </c>
      <c r="F470" s="44">
        <f>VLOOKUP(A470,'[2]себ-ть 2019 год'!$A$2:$Q$1337,6,0)</f>
        <v>62.744280000000003</v>
      </c>
      <c r="G470" s="44">
        <f t="shared" si="139"/>
        <v>467.73398400000002</v>
      </c>
      <c r="H470" s="44">
        <f t="shared" si="142"/>
        <v>159.02955456000001</v>
      </c>
      <c r="I470" s="45">
        <f t="shared" si="140"/>
        <v>626.76353856000003</v>
      </c>
      <c r="J470" s="44">
        <f t="shared" si="143"/>
        <v>94.014530784000002</v>
      </c>
      <c r="K470" s="46">
        <f t="shared" si="141"/>
        <v>720.77806934400007</v>
      </c>
      <c r="L470" s="47">
        <f t="shared" si="144"/>
        <v>864.93368321280013</v>
      </c>
      <c r="M470" s="77">
        <f t="shared" si="148"/>
        <v>1021.335</v>
      </c>
      <c r="N470" s="48">
        <v>1021</v>
      </c>
      <c r="O470" s="49">
        <f t="shared" si="145"/>
        <v>6.5000000000000044</v>
      </c>
      <c r="P470" s="93">
        <f t="shared" si="146"/>
        <v>6.4650677789363842E-2</v>
      </c>
    </row>
    <row r="471" spans="1:16" ht="47.25" x14ac:dyDescent="0.2">
      <c r="A471" s="50">
        <v>60001317</v>
      </c>
      <c r="B471" s="2" t="s">
        <v>409</v>
      </c>
      <c r="C471" s="36">
        <f>VLOOKUP(A471,'[3]Прейскурант 2019'!$A$12:$E$1358,5,0)</f>
        <v>1000</v>
      </c>
      <c r="D471" s="37">
        <f>VLOOKUP(A471,'[1]Прейскурант( новый)'!$A$9:$C$1217,3,0)</f>
        <v>4.5999999999999996</v>
      </c>
      <c r="E471" s="37">
        <f t="shared" si="147"/>
        <v>404.98970400000002</v>
      </c>
      <c r="F471" s="44">
        <f>VLOOKUP(A471,'[2]себ-ть 2019 год'!$A$2:$Q$1337,6,0)</f>
        <v>82.566959999999995</v>
      </c>
      <c r="G471" s="44">
        <f t="shared" si="139"/>
        <v>487.55666400000001</v>
      </c>
      <c r="H471" s="44">
        <f t="shared" si="142"/>
        <v>165.76926576000002</v>
      </c>
      <c r="I471" s="45">
        <f t="shared" si="140"/>
        <v>653.32592976000001</v>
      </c>
      <c r="J471" s="44">
        <f t="shared" si="143"/>
        <v>97.998889464000001</v>
      </c>
      <c r="K471" s="46">
        <f t="shared" si="141"/>
        <v>751.32481922400007</v>
      </c>
      <c r="L471" s="47">
        <f t="shared" si="144"/>
        <v>901.5897830688001</v>
      </c>
      <c r="M471" s="77">
        <f t="shared" si="148"/>
        <v>1065</v>
      </c>
      <c r="N471" s="48">
        <v>1065</v>
      </c>
      <c r="O471" s="49">
        <f t="shared" si="145"/>
        <v>6.5</v>
      </c>
      <c r="P471" s="93">
        <f t="shared" si="146"/>
        <v>6.4999999999999947E-2</v>
      </c>
    </row>
    <row r="472" spans="1:16" ht="47.25" x14ac:dyDescent="0.2">
      <c r="A472" s="50">
        <v>60001318</v>
      </c>
      <c r="B472" s="2" t="s">
        <v>410</v>
      </c>
      <c r="C472" s="36">
        <f>VLOOKUP(A472,'[3]Прейскурант 2019'!$A$12:$E$1358,5,0)</f>
        <v>1000</v>
      </c>
      <c r="D472" s="37">
        <f>VLOOKUP(A472,'[1]Прейскурант( новый)'!$A$9:$C$1217,3,0)</f>
        <v>4.5999999999999996</v>
      </c>
      <c r="E472" s="37">
        <f t="shared" si="147"/>
        <v>404.98970400000002</v>
      </c>
      <c r="F472" s="44">
        <f>VLOOKUP(A472,'[2]себ-ть 2019 год'!$A$2:$Q$1337,6,0)</f>
        <v>82.586340000000007</v>
      </c>
      <c r="G472" s="44">
        <f t="shared" si="139"/>
        <v>487.57604400000002</v>
      </c>
      <c r="H472" s="44">
        <f t="shared" si="142"/>
        <v>165.77585496000003</v>
      </c>
      <c r="I472" s="45">
        <f t="shared" si="140"/>
        <v>653.35189896000009</v>
      </c>
      <c r="J472" s="44">
        <f t="shared" si="143"/>
        <v>98.002784844000004</v>
      </c>
      <c r="K472" s="46">
        <f t="shared" si="141"/>
        <v>751.35468380400005</v>
      </c>
      <c r="L472" s="47">
        <f t="shared" si="144"/>
        <v>901.6256205648001</v>
      </c>
      <c r="M472" s="77">
        <f t="shared" si="148"/>
        <v>1065</v>
      </c>
      <c r="N472" s="48">
        <v>1065</v>
      </c>
      <c r="O472" s="49">
        <f t="shared" si="145"/>
        <v>6.5</v>
      </c>
      <c r="P472" s="93">
        <f t="shared" si="146"/>
        <v>6.4999999999999947E-2</v>
      </c>
    </row>
    <row r="473" spans="1:16" ht="47.25" x14ac:dyDescent="0.2">
      <c r="A473" s="50">
        <v>60000405</v>
      </c>
      <c r="B473" s="2" t="s">
        <v>411</v>
      </c>
      <c r="C473" s="36">
        <f>VLOOKUP(A473,'[3]Прейскурант 2019'!$A$12:$E$1358,5,0)</f>
        <v>408</v>
      </c>
      <c r="D473" s="37">
        <f>VLOOKUP(A473,'[1]Прейскурант( новый)'!$A$9:$C$1217,3,0)</f>
        <v>2.08</v>
      </c>
      <c r="E473" s="37">
        <f t="shared" si="147"/>
        <v>183.12577920000004</v>
      </c>
      <c r="F473" s="44">
        <f>VLOOKUP(A473,'[2]себ-ть 2019 год'!$A$2:$Q$1337,6,0)</f>
        <v>50.959200000000003</v>
      </c>
      <c r="G473" s="44">
        <f t="shared" si="139"/>
        <v>234.08497920000005</v>
      </c>
      <c r="H473" s="44">
        <f t="shared" si="142"/>
        <v>79.588892928000021</v>
      </c>
      <c r="I473" s="45">
        <f t="shared" si="140"/>
        <v>313.67387212800008</v>
      </c>
      <c r="J473" s="44">
        <f t="shared" si="143"/>
        <v>47.05108081920001</v>
      </c>
      <c r="K473" s="46">
        <f t="shared" si="141"/>
        <v>360.72495294720011</v>
      </c>
      <c r="L473" s="47">
        <f t="shared" si="144"/>
        <v>432.86994353664011</v>
      </c>
      <c r="M473" s="77">
        <f t="shared" si="148"/>
        <v>434.52</v>
      </c>
      <c r="N473" s="48">
        <v>435</v>
      </c>
      <c r="O473" s="49">
        <f t="shared" si="145"/>
        <v>6.4999999999999964</v>
      </c>
      <c r="P473" s="93">
        <f t="shared" si="146"/>
        <v>6.6176470588235281E-2</v>
      </c>
    </row>
    <row r="474" spans="1:16" ht="31.5" x14ac:dyDescent="0.2">
      <c r="A474" s="50">
        <v>60000404</v>
      </c>
      <c r="B474" s="2" t="s">
        <v>412</v>
      </c>
      <c r="C474" s="36">
        <f>VLOOKUP(A474,'[3]Прейскурант 2019'!$A$12:$E$1358,5,0)</f>
        <v>571</v>
      </c>
      <c r="D474" s="37">
        <f>VLOOKUP(A474,'[1]Прейскурант( новый)'!$A$9:$C$1217,3,0)</f>
        <v>4.5</v>
      </c>
      <c r="E474" s="37">
        <f t="shared" si="147"/>
        <v>396.18558000000002</v>
      </c>
      <c r="F474" s="44">
        <f>VLOOKUP(A474,'[2]себ-ть 2019 год'!$A$2:$Q$1337,6,0)</f>
        <v>3.7128000000000001</v>
      </c>
      <c r="G474" s="44">
        <f t="shared" si="139"/>
        <v>399.89838000000003</v>
      </c>
      <c r="H474" s="44">
        <f t="shared" si="142"/>
        <v>135.96544920000002</v>
      </c>
      <c r="I474" s="45">
        <f t="shared" si="140"/>
        <v>535.86382920000005</v>
      </c>
      <c r="J474" s="44">
        <f t="shared" si="143"/>
        <v>80.379574380000008</v>
      </c>
      <c r="K474" s="46">
        <f t="shared" si="141"/>
        <v>616.24340358000006</v>
      </c>
      <c r="L474" s="47">
        <f t="shared" si="144"/>
        <v>739.49208429600003</v>
      </c>
      <c r="M474" s="77">
        <f t="shared" si="148"/>
        <v>608.11500000000001</v>
      </c>
      <c r="N474" s="48">
        <v>608</v>
      </c>
      <c r="O474" s="49">
        <f t="shared" si="145"/>
        <v>6.5000000000000018</v>
      </c>
      <c r="P474" s="93">
        <f t="shared" si="146"/>
        <v>6.4798598949211916E-2</v>
      </c>
    </row>
    <row r="475" spans="1:16" ht="31.5" x14ac:dyDescent="0.2">
      <c r="A475" s="50">
        <v>60000403</v>
      </c>
      <c r="B475" s="2" t="s">
        <v>413</v>
      </c>
      <c r="C475" s="36">
        <f>VLOOKUP(A475,'[3]Прейскурант 2019'!$A$12:$E$1358,5,0)</f>
        <v>268</v>
      </c>
      <c r="D475" s="37">
        <f>VLOOKUP(A475,'[1]Прейскурант( новый)'!$A$9:$C$1217,3,0)</f>
        <v>2.5</v>
      </c>
      <c r="E475" s="37">
        <f t="shared" si="147"/>
        <v>220.10310000000001</v>
      </c>
      <c r="F475" s="44">
        <f>VLOOKUP(A475,'[2]себ-ть 2019 год'!$A$2:$Q$1337,6,0)</f>
        <v>8.1600000000000006E-2</v>
      </c>
      <c r="G475" s="44">
        <f t="shared" si="139"/>
        <v>220.18470000000002</v>
      </c>
      <c r="H475" s="44">
        <f t="shared" si="142"/>
        <v>74.862798000000012</v>
      </c>
      <c r="I475" s="45">
        <f t="shared" si="140"/>
        <v>295.04749800000002</v>
      </c>
      <c r="J475" s="44">
        <f t="shared" si="143"/>
        <v>44.257124699999999</v>
      </c>
      <c r="K475" s="46">
        <f t="shared" si="141"/>
        <v>339.30462270000004</v>
      </c>
      <c r="L475" s="47">
        <f t="shared" si="144"/>
        <v>407.16554724000002</v>
      </c>
      <c r="M475" s="77">
        <f t="shared" si="148"/>
        <v>285.42</v>
      </c>
      <c r="N475" s="48">
        <v>285</v>
      </c>
      <c r="O475" s="49">
        <f t="shared" si="145"/>
        <v>6.5000000000000053</v>
      </c>
      <c r="P475" s="93">
        <f t="shared" si="146"/>
        <v>6.3432835820895539E-2</v>
      </c>
    </row>
    <row r="476" spans="1:16" ht="31.5" x14ac:dyDescent="0.2">
      <c r="A476" s="50">
        <v>60000402</v>
      </c>
      <c r="B476" s="2" t="s">
        <v>414</v>
      </c>
      <c r="C476" s="36">
        <f>VLOOKUP(A476,'[3]Прейскурант 2019'!$A$12:$E$1358,5,0)</f>
        <v>374</v>
      </c>
      <c r="D476" s="37">
        <f>VLOOKUP(A476,'[1]Прейскурант( новый)'!$A$9:$C$1217,3,0)</f>
        <v>2.5</v>
      </c>
      <c r="E476" s="37">
        <f t="shared" si="147"/>
        <v>220.10310000000001</v>
      </c>
      <c r="F476" s="44">
        <f>VLOOKUP(A476,'[2]себ-ть 2019 год'!$A$2:$Q$1337,6,0)</f>
        <v>54.508800000000001</v>
      </c>
      <c r="G476" s="44">
        <f t="shared" si="139"/>
        <v>274.61189999999999</v>
      </c>
      <c r="H476" s="44">
        <f t="shared" si="142"/>
        <v>93.368046000000007</v>
      </c>
      <c r="I476" s="45">
        <f t="shared" si="140"/>
        <v>367.97994599999998</v>
      </c>
      <c r="J476" s="44">
        <f t="shared" si="143"/>
        <v>55.196991899999993</v>
      </c>
      <c r="K476" s="46">
        <f t="shared" si="141"/>
        <v>423.17693789999998</v>
      </c>
      <c r="L476" s="47">
        <f t="shared" si="144"/>
        <v>507.81232547999997</v>
      </c>
      <c r="M476" s="77">
        <f t="shared" si="148"/>
        <v>398.31</v>
      </c>
      <c r="N476" s="48">
        <v>398</v>
      </c>
      <c r="O476" s="49">
        <f t="shared" si="145"/>
        <v>6.5</v>
      </c>
      <c r="P476" s="93">
        <f t="shared" si="146"/>
        <v>6.4171122994652441E-2</v>
      </c>
    </row>
    <row r="477" spans="1:16" ht="47.25" x14ac:dyDescent="0.2">
      <c r="A477" s="50">
        <v>60000683</v>
      </c>
      <c r="B477" s="1" t="s">
        <v>415</v>
      </c>
      <c r="C477" s="36">
        <f>VLOOKUP(A477,'[3]Прейскурант 2019'!$A$12:$E$1358,5,0)</f>
        <v>856</v>
      </c>
      <c r="D477" s="37">
        <f>VLOOKUP(A477,'[1]Прейскурант( новый)'!$A$9:$C$1217,3,0)</f>
        <v>1.83</v>
      </c>
      <c r="E477" s="37">
        <f t="shared" si="147"/>
        <v>161.11546920000004</v>
      </c>
      <c r="F477" s="44">
        <f>VLOOKUP(A477,'[2]себ-ть 2019 год'!$A$2:$Q$1337,6,0)</f>
        <v>218.85120000000001</v>
      </c>
      <c r="G477" s="44">
        <f t="shared" si="139"/>
        <v>379.96666920000007</v>
      </c>
      <c r="H477" s="44">
        <f t="shared" si="142"/>
        <v>129.18866752800002</v>
      </c>
      <c r="I477" s="45">
        <f t="shared" si="140"/>
        <v>509.15533672800007</v>
      </c>
      <c r="J477" s="44">
        <f t="shared" si="143"/>
        <v>76.373300509200007</v>
      </c>
      <c r="K477" s="46">
        <f t="shared" si="141"/>
        <v>585.52863723720009</v>
      </c>
      <c r="L477" s="47">
        <f t="shared" si="144"/>
        <v>702.6343646846401</v>
      </c>
      <c r="M477" s="77">
        <f t="shared" si="148"/>
        <v>911.64</v>
      </c>
      <c r="N477" s="48">
        <v>912</v>
      </c>
      <c r="O477" s="49">
        <f t="shared" si="145"/>
        <v>6.4999999999999991</v>
      </c>
      <c r="P477" s="93">
        <f t="shared" si="146"/>
        <v>6.5420560747663448E-2</v>
      </c>
    </row>
    <row r="478" spans="1:16" ht="15.75" x14ac:dyDescent="0.25">
      <c r="A478" s="50">
        <v>60000684</v>
      </c>
      <c r="B478" s="61" t="s">
        <v>416</v>
      </c>
      <c r="C478" s="36">
        <f>VLOOKUP(A478,'[3]Прейскурант 2019'!$A$12:$E$1358,5,0)</f>
        <v>640</v>
      </c>
      <c r="D478" s="37">
        <f>VLOOKUP(A478,'[1]Прейскурант( новый)'!$A$9:$C$1217,3,0)</f>
        <v>3.5</v>
      </c>
      <c r="E478" s="37">
        <f t="shared" si="147"/>
        <v>308.14434000000006</v>
      </c>
      <c r="F478" s="44">
        <f>VLOOKUP(A478,'[2]себ-ть 2019 год'!$A$2:$Q$1337,6,0)</f>
        <v>11.067</v>
      </c>
      <c r="G478" s="44">
        <f t="shared" si="139"/>
        <v>319.21134000000006</v>
      </c>
      <c r="H478" s="44">
        <f t="shared" si="142"/>
        <v>108.53185560000003</v>
      </c>
      <c r="I478" s="45">
        <f t="shared" si="140"/>
        <v>427.74319560000009</v>
      </c>
      <c r="J478" s="44">
        <f t="shared" si="143"/>
        <v>64.161479340000014</v>
      </c>
      <c r="K478" s="46">
        <f t="shared" si="141"/>
        <v>491.90467494000012</v>
      </c>
      <c r="L478" s="47">
        <f t="shared" si="144"/>
        <v>590.28560992800021</v>
      </c>
      <c r="M478" s="77">
        <f t="shared" si="148"/>
        <v>681.6</v>
      </c>
      <c r="N478" s="48">
        <v>682</v>
      </c>
      <c r="O478" s="49">
        <f t="shared" si="145"/>
        <v>6.5000000000000027</v>
      </c>
      <c r="P478" s="93">
        <f t="shared" si="146"/>
        <v>6.5625000000000044E-2</v>
      </c>
    </row>
    <row r="479" spans="1:16" ht="31.5" x14ac:dyDescent="0.2">
      <c r="A479" s="50">
        <v>60001326</v>
      </c>
      <c r="B479" s="1" t="s">
        <v>417</v>
      </c>
      <c r="C479" s="36">
        <f>VLOOKUP(A479,'[3]Прейскурант 2019'!$A$12:$E$1358,5,0)</f>
        <v>321</v>
      </c>
      <c r="D479" s="37">
        <f>VLOOKUP(A479,'[1]Прейскурант( новый)'!$A$9:$C$1217,3,0)</f>
        <v>1.7</v>
      </c>
      <c r="E479" s="37">
        <f t="shared" si="147"/>
        <v>149.67010800000003</v>
      </c>
      <c r="F479" s="44">
        <f>VLOOKUP(A479,'[2]себ-ть 2019 год'!$A$2:$Q$1337,6,0)</f>
        <v>0</v>
      </c>
      <c r="G479" s="44">
        <f t="shared" si="139"/>
        <v>149.67010800000003</v>
      </c>
      <c r="H479" s="44">
        <f t="shared" si="142"/>
        <v>50.88783672000001</v>
      </c>
      <c r="I479" s="45">
        <f t="shared" si="140"/>
        <v>200.55794472000002</v>
      </c>
      <c r="J479" s="44">
        <f t="shared" si="143"/>
        <v>30.083691708000003</v>
      </c>
      <c r="K479" s="46">
        <f t="shared" si="141"/>
        <v>230.64163642800003</v>
      </c>
      <c r="L479" s="47">
        <f t="shared" si="144"/>
        <v>276.76996371360002</v>
      </c>
      <c r="M479" s="77">
        <f t="shared" si="148"/>
        <v>341.86500000000001</v>
      </c>
      <c r="N479" s="48">
        <v>342</v>
      </c>
      <c r="O479" s="49">
        <f t="shared" si="145"/>
        <v>6.5000000000000027</v>
      </c>
      <c r="P479" s="93">
        <f t="shared" si="146"/>
        <v>6.5420560747663448E-2</v>
      </c>
    </row>
    <row r="480" spans="1:16" ht="47.25" x14ac:dyDescent="0.2">
      <c r="A480" s="50">
        <v>60000018</v>
      </c>
      <c r="B480" s="1" t="s">
        <v>418</v>
      </c>
      <c r="C480" s="36">
        <f>VLOOKUP(A480,'[3]Прейскурант 2019'!$A$12:$E$1358,5,0)</f>
        <v>387</v>
      </c>
      <c r="D480" s="37">
        <f>VLOOKUP(A480,'[1]Прейскурант( новый)'!$A$9:$C$1217,3,0)</f>
        <v>1.9</v>
      </c>
      <c r="E480" s="37">
        <f t="shared" si="147"/>
        <v>167.27835600000003</v>
      </c>
      <c r="F480" s="44">
        <f>VLOOKUP(A480,'[2]себ-ть 2019 год'!$A$2:$Q$1337,6,0)</f>
        <v>33.864000000000004</v>
      </c>
      <c r="G480" s="44">
        <f t="shared" si="139"/>
        <v>201.14235600000004</v>
      </c>
      <c r="H480" s="44">
        <f t="shared" si="142"/>
        <v>68.388401040000019</v>
      </c>
      <c r="I480" s="45">
        <f t="shared" si="140"/>
        <v>269.53075704000003</v>
      </c>
      <c r="J480" s="44">
        <f t="shared" si="143"/>
        <v>40.429613556</v>
      </c>
      <c r="K480" s="46">
        <f t="shared" si="141"/>
        <v>309.96037059600002</v>
      </c>
      <c r="L480" s="47">
        <f t="shared" si="144"/>
        <v>371.95244471520004</v>
      </c>
      <c r="M480" s="77">
        <f t="shared" si="148"/>
        <v>412.15499999999997</v>
      </c>
      <c r="N480" s="48">
        <v>412</v>
      </c>
      <c r="O480" s="49">
        <f t="shared" si="145"/>
        <v>6.4999999999999929</v>
      </c>
      <c r="P480" s="93">
        <f t="shared" si="146"/>
        <v>6.4599483204134334E-2</v>
      </c>
    </row>
    <row r="481" spans="1:16" ht="63" x14ac:dyDescent="0.2">
      <c r="A481" s="57">
        <v>60000023</v>
      </c>
      <c r="B481" s="1" t="s">
        <v>419</v>
      </c>
      <c r="C481" s="36">
        <f>VLOOKUP(A481,'[3]Прейскурант 2019'!$A$12:$E$1358,5,0)</f>
        <v>411</v>
      </c>
      <c r="D481" s="37">
        <f>VLOOKUP(A481,'[1]Прейскурант( новый)'!$A$9:$C$1217,3,0)</f>
        <v>1.6</v>
      </c>
      <c r="E481" s="37">
        <f t="shared" si="147"/>
        <v>140.86598400000003</v>
      </c>
      <c r="F481" s="44">
        <f>VLOOKUP(A481,'[2]себ-ть 2019 год'!$A$2:$Q$1337,6,0)</f>
        <v>69.655800000000013</v>
      </c>
      <c r="G481" s="44">
        <f t="shared" si="139"/>
        <v>210.52178400000003</v>
      </c>
      <c r="H481" s="44">
        <f t="shared" si="142"/>
        <v>71.577406560000014</v>
      </c>
      <c r="I481" s="45">
        <f t="shared" si="140"/>
        <v>282.09919056000001</v>
      </c>
      <c r="J481" s="44">
        <f t="shared" si="143"/>
        <v>42.314878583999999</v>
      </c>
      <c r="K481" s="46">
        <f t="shared" si="141"/>
        <v>324.414069144</v>
      </c>
      <c r="L481" s="47">
        <f t="shared" si="144"/>
        <v>389.29688297280001</v>
      </c>
      <c r="M481" s="77">
        <f t="shared" si="148"/>
        <v>437.71499999999997</v>
      </c>
      <c r="N481" s="48">
        <v>438</v>
      </c>
      <c r="O481" s="49">
        <f t="shared" si="145"/>
        <v>6.4999999999999929</v>
      </c>
      <c r="P481" s="93">
        <f t="shared" si="146"/>
        <v>6.5693430656934337E-2</v>
      </c>
    </row>
    <row r="482" spans="1:16" ht="63" x14ac:dyDescent="0.2">
      <c r="A482" s="57">
        <v>60000024</v>
      </c>
      <c r="B482" s="1" t="s">
        <v>420</v>
      </c>
      <c r="C482" s="36">
        <f>VLOOKUP(A482,'[3]Прейскурант 2019'!$A$12:$E$1358,5,0)</f>
        <v>420</v>
      </c>
      <c r="D482" s="37">
        <f>VLOOKUP(A482,'[1]Прейскурант( новый)'!$A$9:$C$1217,3,0)</f>
        <v>1.2</v>
      </c>
      <c r="E482" s="37">
        <f t="shared" si="147"/>
        <v>105.64948800000001</v>
      </c>
      <c r="F482" s="44">
        <f>VLOOKUP(A482,'[2]себ-ть 2019 год'!$A$2:$Q$1337,6,0)</f>
        <v>106.4268</v>
      </c>
      <c r="G482" s="44">
        <f t="shared" si="139"/>
        <v>212.07628800000001</v>
      </c>
      <c r="H482" s="44">
        <f t="shared" si="142"/>
        <v>72.105937920000002</v>
      </c>
      <c r="I482" s="45">
        <f t="shared" si="140"/>
        <v>284.18222592000001</v>
      </c>
      <c r="J482" s="44">
        <f t="shared" si="143"/>
        <v>42.627333888000003</v>
      </c>
      <c r="K482" s="46">
        <f t="shared" si="141"/>
        <v>326.80955980800002</v>
      </c>
      <c r="L482" s="47">
        <f t="shared" si="144"/>
        <v>392.17147176960003</v>
      </c>
      <c r="M482" s="77">
        <f t="shared" si="148"/>
        <v>447.3</v>
      </c>
      <c r="N482" s="48">
        <v>447</v>
      </c>
      <c r="O482" s="49">
        <f t="shared" si="145"/>
        <v>6.5000000000000027</v>
      </c>
      <c r="P482" s="93">
        <f t="shared" si="146"/>
        <v>6.4285714285714279E-2</v>
      </c>
    </row>
    <row r="483" spans="1:16" ht="47.25" x14ac:dyDescent="0.2">
      <c r="A483" s="57">
        <v>60000029</v>
      </c>
      <c r="B483" s="1" t="s">
        <v>421</v>
      </c>
      <c r="C483" s="36">
        <f>VLOOKUP(A483,'[3]Прейскурант 2019'!$A$12:$E$1358,5,0)</f>
        <v>430</v>
      </c>
      <c r="D483" s="37">
        <f>VLOOKUP(A483,'[1]Прейскурант( новый)'!$A$9:$C$1217,3,0)</f>
        <v>1.9</v>
      </c>
      <c r="E483" s="37">
        <f t="shared" si="147"/>
        <v>167.27835600000003</v>
      </c>
      <c r="F483" s="44">
        <f>VLOOKUP(A483,'[2]себ-ть 2019 год'!$A$2:$Q$1337,6,0)</f>
        <v>64.872</v>
      </c>
      <c r="G483" s="44">
        <f t="shared" si="139"/>
        <v>232.15035600000004</v>
      </c>
      <c r="H483" s="44">
        <f t="shared" si="142"/>
        <v>78.931121040000022</v>
      </c>
      <c r="I483" s="45">
        <f t="shared" si="140"/>
        <v>311.0814770400001</v>
      </c>
      <c r="J483" s="44">
        <f t="shared" si="143"/>
        <v>46.662221556000013</v>
      </c>
      <c r="K483" s="46">
        <f t="shared" si="141"/>
        <v>357.74369859600012</v>
      </c>
      <c r="L483" s="47">
        <f t="shared" si="144"/>
        <v>429.29243831520012</v>
      </c>
      <c r="M483" s="77">
        <f t="shared" si="148"/>
        <v>457.95</v>
      </c>
      <c r="N483" s="48">
        <v>458</v>
      </c>
      <c r="O483" s="49">
        <f t="shared" si="145"/>
        <v>6.4999999999999973</v>
      </c>
      <c r="P483" s="93">
        <f t="shared" si="146"/>
        <v>6.5116279069767469E-2</v>
      </c>
    </row>
    <row r="484" spans="1:16" ht="63" x14ac:dyDescent="0.2">
      <c r="A484" s="57">
        <v>60000030</v>
      </c>
      <c r="B484" s="1" t="s">
        <v>422</v>
      </c>
      <c r="C484" s="36">
        <f>VLOOKUP(A484,'[3]Прейскурант 2019'!$A$12:$E$1358,5,0)</f>
        <v>937</v>
      </c>
      <c r="D484" s="37">
        <f>VLOOKUP(A484,'[1]Прейскурант( новый)'!$A$9:$C$1217,3,0)</f>
        <v>5</v>
      </c>
      <c r="E484" s="37">
        <f t="shared" si="147"/>
        <v>440.20620000000002</v>
      </c>
      <c r="F484" s="44">
        <f>VLOOKUP(A484,'[2]себ-ть 2019 год'!$A$2:$Q$1337,6,0)</f>
        <v>30.192000000000004</v>
      </c>
      <c r="G484" s="44">
        <f t="shared" si="139"/>
        <v>470.39820000000003</v>
      </c>
      <c r="H484" s="44">
        <f t="shared" si="142"/>
        <v>159.93538800000002</v>
      </c>
      <c r="I484" s="45">
        <f t="shared" si="140"/>
        <v>630.33358800000008</v>
      </c>
      <c r="J484" s="44">
        <f t="shared" si="143"/>
        <v>94.550038200000003</v>
      </c>
      <c r="K484" s="46">
        <f t="shared" si="141"/>
        <v>724.88362620000009</v>
      </c>
      <c r="L484" s="47">
        <f t="shared" si="144"/>
        <v>869.86035144000016</v>
      </c>
      <c r="M484" s="77">
        <f t="shared" si="148"/>
        <v>997.90499999999997</v>
      </c>
      <c r="N484" s="48">
        <v>998</v>
      </c>
      <c r="O484" s="49">
        <f t="shared" si="145"/>
        <v>6.4999999999999973</v>
      </c>
      <c r="P484" s="93">
        <f t="shared" si="146"/>
        <v>6.5101387406616862E-2</v>
      </c>
    </row>
    <row r="485" spans="1:16" ht="63" x14ac:dyDescent="0.2">
      <c r="A485" s="57">
        <v>60000040</v>
      </c>
      <c r="B485" s="1" t="s">
        <v>423</v>
      </c>
      <c r="C485" s="36">
        <f>VLOOKUP(A485,'[3]Прейскурант 2019'!$A$12:$E$1358,5,0)</f>
        <v>689</v>
      </c>
      <c r="D485" s="37">
        <f>VLOOKUP(A485,'[1]Прейскурант( новый)'!$A$9:$C$1217,3,0)</f>
        <v>4</v>
      </c>
      <c r="E485" s="37">
        <f t="shared" si="147"/>
        <v>352.16496000000006</v>
      </c>
      <c r="F485" s="44">
        <v>0</v>
      </c>
      <c r="G485" s="44">
        <f t="shared" si="139"/>
        <v>352.16496000000006</v>
      </c>
      <c r="H485" s="44">
        <f t="shared" si="142"/>
        <v>119.73608640000003</v>
      </c>
      <c r="I485" s="45">
        <f t="shared" si="140"/>
        <v>471.9010464000001</v>
      </c>
      <c r="J485" s="44">
        <f t="shared" si="143"/>
        <v>70.785156960000009</v>
      </c>
      <c r="K485" s="46">
        <f t="shared" si="141"/>
        <v>542.68620336000015</v>
      </c>
      <c r="L485" s="47">
        <f t="shared" si="144"/>
        <v>651.2234440320002</v>
      </c>
      <c r="M485" s="77">
        <f t="shared" si="148"/>
        <v>733.78499999999997</v>
      </c>
      <c r="N485" s="48">
        <v>734</v>
      </c>
      <c r="O485" s="49">
        <f t="shared" si="145"/>
        <v>6.4999999999999964</v>
      </c>
      <c r="P485" s="93">
        <f t="shared" si="146"/>
        <v>6.5312046444121918E-2</v>
      </c>
    </row>
    <row r="486" spans="1:16" ht="31.5" x14ac:dyDescent="0.2">
      <c r="A486" s="57">
        <v>60000041</v>
      </c>
      <c r="B486" s="1" t="s">
        <v>424</v>
      </c>
      <c r="C486" s="36">
        <f>VLOOKUP(A486,'[3]Прейскурант 2019'!$A$12:$E$1358,5,0)</f>
        <v>681</v>
      </c>
      <c r="D486" s="37">
        <f>VLOOKUP(A486,'[1]Прейскурант( новый)'!$A$9:$C$1217,3,0)</f>
        <v>4</v>
      </c>
      <c r="E486" s="37">
        <f t="shared" si="147"/>
        <v>352.16496000000006</v>
      </c>
      <c r="F486" s="44">
        <f>VLOOKUP(A486,'[2]себ-ть 2019 год'!$A$2:$Q$1337,6,0)</f>
        <v>55.712399999999995</v>
      </c>
      <c r="G486" s="44">
        <f t="shared" si="139"/>
        <v>407.87736000000007</v>
      </c>
      <c r="H486" s="44">
        <f t="shared" si="142"/>
        <v>138.67830240000004</v>
      </c>
      <c r="I486" s="45">
        <f t="shared" si="140"/>
        <v>546.55566240000007</v>
      </c>
      <c r="J486" s="44">
        <f t="shared" si="143"/>
        <v>81.983349360000005</v>
      </c>
      <c r="K486" s="46">
        <f t="shared" si="141"/>
        <v>628.53901176000011</v>
      </c>
      <c r="L486" s="47">
        <f t="shared" si="144"/>
        <v>754.24681411200015</v>
      </c>
      <c r="M486" s="77">
        <f t="shared" si="148"/>
        <v>725.26499999999999</v>
      </c>
      <c r="N486" s="48">
        <v>725</v>
      </c>
      <c r="O486" s="49">
        <f t="shared" si="145"/>
        <v>6.4999999999999973</v>
      </c>
      <c r="P486" s="93">
        <f t="shared" si="146"/>
        <v>6.4610866372980968E-2</v>
      </c>
    </row>
    <row r="487" spans="1:16" ht="47.25" x14ac:dyDescent="0.2">
      <c r="A487" s="57">
        <v>60000042</v>
      </c>
      <c r="B487" s="1" t="s">
        <v>425</v>
      </c>
      <c r="C487" s="36">
        <f>VLOOKUP(A487,'[3]Прейскурант 2019'!$A$12:$E$1358,5,0)</f>
        <v>550</v>
      </c>
      <c r="D487" s="37">
        <f>VLOOKUP(A487,'[1]Прейскурант( новый)'!$A$9:$C$1217,3,0)</f>
        <v>3</v>
      </c>
      <c r="E487" s="37">
        <f t="shared" si="147"/>
        <v>264.12372000000005</v>
      </c>
      <c r="F487" s="44">
        <f>VLOOKUP(A487,'[2]себ-ть 2019 год'!$A$2:$Q$1337,6,0)</f>
        <v>37.036200000000001</v>
      </c>
      <c r="G487" s="44">
        <f t="shared" si="139"/>
        <v>301.15992000000006</v>
      </c>
      <c r="H487" s="44">
        <f t="shared" si="142"/>
        <v>102.39437280000003</v>
      </c>
      <c r="I487" s="45">
        <f t="shared" si="140"/>
        <v>403.5542928000001</v>
      </c>
      <c r="J487" s="44">
        <f t="shared" si="143"/>
        <v>60.533143920000015</v>
      </c>
      <c r="K487" s="46">
        <f t="shared" si="141"/>
        <v>464.08743672000014</v>
      </c>
      <c r="L487" s="47">
        <f t="shared" si="144"/>
        <v>556.90492406400017</v>
      </c>
      <c r="M487" s="77">
        <f t="shared" si="148"/>
        <v>585.75</v>
      </c>
      <c r="N487" s="48">
        <v>586</v>
      </c>
      <c r="O487" s="49">
        <f t="shared" si="145"/>
        <v>6.5</v>
      </c>
      <c r="P487" s="93">
        <f t="shared" si="146"/>
        <v>6.5454545454545432E-2</v>
      </c>
    </row>
    <row r="488" spans="1:16" ht="68.099999999999994" customHeight="1" x14ac:dyDescent="0.2">
      <c r="A488" s="57">
        <v>60000043</v>
      </c>
      <c r="B488" s="1" t="s">
        <v>426</v>
      </c>
      <c r="C488" s="36">
        <f>VLOOKUP(A488,'[3]Прейскурант 2019'!$A$12:$E$1358,5,0)</f>
        <v>420</v>
      </c>
      <c r="D488" s="37">
        <f>VLOOKUP(A488,'[1]Прейскурант( новый)'!$A$9:$C$1217,3,0)</f>
        <v>4</v>
      </c>
      <c r="E488" s="37">
        <f t="shared" si="147"/>
        <v>352.16496000000006</v>
      </c>
      <c r="F488" s="44">
        <f>VLOOKUP(A488,'[2]себ-ть 2019 год'!$A$2:$Q$1337,6,0)</f>
        <v>29.998200000000001</v>
      </c>
      <c r="G488" s="44">
        <f t="shared" si="139"/>
        <v>382.16316000000006</v>
      </c>
      <c r="H488" s="44">
        <f t="shared" si="142"/>
        <v>129.93547440000003</v>
      </c>
      <c r="I488" s="45">
        <f t="shared" si="140"/>
        <v>512.09863440000004</v>
      </c>
      <c r="J488" s="44">
        <f t="shared" si="143"/>
        <v>76.814795160000003</v>
      </c>
      <c r="K488" s="46">
        <f t="shared" si="141"/>
        <v>588.91342956000005</v>
      </c>
      <c r="L488" s="47">
        <f t="shared" si="144"/>
        <v>706.69611547200009</v>
      </c>
      <c r="M488" s="77">
        <f t="shared" si="148"/>
        <v>447.3</v>
      </c>
      <c r="N488" s="48">
        <v>447</v>
      </c>
      <c r="O488" s="49">
        <f t="shared" si="145"/>
        <v>6.5000000000000027</v>
      </c>
      <c r="P488" s="93">
        <f t="shared" si="146"/>
        <v>6.4285714285714279E-2</v>
      </c>
    </row>
    <row r="489" spans="1:16" ht="31.5" x14ac:dyDescent="0.2">
      <c r="A489" s="57">
        <v>60000044</v>
      </c>
      <c r="B489" s="1" t="s">
        <v>427</v>
      </c>
      <c r="C489" s="36">
        <f>VLOOKUP(A489,'[3]Прейскурант 2019'!$A$12:$E$1358,5,0)</f>
        <v>488</v>
      </c>
      <c r="D489" s="37">
        <f>VLOOKUP(A489,'[1]Прейскурант( новый)'!$A$9:$C$1217,3,0)</f>
        <v>3</v>
      </c>
      <c r="E489" s="37">
        <f t="shared" si="147"/>
        <v>264.12372000000005</v>
      </c>
      <c r="F489" s="44">
        <f>VLOOKUP(A489,'[2]себ-ть 2019 год'!$A$2:$Q$1337,6,0)</f>
        <v>0.153</v>
      </c>
      <c r="G489" s="44">
        <f t="shared" si="139"/>
        <v>264.27672000000007</v>
      </c>
      <c r="H489" s="44">
        <f t="shared" si="142"/>
        <v>89.854084800000024</v>
      </c>
      <c r="I489" s="45">
        <f t="shared" si="140"/>
        <v>354.13080480000008</v>
      </c>
      <c r="J489" s="44">
        <f t="shared" si="143"/>
        <v>53.119620720000007</v>
      </c>
      <c r="K489" s="46">
        <f t="shared" si="141"/>
        <v>407.25042552000008</v>
      </c>
      <c r="L489" s="47">
        <f t="shared" si="144"/>
        <v>488.70051062400012</v>
      </c>
      <c r="M489" s="77">
        <f t="shared" si="148"/>
        <v>519.72</v>
      </c>
      <c r="N489" s="48">
        <v>520</v>
      </c>
      <c r="O489" s="49">
        <f t="shared" si="145"/>
        <v>6.5000000000000053</v>
      </c>
      <c r="P489" s="93">
        <f t="shared" si="146"/>
        <v>6.5573770491803351E-2</v>
      </c>
    </row>
    <row r="490" spans="1:16" ht="47.25" x14ac:dyDescent="0.2">
      <c r="A490" s="57">
        <v>60000045</v>
      </c>
      <c r="B490" s="1" t="s">
        <v>428</v>
      </c>
      <c r="C490" s="36">
        <f>VLOOKUP(A490,'[3]Прейскурант 2019'!$A$12:$E$1358,5,0)</f>
        <v>480</v>
      </c>
      <c r="D490" s="37">
        <f>VLOOKUP(A490,'[1]Прейскурант( новый)'!$A$9:$C$1217,3,0)</f>
        <v>2.5</v>
      </c>
      <c r="E490" s="37">
        <f t="shared" si="147"/>
        <v>220.10310000000001</v>
      </c>
      <c r="F490" s="44">
        <f>VLOOKUP(A490,'[2]себ-ть 2019 год'!$A$2:$Q$1337,6,0)</f>
        <v>39.922800000000002</v>
      </c>
      <c r="G490" s="44">
        <f t="shared" si="139"/>
        <v>260.02590000000004</v>
      </c>
      <c r="H490" s="44">
        <f t="shared" si="142"/>
        <v>88.408806000000013</v>
      </c>
      <c r="I490" s="45">
        <f t="shared" si="140"/>
        <v>348.43470600000006</v>
      </c>
      <c r="J490" s="44">
        <f t="shared" si="143"/>
        <v>52.265205900000005</v>
      </c>
      <c r="K490" s="46">
        <f t="shared" si="141"/>
        <v>400.69991190000007</v>
      </c>
      <c r="L490" s="47">
        <f t="shared" si="144"/>
        <v>480.83989428000007</v>
      </c>
      <c r="M490" s="77">
        <f t="shared" si="148"/>
        <v>511.2</v>
      </c>
      <c r="N490" s="48">
        <v>511</v>
      </c>
      <c r="O490" s="49">
        <f t="shared" si="145"/>
        <v>6.4999999999999973</v>
      </c>
      <c r="P490" s="93">
        <f t="shared" si="146"/>
        <v>6.4583333333333437E-2</v>
      </c>
    </row>
    <row r="491" spans="1:16" ht="47.25" x14ac:dyDescent="0.2">
      <c r="A491" s="57">
        <v>60000046</v>
      </c>
      <c r="B491" s="1" t="s">
        <v>429</v>
      </c>
      <c r="C491" s="36">
        <f>VLOOKUP(A491,'[3]Прейскурант 2019'!$A$12:$E$1358,5,0)</f>
        <v>515</v>
      </c>
      <c r="D491" s="37">
        <f>VLOOKUP(A491,'[1]Прейскурант( новый)'!$A$9:$C$1217,3,0)</f>
        <v>4.67</v>
      </c>
      <c r="E491" s="37">
        <f t="shared" si="147"/>
        <v>411.15259080000004</v>
      </c>
      <c r="F491" s="44">
        <v>0</v>
      </c>
      <c r="G491" s="44">
        <f t="shared" si="139"/>
        <v>411.15259080000004</v>
      </c>
      <c r="H491" s="44">
        <f t="shared" si="142"/>
        <v>139.79188087200004</v>
      </c>
      <c r="I491" s="45">
        <f t="shared" si="140"/>
        <v>550.94447167200008</v>
      </c>
      <c r="J491" s="44">
        <f t="shared" si="143"/>
        <v>82.641670750800003</v>
      </c>
      <c r="K491" s="46">
        <f t="shared" si="141"/>
        <v>633.58614242280009</v>
      </c>
      <c r="L491" s="47">
        <f t="shared" si="144"/>
        <v>760.30337090736009</v>
      </c>
      <c r="M491" s="77">
        <f t="shared" si="148"/>
        <v>548.47500000000002</v>
      </c>
      <c r="N491" s="48">
        <v>548</v>
      </c>
      <c r="O491" s="49">
        <f t="shared" si="145"/>
        <v>6.5000000000000044</v>
      </c>
      <c r="P491" s="93">
        <f t="shared" si="146"/>
        <v>6.4077669902912637E-2</v>
      </c>
    </row>
    <row r="492" spans="1:16" ht="47.25" x14ac:dyDescent="0.2">
      <c r="A492" s="57">
        <v>60000047</v>
      </c>
      <c r="B492" s="1" t="s">
        <v>430</v>
      </c>
      <c r="C492" s="36">
        <f>VLOOKUP(A492,'[3]Прейскурант 2019'!$A$12:$E$1358,5,0)</f>
        <v>707</v>
      </c>
      <c r="D492" s="37">
        <f>VLOOKUP(A492,'[1]Прейскурант( новый)'!$A$9:$C$1217,3,0)</f>
        <v>2.2000000000000002</v>
      </c>
      <c r="E492" s="37">
        <f t="shared" si="147"/>
        <v>193.69072800000001</v>
      </c>
      <c r="F492" s="44">
        <f>VLOOKUP(A492,'[2]себ-ть 2019 год'!$A$2:$Q$1337,6,0)</f>
        <v>188.7714</v>
      </c>
      <c r="G492" s="44">
        <f t="shared" si="139"/>
        <v>382.46212800000001</v>
      </c>
      <c r="H492" s="44">
        <f t="shared" si="142"/>
        <v>130.03712352000002</v>
      </c>
      <c r="I492" s="45">
        <f t="shared" si="140"/>
        <v>512.49925152000003</v>
      </c>
      <c r="J492" s="44">
        <f t="shared" si="143"/>
        <v>76.874887728000004</v>
      </c>
      <c r="K492" s="46">
        <f t="shared" si="141"/>
        <v>589.37413924800001</v>
      </c>
      <c r="L492" s="47">
        <f t="shared" si="144"/>
        <v>707.24896709760003</v>
      </c>
      <c r="M492" s="77">
        <f t="shared" si="148"/>
        <v>752.95500000000004</v>
      </c>
      <c r="N492" s="48">
        <v>753</v>
      </c>
      <c r="O492" s="49">
        <f t="shared" si="145"/>
        <v>6.5000000000000053</v>
      </c>
      <c r="P492" s="93">
        <f t="shared" si="146"/>
        <v>6.506364922206509E-2</v>
      </c>
    </row>
    <row r="493" spans="1:16" ht="47.25" x14ac:dyDescent="0.2">
      <c r="A493" s="57">
        <v>60000048</v>
      </c>
      <c r="B493" s="1" t="s">
        <v>431</v>
      </c>
      <c r="C493" s="36">
        <f>VLOOKUP(A493,'[3]Прейскурант 2019'!$A$12:$E$1358,5,0)</f>
        <v>244</v>
      </c>
      <c r="D493" s="37">
        <f>VLOOKUP(A493,'[1]Прейскурант( новый)'!$A$9:$C$1217,3,0)</f>
        <v>1.5</v>
      </c>
      <c r="E493" s="37">
        <f t="shared" si="147"/>
        <v>132.06186000000002</v>
      </c>
      <c r="F493" s="44">
        <f>VLOOKUP(A493,'[2]себ-ть 2019 год'!$A$2:$Q$1337,6,0)</f>
        <v>0</v>
      </c>
      <c r="G493" s="44">
        <f t="shared" si="139"/>
        <v>132.06186000000002</v>
      </c>
      <c r="H493" s="44">
        <f t="shared" si="142"/>
        <v>44.901032400000013</v>
      </c>
      <c r="I493" s="45">
        <f t="shared" si="140"/>
        <v>176.96289240000004</v>
      </c>
      <c r="J493" s="44">
        <f t="shared" si="143"/>
        <v>26.544433860000005</v>
      </c>
      <c r="K493" s="46">
        <f t="shared" si="141"/>
        <v>203.50732626000004</v>
      </c>
      <c r="L493" s="47">
        <f t="shared" si="144"/>
        <v>244.20879151200006</v>
      </c>
      <c r="M493" s="77">
        <f t="shared" si="148"/>
        <v>259.86</v>
      </c>
      <c r="N493" s="48">
        <v>260</v>
      </c>
      <c r="O493" s="49">
        <f t="shared" si="145"/>
        <v>6.5000000000000053</v>
      </c>
      <c r="P493" s="93">
        <f t="shared" si="146"/>
        <v>6.5573770491803351E-2</v>
      </c>
    </row>
    <row r="494" spans="1:16" ht="63" x14ac:dyDescent="0.2">
      <c r="A494" s="57">
        <v>60000049</v>
      </c>
      <c r="B494" s="1" t="s">
        <v>432</v>
      </c>
      <c r="C494" s="36">
        <f>VLOOKUP(A494,'[3]Прейскурант 2019'!$A$12:$E$1358,5,0)</f>
        <v>503</v>
      </c>
      <c r="D494" s="37">
        <f>VLOOKUP(A494,'[1]Прейскурант( новый)'!$A$9:$C$1217,3,0)</f>
        <v>2.5</v>
      </c>
      <c r="E494" s="37">
        <f t="shared" si="147"/>
        <v>220.10310000000001</v>
      </c>
      <c r="F494" s="44">
        <f>VLOOKUP(A494,'[2]себ-ть 2019 год'!$A$2:$Q$1337,6,0)</f>
        <v>78.131999999999991</v>
      </c>
      <c r="G494" s="44">
        <f t="shared" si="139"/>
        <v>298.23509999999999</v>
      </c>
      <c r="H494" s="44">
        <f t="shared" si="142"/>
        <v>101.399934</v>
      </c>
      <c r="I494" s="45">
        <f t="shared" si="140"/>
        <v>399.63503400000002</v>
      </c>
      <c r="J494" s="44">
        <f t="shared" si="143"/>
        <v>59.945255099999997</v>
      </c>
      <c r="K494" s="46">
        <f t="shared" si="141"/>
        <v>459.58028910000002</v>
      </c>
      <c r="L494" s="47">
        <f t="shared" si="144"/>
        <v>551.49634692000006</v>
      </c>
      <c r="M494" s="77">
        <f t="shared" si="148"/>
        <v>535.69500000000005</v>
      </c>
      <c r="N494" s="48">
        <v>536</v>
      </c>
      <c r="O494" s="49">
        <f t="shared" si="145"/>
        <v>6.5000000000000098</v>
      </c>
      <c r="P494" s="93">
        <f t="shared" si="146"/>
        <v>6.5606361829025905E-2</v>
      </c>
    </row>
    <row r="495" spans="1:16" ht="31.5" x14ac:dyDescent="0.2">
      <c r="A495" s="57">
        <v>60000050</v>
      </c>
      <c r="B495" s="1" t="s">
        <v>433</v>
      </c>
      <c r="C495" s="36">
        <f>VLOOKUP(A495,'[3]Прейскурант 2019'!$A$12:$E$1358,5,0)</f>
        <v>110</v>
      </c>
      <c r="D495" s="37">
        <f>VLOOKUP(A495,'[1]Прейскурант( новый)'!$A$9:$C$1217,3,0)</f>
        <v>0.67</v>
      </c>
      <c r="E495" s="37">
        <f t="shared" si="147"/>
        <v>58.987630800000012</v>
      </c>
      <c r="F495" s="44">
        <f>VLOOKUP(A495,'[2]себ-ть 2019 год'!$A$2:$Q$1337,6,0)</f>
        <v>0</v>
      </c>
      <c r="G495" s="44">
        <f t="shared" si="139"/>
        <v>58.987630800000012</v>
      </c>
      <c r="H495" s="44">
        <f t="shared" si="142"/>
        <v>20.055794472000006</v>
      </c>
      <c r="I495" s="45">
        <f t="shared" si="140"/>
        <v>79.043425272000022</v>
      </c>
      <c r="J495" s="44">
        <f t="shared" si="143"/>
        <v>11.856513790800003</v>
      </c>
      <c r="K495" s="46">
        <f t="shared" si="141"/>
        <v>90.89993906280003</v>
      </c>
      <c r="L495" s="47">
        <f t="shared" si="144"/>
        <v>109.07992687536003</v>
      </c>
      <c r="M495" s="77">
        <f t="shared" si="148"/>
        <v>117.15</v>
      </c>
      <c r="N495" s="48">
        <v>117</v>
      </c>
      <c r="O495" s="49">
        <f t="shared" si="145"/>
        <v>6.5000000000000053</v>
      </c>
      <c r="P495" s="93">
        <f t="shared" si="146"/>
        <v>6.3636363636363713E-2</v>
      </c>
    </row>
    <row r="496" spans="1:16" ht="47.25" x14ac:dyDescent="0.25">
      <c r="A496" s="57">
        <v>60000053</v>
      </c>
      <c r="B496" s="61" t="s">
        <v>434</v>
      </c>
      <c r="C496" s="36">
        <f>VLOOKUP(A496,'[3]Прейскурант 2019'!$A$12:$E$1358,5,0)</f>
        <v>6549</v>
      </c>
      <c r="D496" s="37">
        <f>VLOOKUP(A496,'[1]Прейскурант( новый)'!$A$9:$C$1217,3,0)</f>
        <v>4.4000000000000004</v>
      </c>
      <c r="E496" s="37">
        <f t="shared" si="147"/>
        <v>387.38145600000001</v>
      </c>
      <c r="F496" s="44">
        <f>VLOOKUP(A496,'[2]себ-ть 2019 год'!$A$2:$Q$1337,6,0)</f>
        <v>2345.8062</v>
      </c>
      <c r="G496" s="44">
        <f t="shared" ref="G496:G563" si="149">E496+F496</f>
        <v>2733.1876560000001</v>
      </c>
      <c r="H496" s="44">
        <f t="shared" si="142"/>
        <v>929.28380304000007</v>
      </c>
      <c r="I496" s="45">
        <f t="shared" ref="I496:I563" si="150">G496+H496</f>
        <v>3662.4714590399999</v>
      </c>
      <c r="J496" s="44">
        <f t="shared" si="143"/>
        <v>549.37071885599994</v>
      </c>
      <c r="K496" s="46">
        <f t="shared" ref="K496:K563" si="151">I496+J496</f>
        <v>4211.8421778960001</v>
      </c>
      <c r="L496" s="47">
        <f t="shared" si="144"/>
        <v>5054.2106134752003</v>
      </c>
      <c r="M496" s="77">
        <f t="shared" si="148"/>
        <v>6974.6850000000004</v>
      </c>
      <c r="N496" s="48">
        <v>6975</v>
      </c>
      <c r="O496" s="49">
        <f t="shared" si="145"/>
        <v>6.5000000000000053</v>
      </c>
      <c r="P496" s="93">
        <f t="shared" si="146"/>
        <v>6.5048098946403954E-2</v>
      </c>
    </row>
    <row r="497" spans="1:16" ht="47.25" x14ac:dyDescent="0.2">
      <c r="A497" s="57">
        <v>60000054</v>
      </c>
      <c r="B497" s="1" t="s">
        <v>435</v>
      </c>
      <c r="C497" s="36">
        <f>VLOOKUP(A497,'[3]Прейскурант 2019'!$A$12:$E$1358,5,0)</f>
        <v>16772</v>
      </c>
      <c r="D497" s="37">
        <f>VLOOKUP(A497,'[1]Прейскурант( новый)'!$A$9:$C$1217,3,0)</f>
        <v>5.5</v>
      </c>
      <c r="E497" s="37">
        <f t="shared" si="147"/>
        <v>484.22682000000003</v>
      </c>
      <c r="F497" s="44">
        <f>VLOOKUP(A497,'[2]себ-ть 2019 год'!$A$2:$Q$1337,6,0)</f>
        <v>9274.4315999999999</v>
      </c>
      <c r="G497" s="44">
        <f t="shared" si="149"/>
        <v>9758.6584199999998</v>
      </c>
      <c r="H497" s="44">
        <f t="shared" si="142"/>
        <v>3317.9438628000003</v>
      </c>
      <c r="I497" s="45">
        <f t="shared" si="150"/>
        <v>13076.6022828</v>
      </c>
      <c r="J497" s="44">
        <f t="shared" si="143"/>
        <v>1961.4903424199999</v>
      </c>
      <c r="K497" s="46">
        <f t="shared" si="151"/>
        <v>15038.092625220001</v>
      </c>
      <c r="L497" s="47">
        <f t="shared" si="144"/>
        <v>18045.711150264</v>
      </c>
      <c r="M497" s="77">
        <f t="shared" si="148"/>
        <v>17862.18</v>
      </c>
      <c r="N497" s="48">
        <v>17862</v>
      </c>
      <c r="O497" s="49">
        <f t="shared" si="145"/>
        <v>6.5000000000000018</v>
      </c>
      <c r="P497" s="93">
        <f t="shared" si="146"/>
        <v>6.4989267827331165E-2</v>
      </c>
    </row>
    <row r="498" spans="1:16" ht="31.5" x14ac:dyDescent="0.25">
      <c r="A498" s="102">
        <v>60000064</v>
      </c>
      <c r="B498" s="61" t="s">
        <v>436</v>
      </c>
      <c r="C498" s="36" t="e">
        <f>VLOOKUP(A498,'[3]Прейскурант 2019'!$A$12:$E$1358,5,0)</f>
        <v>#N/A</v>
      </c>
      <c r="D498" s="37">
        <v>1</v>
      </c>
      <c r="E498" s="37">
        <f t="shared" si="147"/>
        <v>88.041240000000016</v>
      </c>
      <c r="F498" s="44">
        <v>0</v>
      </c>
      <c r="G498" s="44">
        <f t="shared" si="149"/>
        <v>88.041240000000016</v>
      </c>
      <c r="H498" s="44">
        <f t="shared" si="142"/>
        <v>29.934021600000008</v>
      </c>
      <c r="I498" s="45">
        <f t="shared" si="150"/>
        <v>117.97526160000002</v>
      </c>
      <c r="J498" s="44">
        <f t="shared" si="143"/>
        <v>17.696289240000002</v>
      </c>
      <c r="K498" s="46">
        <f t="shared" si="151"/>
        <v>135.67155084000004</v>
      </c>
      <c r="L498" s="47">
        <f t="shared" si="144"/>
        <v>162.80586100800005</v>
      </c>
      <c r="M498" s="77" t="e">
        <f t="shared" si="148"/>
        <v>#N/A</v>
      </c>
      <c r="N498" s="48">
        <v>177</v>
      </c>
      <c r="O498" s="49" t="e">
        <f t="shared" si="145"/>
        <v>#N/A</v>
      </c>
      <c r="P498" s="93" t="e">
        <f t="shared" si="146"/>
        <v>#N/A</v>
      </c>
    </row>
    <row r="499" spans="1:16" ht="31.5" x14ac:dyDescent="0.25">
      <c r="A499" s="102">
        <v>60000065</v>
      </c>
      <c r="B499" s="61" t="s">
        <v>437</v>
      </c>
      <c r="C499" s="36" t="e">
        <f>VLOOKUP(A499,'[3]Прейскурант 2019'!$A$12:$E$1358,5,0)</f>
        <v>#N/A</v>
      </c>
      <c r="D499" s="37">
        <v>1</v>
      </c>
      <c r="E499" s="37">
        <f t="shared" si="147"/>
        <v>88.041240000000016</v>
      </c>
      <c r="F499" s="44">
        <v>1.98</v>
      </c>
      <c r="G499" s="44">
        <f t="shared" si="149"/>
        <v>90.02124000000002</v>
      </c>
      <c r="H499" s="44">
        <f t="shared" si="142"/>
        <v>30.60722160000001</v>
      </c>
      <c r="I499" s="45">
        <f t="shared" si="150"/>
        <v>120.62846160000004</v>
      </c>
      <c r="J499" s="44">
        <f t="shared" si="143"/>
        <v>18.094269240000006</v>
      </c>
      <c r="K499" s="46">
        <f t="shared" si="151"/>
        <v>138.72273084000005</v>
      </c>
      <c r="L499" s="47">
        <f t="shared" si="144"/>
        <v>166.46727700800005</v>
      </c>
      <c r="M499" s="77" t="e">
        <f t="shared" si="148"/>
        <v>#N/A</v>
      </c>
      <c r="N499" s="48">
        <v>1055</v>
      </c>
      <c r="O499" s="49" t="e">
        <f t="shared" si="145"/>
        <v>#N/A</v>
      </c>
      <c r="P499" s="93" t="e">
        <f t="shared" si="146"/>
        <v>#N/A</v>
      </c>
    </row>
    <row r="500" spans="1:16" ht="31.5" x14ac:dyDescent="0.25">
      <c r="A500" s="102">
        <v>60000066</v>
      </c>
      <c r="B500" s="61" t="s">
        <v>438</v>
      </c>
      <c r="C500" s="36" t="e">
        <f>VLOOKUP(A500,'[3]Прейскурант 2019'!$A$12:$E$1358,5,0)</f>
        <v>#N/A</v>
      </c>
      <c r="D500" s="37">
        <v>4.2300000000000004</v>
      </c>
      <c r="E500" s="37">
        <f t="shared" si="147"/>
        <v>372.4144452000001</v>
      </c>
      <c r="F500" s="44">
        <v>4.78</v>
      </c>
      <c r="G500" s="44">
        <f t="shared" si="149"/>
        <v>377.19444520000008</v>
      </c>
      <c r="H500" s="44">
        <f t="shared" si="142"/>
        <v>128.24611136800004</v>
      </c>
      <c r="I500" s="45">
        <f t="shared" si="150"/>
        <v>505.44055656800015</v>
      </c>
      <c r="J500" s="44">
        <f t="shared" si="143"/>
        <v>75.816083485200025</v>
      </c>
      <c r="K500" s="46">
        <f t="shared" si="151"/>
        <v>581.25664005320016</v>
      </c>
      <c r="L500" s="47">
        <f t="shared" si="144"/>
        <v>697.50796806384017</v>
      </c>
      <c r="M500" s="77" t="e">
        <f t="shared" si="148"/>
        <v>#N/A</v>
      </c>
      <c r="N500" s="48">
        <v>743</v>
      </c>
      <c r="O500" s="49" t="e">
        <f t="shared" si="145"/>
        <v>#N/A</v>
      </c>
      <c r="P500" s="93" t="e">
        <f t="shared" si="146"/>
        <v>#N/A</v>
      </c>
    </row>
    <row r="501" spans="1:16" ht="31.5" x14ac:dyDescent="0.25">
      <c r="A501" s="102">
        <v>60000067</v>
      </c>
      <c r="B501" s="61" t="s">
        <v>439</v>
      </c>
      <c r="C501" s="36" t="e">
        <f>VLOOKUP(A501,'[3]Прейскурант 2019'!$A$12:$E$1358,5,0)</f>
        <v>#N/A</v>
      </c>
      <c r="D501" s="37">
        <v>6</v>
      </c>
      <c r="E501" s="37">
        <f t="shared" si="147"/>
        <v>528.2474400000001</v>
      </c>
      <c r="F501" s="44">
        <v>7.82</v>
      </c>
      <c r="G501" s="44">
        <f t="shared" si="149"/>
        <v>536.06744000000015</v>
      </c>
      <c r="H501" s="44">
        <f t="shared" si="142"/>
        <v>182.26292960000006</v>
      </c>
      <c r="I501" s="45">
        <f t="shared" si="150"/>
        <v>718.33036960000027</v>
      </c>
      <c r="J501" s="44">
        <f t="shared" si="143"/>
        <v>107.74955544000004</v>
      </c>
      <c r="K501" s="46">
        <f t="shared" si="151"/>
        <v>826.07992504000026</v>
      </c>
      <c r="L501" s="47">
        <f t="shared" si="144"/>
        <v>991.29591004800034</v>
      </c>
      <c r="M501" s="77" t="e">
        <f t="shared" si="148"/>
        <v>#N/A</v>
      </c>
      <c r="N501" s="48">
        <v>1055</v>
      </c>
      <c r="O501" s="49" t="e">
        <f t="shared" si="145"/>
        <v>#N/A</v>
      </c>
      <c r="P501" s="93" t="e">
        <f t="shared" si="146"/>
        <v>#N/A</v>
      </c>
    </row>
    <row r="502" spans="1:16" ht="47.25" x14ac:dyDescent="0.25">
      <c r="A502" s="102">
        <v>60000068</v>
      </c>
      <c r="B502" s="61" t="s">
        <v>440</v>
      </c>
      <c r="C502" s="36" t="e">
        <f>VLOOKUP(A502,'[3]Прейскурант 2019'!$A$12:$E$1358,5,0)</f>
        <v>#N/A</v>
      </c>
      <c r="D502" s="37">
        <v>3.5</v>
      </c>
      <c r="E502" s="37">
        <f t="shared" si="147"/>
        <v>308.14434000000006</v>
      </c>
      <c r="F502" s="44">
        <v>77.900000000000006</v>
      </c>
      <c r="G502" s="44">
        <f t="shared" si="149"/>
        <v>386.04434000000003</v>
      </c>
      <c r="H502" s="44">
        <f t="shared" si="142"/>
        <v>131.25507560000003</v>
      </c>
      <c r="I502" s="45">
        <f t="shared" si="150"/>
        <v>517.29941560000009</v>
      </c>
      <c r="J502" s="44">
        <f t="shared" si="143"/>
        <v>77.594912340000008</v>
      </c>
      <c r="K502" s="46">
        <f t="shared" si="151"/>
        <v>594.89432794000004</v>
      </c>
      <c r="L502" s="47">
        <f t="shared" si="144"/>
        <v>713.873193528</v>
      </c>
      <c r="M502" s="77" t="e">
        <f t="shared" si="148"/>
        <v>#N/A</v>
      </c>
      <c r="N502" s="48">
        <v>760</v>
      </c>
      <c r="O502" s="49" t="e">
        <f t="shared" si="145"/>
        <v>#N/A</v>
      </c>
      <c r="P502" s="93" t="e">
        <f t="shared" si="146"/>
        <v>#N/A</v>
      </c>
    </row>
    <row r="503" spans="1:16" ht="47.25" x14ac:dyDescent="0.25">
      <c r="A503" s="102">
        <v>60000069</v>
      </c>
      <c r="B503" s="61" t="s">
        <v>441</v>
      </c>
      <c r="C503" s="36" t="e">
        <f>VLOOKUP(A503,'[3]Прейскурант 2019'!$A$12:$E$1358,5,0)</f>
        <v>#N/A</v>
      </c>
      <c r="D503" s="37">
        <v>2</v>
      </c>
      <c r="E503" s="37">
        <f t="shared" si="147"/>
        <v>176.08248000000003</v>
      </c>
      <c r="F503" s="44">
        <v>976.93</v>
      </c>
      <c r="G503" s="44">
        <f t="shared" si="149"/>
        <v>1153.0124799999999</v>
      </c>
      <c r="H503" s="44">
        <f t="shared" si="142"/>
        <v>392.0242432</v>
      </c>
      <c r="I503" s="45">
        <f t="shared" si="150"/>
        <v>1545.0367231999999</v>
      </c>
      <c r="J503" s="44">
        <f t="shared" si="143"/>
        <v>231.75550847999997</v>
      </c>
      <c r="K503" s="46">
        <f t="shared" si="151"/>
        <v>1776.7922316799998</v>
      </c>
      <c r="L503" s="47">
        <f t="shared" si="144"/>
        <v>2132.1506780159998</v>
      </c>
      <c r="M503" s="77" t="e">
        <f t="shared" si="148"/>
        <v>#N/A</v>
      </c>
      <c r="N503" s="48">
        <v>2271</v>
      </c>
      <c r="O503" s="49" t="e">
        <f t="shared" si="145"/>
        <v>#N/A</v>
      </c>
      <c r="P503" s="93" t="e">
        <f t="shared" si="146"/>
        <v>#N/A</v>
      </c>
    </row>
    <row r="504" spans="1:16" ht="47.25" x14ac:dyDescent="0.25">
      <c r="A504" s="102">
        <v>60000070</v>
      </c>
      <c r="B504" s="61" t="s">
        <v>442</v>
      </c>
      <c r="C504" s="36" t="e">
        <f>VLOOKUP(A504,'[3]Прейскурант 2019'!$A$12:$E$1358,5,0)</f>
        <v>#N/A</v>
      </c>
      <c r="D504" s="37">
        <v>2.2999999999999998</v>
      </c>
      <c r="E504" s="37">
        <f t="shared" si="147"/>
        <v>202.49485200000001</v>
      </c>
      <c r="F504" s="44">
        <v>454.08</v>
      </c>
      <c r="G504" s="44">
        <f t="shared" si="149"/>
        <v>656.57485199999996</v>
      </c>
      <c r="H504" s="44">
        <f t="shared" si="142"/>
        <v>223.23544968000002</v>
      </c>
      <c r="I504" s="45">
        <f t="shared" si="150"/>
        <v>879.81030167999995</v>
      </c>
      <c r="J504" s="44">
        <f t="shared" si="143"/>
        <v>131.971545252</v>
      </c>
      <c r="K504" s="46">
        <f t="shared" si="151"/>
        <v>1011.781846932</v>
      </c>
      <c r="L504" s="47">
        <f t="shared" si="144"/>
        <v>1214.1382163184001</v>
      </c>
      <c r="M504" s="77" t="e">
        <f t="shared" si="148"/>
        <v>#N/A</v>
      </c>
      <c r="N504" s="48">
        <v>1293</v>
      </c>
      <c r="O504" s="49" t="e">
        <f t="shared" si="145"/>
        <v>#N/A</v>
      </c>
      <c r="P504" s="93" t="e">
        <f t="shared" si="146"/>
        <v>#N/A</v>
      </c>
    </row>
    <row r="505" spans="1:16" ht="31.5" x14ac:dyDescent="0.25">
      <c r="A505" s="102">
        <v>60000071</v>
      </c>
      <c r="B505" s="61" t="s">
        <v>443</v>
      </c>
      <c r="C505" s="36" t="e">
        <f>VLOOKUP(A505,'[3]Прейскурант 2019'!$A$12:$E$1358,5,0)</f>
        <v>#N/A</v>
      </c>
      <c r="D505" s="37">
        <v>2.2999999999999998</v>
      </c>
      <c r="E505" s="37">
        <f t="shared" si="147"/>
        <v>202.49485200000001</v>
      </c>
      <c r="F505" s="44">
        <v>124.9</v>
      </c>
      <c r="G505" s="44">
        <f t="shared" si="149"/>
        <v>327.39485200000001</v>
      </c>
      <c r="H505" s="44">
        <f t="shared" si="142"/>
        <v>111.31424968000002</v>
      </c>
      <c r="I505" s="45">
        <f t="shared" si="150"/>
        <v>438.70910168</v>
      </c>
      <c r="J505" s="44">
        <f t="shared" si="143"/>
        <v>65.806365251999992</v>
      </c>
      <c r="K505" s="46">
        <f t="shared" si="151"/>
        <v>504.51546693199998</v>
      </c>
      <c r="L505" s="47">
        <f t="shared" si="144"/>
        <v>605.41856031839995</v>
      </c>
      <c r="M505" s="77" t="e">
        <f t="shared" si="148"/>
        <v>#N/A</v>
      </c>
      <c r="N505" s="48">
        <v>644</v>
      </c>
      <c r="O505" s="49" t="e">
        <f t="shared" si="145"/>
        <v>#N/A</v>
      </c>
      <c r="P505" s="93" t="e">
        <f t="shared" si="146"/>
        <v>#N/A</v>
      </c>
    </row>
    <row r="506" spans="1:16" ht="31.5" x14ac:dyDescent="0.25">
      <c r="A506" s="102">
        <v>60000072</v>
      </c>
      <c r="B506" s="61" t="s">
        <v>444</v>
      </c>
      <c r="C506" s="36" t="e">
        <f>VLOOKUP(A506,'[3]Прейскурант 2019'!$A$12:$E$1358,5,0)</f>
        <v>#N/A</v>
      </c>
      <c r="D506" s="37">
        <v>0.8</v>
      </c>
      <c r="E506" s="37">
        <f t="shared" si="147"/>
        <v>70.432992000000013</v>
      </c>
      <c r="F506" s="44">
        <v>0</v>
      </c>
      <c r="G506" s="44">
        <f t="shared" si="149"/>
        <v>70.432992000000013</v>
      </c>
      <c r="H506" s="44">
        <f t="shared" si="142"/>
        <v>23.947217280000007</v>
      </c>
      <c r="I506" s="45">
        <f t="shared" si="150"/>
        <v>94.380209280000017</v>
      </c>
      <c r="J506" s="44">
        <f t="shared" si="143"/>
        <v>14.157031392000002</v>
      </c>
      <c r="K506" s="46">
        <f t="shared" si="151"/>
        <v>108.53724067200002</v>
      </c>
      <c r="L506" s="47">
        <f t="shared" si="144"/>
        <v>130.24468880640003</v>
      </c>
      <c r="M506" s="77" t="e">
        <f t="shared" si="148"/>
        <v>#N/A</v>
      </c>
      <c r="N506" s="48">
        <v>138</v>
      </c>
      <c r="O506" s="49" t="e">
        <f t="shared" si="145"/>
        <v>#N/A</v>
      </c>
      <c r="P506" s="93" t="e">
        <f t="shared" si="146"/>
        <v>#N/A</v>
      </c>
    </row>
    <row r="507" spans="1:16" ht="31.5" x14ac:dyDescent="0.25">
      <c r="A507" s="102">
        <v>60000073</v>
      </c>
      <c r="B507" s="61" t="s">
        <v>445</v>
      </c>
      <c r="C507" s="36" t="e">
        <f>VLOOKUP(A507,'[3]Прейскурант 2019'!$A$12:$E$1358,5,0)</f>
        <v>#N/A</v>
      </c>
      <c r="D507" s="37">
        <v>2.9</v>
      </c>
      <c r="E507" s="37">
        <f t="shared" si="147"/>
        <v>255.31959600000002</v>
      </c>
      <c r="F507" s="44">
        <v>36.93</v>
      </c>
      <c r="G507" s="44">
        <f t="shared" si="149"/>
        <v>292.249596</v>
      </c>
      <c r="H507" s="44">
        <f t="shared" si="142"/>
        <v>99.364862640000013</v>
      </c>
      <c r="I507" s="45">
        <f t="shared" si="150"/>
        <v>391.61445864000001</v>
      </c>
      <c r="J507" s="44">
        <f t="shared" si="143"/>
        <v>58.742168796000001</v>
      </c>
      <c r="K507" s="46">
        <f t="shared" si="151"/>
        <v>450.356627436</v>
      </c>
      <c r="L507" s="47">
        <f t="shared" si="144"/>
        <v>540.4279529232</v>
      </c>
      <c r="M507" s="77" t="e">
        <f t="shared" si="148"/>
        <v>#N/A</v>
      </c>
      <c r="N507" s="48">
        <v>575</v>
      </c>
      <c r="O507" s="49" t="e">
        <f t="shared" si="145"/>
        <v>#N/A</v>
      </c>
      <c r="P507" s="93" t="e">
        <f t="shared" si="146"/>
        <v>#N/A</v>
      </c>
    </row>
    <row r="508" spans="1:16" ht="63" x14ac:dyDescent="0.25">
      <c r="A508" s="102">
        <v>60000074</v>
      </c>
      <c r="B508" s="61" t="s">
        <v>446</v>
      </c>
      <c r="C508" s="36" t="e">
        <f>VLOOKUP(A508,'[3]Прейскурант 2019'!$A$12:$E$1358,5,0)</f>
        <v>#N/A</v>
      </c>
      <c r="D508" s="37">
        <v>3.1</v>
      </c>
      <c r="E508" s="37">
        <f t="shared" si="147"/>
        <v>272.92784400000005</v>
      </c>
      <c r="F508" s="44">
        <v>165.26</v>
      </c>
      <c r="G508" s="44">
        <f t="shared" si="149"/>
        <v>438.18784400000004</v>
      </c>
      <c r="H508" s="44">
        <f t="shared" si="142"/>
        <v>148.98386696000003</v>
      </c>
      <c r="I508" s="45">
        <f t="shared" si="150"/>
        <v>587.17171096000004</v>
      </c>
      <c r="J508" s="44">
        <f t="shared" si="143"/>
        <v>88.075756644000009</v>
      </c>
      <c r="K508" s="46">
        <f t="shared" si="151"/>
        <v>675.24746760400001</v>
      </c>
      <c r="L508" s="47">
        <f t="shared" si="144"/>
        <v>810.29696112479996</v>
      </c>
      <c r="M508" s="77" t="e">
        <f t="shared" si="148"/>
        <v>#N/A</v>
      </c>
      <c r="N508" s="48">
        <v>863</v>
      </c>
      <c r="O508" s="49" t="e">
        <f t="shared" si="145"/>
        <v>#N/A</v>
      </c>
      <c r="P508" s="93" t="e">
        <f t="shared" si="146"/>
        <v>#N/A</v>
      </c>
    </row>
    <row r="509" spans="1:16" ht="31.5" x14ac:dyDescent="0.25">
      <c r="A509" s="102">
        <v>60000075</v>
      </c>
      <c r="B509" s="61" t="s">
        <v>447</v>
      </c>
      <c r="C509" s="36" t="e">
        <f>VLOOKUP(A509,'[3]Прейскурант 2019'!$A$12:$E$1358,5,0)</f>
        <v>#N/A</v>
      </c>
      <c r="D509" s="37">
        <v>6</v>
      </c>
      <c r="E509" s="37">
        <f t="shared" si="147"/>
        <v>528.2474400000001</v>
      </c>
      <c r="F509" s="44">
        <v>52.49</v>
      </c>
      <c r="G509" s="44">
        <f t="shared" si="149"/>
        <v>580.73744000000011</v>
      </c>
      <c r="H509" s="44">
        <f t="shared" si="142"/>
        <v>197.45072960000005</v>
      </c>
      <c r="I509" s="45">
        <f t="shared" si="150"/>
        <v>778.18816960000015</v>
      </c>
      <c r="J509" s="44">
        <f t="shared" si="143"/>
        <v>116.72822544000002</v>
      </c>
      <c r="K509" s="46">
        <f t="shared" si="151"/>
        <v>894.91639504000022</v>
      </c>
      <c r="L509" s="47">
        <f t="shared" si="144"/>
        <v>1073.8996740480002</v>
      </c>
      <c r="M509" s="77" t="e">
        <f t="shared" si="148"/>
        <v>#N/A</v>
      </c>
      <c r="N509" s="48">
        <v>1144</v>
      </c>
      <c r="O509" s="49" t="e">
        <f t="shared" si="145"/>
        <v>#N/A</v>
      </c>
      <c r="P509" s="93" t="e">
        <f t="shared" si="146"/>
        <v>#N/A</v>
      </c>
    </row>
    <row r="510" spans="1:16" ht="15" customHeight="1" x14ac:dyDescent="0.2">
      <c r="A510" s="223" t="s">
        <v>448</v>
      </c>
      <c r="B510" s="224"/>
      <c r="C510" s="224"/>
      <c r="D510" s="224"/>
      <c r="E510" s="224"/>
      <c r="F510" s="224"/>
      <c r="G510" s="224"/>
      <c r="H510" s="224"/>
      <c r="I510" s="224"/>
      <c r="J510" s="224"/>
      <c r="K510" s="224"/>
      <c r="L510" s="224"/>
      <c r="M510" s="224"/>
      <c r="N510" s="224"/>
      <c r="O510" s="225"/>
    </row>
    <row r="511" spans="1:16" ht="31.5" x14ac:dyDescent="0.2">
      <c r="A511" s="57">
        <v>60000332</v>
      </c>
      <c r="B511" s="16" t="s">
        <v>449</v>
      </c>
      <c r="C511" s="36">
        <f>VLOOKUP(A511,'[3]Прейскурант 2019'!$A$12:$E$1358,5,0)</f>
        <v>451</v>
      </c>
      <c r="D511" s="37">
        <f>VLOOKUP(A511,'[1]Прейскурант( новый)'!$A$9:$C$1217,3,0)</f>
        <v>1.84</v>
      </c>
      <c r="E511" s="37">
        <f t="shared" si="147"/>
        <v>161.99588160000002</v>
      </c>
      <c r="F511" s="44">
        <f>VLOOKUP(A511,'[2]себ-ть 2019 год'!$A$2:$Q$1337,6,0)</f>
        <v>104.09100000000001</v>
      </c>
      <c r="G511" s="44">
        <f t="shared" si="149"/>
        <v>266.08688160000003</v>
      </c>
      <c r="H511" s="44">
        <f t="shared" si="142"/>
        <v>90.469539744000016</v>
      </c>
      <c r="I511" s="45">
        <f t="shared" si="150"/>
        <v>356.55642134400006</v>
      </c>
      <c r="J511" s="44">
        <f t="shared" si="143"/>
        <v>53.48346320160001</v>
      </c>
      <c r="K511" s="46">
        <f t="shared" si="151"/>
        <v>410.03988454560005</v>
      </c>
      <c r="L511" s="47">
        <f t="shared" si="144"/>
        <v>492.04786145472008</v>
      </c>
      <c r="M511" s="77">
        <f t="shared" ref="M511:M574" si="152">C511*6.5%+C511</f>
        <v>480.315</v>
      </c>
      <c r="N511" s="48">
        <f>N512+N513+N514+N515+N516</f>
        <v>464</v>
      </c>
      <c r="O511" s="49">
        <f t="shared" si="145"/>
        <v>6.4999999999999991</v>
      </c>
      <c r="P511" s="93">
        <f t="shared" si="146"/>
        <v>2.8824833702882469E-2</v>
      </c>
    </row>
    <row r="512" spans="1:16" ht="31.5" x14ac:dyDescent="0.2">
      <c r="A512" s="57">
        <v>60000335</v>
      </c>
      <c r="B512" s="16" t="s">
        <v>450</v>
      </c>
      <c r="C512" s="36">
        <f>VLOOKUP(A512,'[3]Прейскурант 2019'!$A$12:$E$1358,5,0)</f>
        <v>126</v>
      </c>
      <c r="D512" s="37">
        <f>VLOOKUP(A512,'[1]Прейскурант( новый)'!$A$9:$C$1217,3,0)</f>
        <v>0.33</v>
      </c>
      <c r="E512" s="37">
        <f t="shared" si="147"/>
        <v>29.053609200000004</v>
      </c>
      <c r="F512" s="44">
        <f>VLOOKUP(A512,'[2]себ-ть 2019 год'!$A$2:$Q$1337,6,0)</f>
        <v>42.024000000000001</v>
      </c>
      <c r="G512" s="44">
        <f t="shared" si="149"/>
        <v>71.077609200000012</v>
      </c>
      <c r="H512" s="44">
        <f t="shared" si="142"/>
        <v>24.166387128000007</v>
      </c>
      <c r="I512" s="45">
        <f t="shared" si="150"/>
        <v>95.243996328000023</v>
      </c>
      <c r="J512" s="44">
        <f t="shared" si="143"/>
        <v>14.286599449200002</v>
      </c>
      <c r="K512" s="46">
        <f t="shared" si="151"/>
        <v>109.53059577720002</v>
      </c>
      <c r="L512" s="47">
        <f t="shared" si="144"/>
        <v>131.43671493264003</v>
      </c>
      <c r="M512" s="77">
        <f t="shared" si="152"/>
        <v>134.19</v>
      </c>
      <c r="N512" s="48">
        <v>134</v>
      </c>
      <c r="O512" s="49">
        <f t="shared" si="145"/>
        <v>6.4999999999999991</v>
      </c>
      <c r="P512" s="93">
        <f t="shared" si="146"/>
        <v>6.3492063492063489E-2</v>
      </c>
    </row>
    <row r="513" spans="1:16" ht="31.5" x14ac:dyDescent="0.2">
      <c r="A513" s="57">
        <v>60000333</v>
      </c>
      <c r="B513" s="16" t="s">
        <v>513</v>
      </c>
      <c r="C513" s="36">
        <f>VLOOKUP(A513,'[3]Прейскурант 2019'!$A$12:$E$1358,5,0)</f>
        <v>34</v>
      </c>
      <c r="D513" s="37">
        <f>VLOOKUP(A513,'[1]Прейскурант( новый)'!$A$9:$C$1217,3,0)</f>
        <v>0.2</v>
      </c>
      <c r="E513" s="37">
        <f>67.62*D513*1.302</f>
        <v>17.608248000000003</v>
      </c>
      <c r="F513" s="44">
        <f>VLOOKUP(A513,'[2]себ-ть 2019 год'!$A$2:$Q$1337,6,0)</f>
        <v>0</v>
      </c>
      <c r="G513" s="44">
        <f>E513+F513</f>
        <v>17.608248000000003</v>
      </c>
      <c r="H513" s="44">
        <f>G513*$H$1</f>
        <v>5.9868043200000018</v>
      </c>
      <c r="I513" s="45">
        <f>G513+H513</f>
        <v>23.595052320000004</v>
      </c>
      <c r="J513" s="44">
        <f>I513*$J$1</f>
        <v>3.5392578480000005</v>
      </c>
      <c r="K513" s="46">
        <f>I513+J513</f>
        <v>27.134310168000006</v>
      </c>
      <c r="L513" s="47">
        <f>K513*$L$1+K513</f>
        <v>32.561172201600009</v>
      </c>
      <c r="M513" s="77">
        <f t="shared" si="152"/>
        <v>36.21</v>
      </c>
      <c r="N513" s="48">
        <v>36</v>
      </c>
      <c r="O513" s="49">
        <f>(M513-C513)/C513*100</f>
        <v>6.5000000000000027</v>
      </c>
      <c r="P513" s="93">
        <f t="shared" si="146"/>
        <v>5.8823529411764719E-2</v>
      </c>
    </row>
    <row r="514" spans="1:16" ht="31.5" x14ac:dyDescent="0.2">
      <c r="A514" s="57">
        <v>60000334</v>
      </c>
      <c r="B514" s="16" t="s">
        <v>514</v>
      </c>
      <c r="C514" s="36">
        <f>VLOOKUP(A514,'[3]Прейскурант 2019'!$A$12:$E$1358,5,0)</f>
        <v>59</v>
      </c>
      <c r="D514" s="37">
        <f>VLOOKUP(A514,'[1]Прейскурант( новый)'!$A$9:$C$1217,3,0)</f>
        <v>0.28999999999999998</v>
      </c>
      <c r="E514" s="37">
        <f>67.62*D514*1.302</f>
        <v>25.5319596</v>
      </c>
      <c r="F514" s="44">
        <f>VLOOKUP(A514,'[2]себ-ть 2019 год'!$A$2:$Q$1337,6,0)</f>
        <v>0</v>
      </c>
      <c r="G514" s="44">
        <f>E514+F514</f>
        <v>25.5319596</v>
      </c>
      <c r="H514" s="44">
        <f>G514*$H$1</f>
        <v>8.6808662640000005</v>
      </c>
      <c r="I514" s="45">
        <f>G514+H514</f>
        <v>34.212825864000003</v>
      </c>
      <c r="J514" s="44">
        <f>I514*$J$1</f>
        <v>5.1319238796000004</v>
      </c>
      <c r="K514" s="46">
        <f>I514+J514</f>
        <v>39.344749743600005</v>
      </c>
      <c r="L514" s="47">
        <f>K514*$L$1+K514</f>
        <v>47.213699692320006</v>
      </c>
      <c r="M514" s="77">
        <f t="shared" si="152"/>
        <v>62.835000000000001</v>
      </c>
      <c r="N514" s="48">
        <v>63</v>
      </c>
      <c r="O514" s="49">
        <f>(M514-C514)/C514*100</f>
        <v>6.5000000000000018</v>
      </c>
      <c r="P514" s="93">
        <f t="shared" si="146"/>
        <v>6.7796610169491567E-2</v>
      </c>
    </row>
    <row r="515" spans="1:16" ht="31.5" x14ac:dyDescent="0.2">
      <c r="A515" s="57">
        <v>60000336</v>
      </c>
      <c r="B515" s="16" t="s">
        <v>515</v>
      </c>
      <c r="C515" s="36">
        <f>VLOOKUP(A515,'[3]Прейскурант 2019'!$A$12:$E$1358,5,0)</f>
        <v>28</v>
      </c>
      <c r="D515" s="37">
        <f>VLOOKUP(A515,'[1]Прейскурант( новый)'!$A$9:$C$1217,3,0)</f>
        <v>0.28999999999999998</v>
      </c>
      <c r="E515" s="37">
        <f>67.62*D515*1.302</f>
        <v>25.5319596</v>
      </c>
      <c r="F515" s="44">
        <f>VLOOKUP(A515,'[2]себ-ть 2019 год'!$A$2:$Q$1337,6,0)</f>
        <v>0</v>
      </c>
      <c r="G515" s="44">
        <f>E515+F515</f>
        <v>25.5319596</v>
      </c>
      <c r="H515" s="44">
        <f>G515*$H$1</f>
        <v>8.6808662640000005</v>
      </c>
      <c r="I515" s="45">
        <f>G515+H515</f>
        <v>34.212825864000003</v>
      </c>
      <c r="J515" s="44">
        <f>I515*$J$1</f>
        <v>5.1319238796000004</v>
      </c>
      <c r="K515" s="46">
        <f>I515+J515</f>
        <v>39.344749743600005</v>
      </c>
      <c r="L515" s="47">
        <f>K515*$L$1+K515</f>
        <v>47.213699692320006</v>
      </c>
      <c r="M515" s="77">
        <f t="shared" si="152"/>
        <v>29.82</v>
      </c>
      <c r="N515" s="48">
        <v>30</v>
      </c>
      <c r="O515" s="49">
        <f>(M515-C515)/C515*100</f>
        <v>6.5000000000000018</v>
      </c>
      <c r="P515" s="93">
        <f t="shared" si="146"/>
        <v>7.1428571428571397E-2</v>
      </c>
    </row>
    <row r="516" spans="1:16" ht="31.5" x14ac:dyDescent="0.2">
      <c r="A516" s="57">
        <v>60000337</v>
      </c>
      <c r="B516" s="16" t="s">
        <v>516</v>
      </c>
      <c r="C516" s="36">
        <f>VLOOKUP(A516,'[3]Прейскурант 2019'!$A$12:$E$1358,5,0)</f>
        <v>189</v>
      </c>
      <c r="D516" s="37">
        <f>VLOOKUP(A516,'[1]Прейскурант( новый)'!$A$9:$C$1217,3,0)</f>
        <v>0.33</v>
      </c>
      <c r="E516" s="37">
        <f>67.62*D516*1.302</f>
        <v>29.053609200000004</v>
      </c>
      <c r="F516" s="44">
        <f>VLOOKUP(A516,'[2]себ-ть 2019 год'!$A$2:$Q$1337,6,0)</f>
        <v>62.067</v>
      </c>
      <c r="G516" s="44">
        <f>E516+F516</f>
        <v>91.120609200000004</v>
      </c>
      <c r="H516" s="44">
        <f>G516*$H$1</f>
        <v>30.981007128000005</v>
      </c>
      <c r="I516" s="45">
        <f>G516+H516</f>
        <v>122.10161632800001</v>
      </c>
      <c r="J516" s="44">
        <f>I516*$J$1</f>
        <v>18.315242449199999</v>
      </c>
      <c r="K516" s="46">
        <f>I516+J516</f>
        <v>140.41685877719999</v>
      </c>
      <c r="L516" s="47">
        <f>K516*$L$1+K516</f>
        <v>168.50023053263999</v>
      </c>
      <c r="M516" s="77">
        <f t="shared" si="152"/>
        <v>201.285</v>
      </c>
      <c r="N516" s="48">
        <v>201</v>
      </c>
      <c r="O516" s="49">
        <f>(M516-C516)/C516*100</f>
        <v>6.4999999999999991</v>
      </c>
      <c r="P516" s="93">
        <f t="shared" si="146"/>
        <v>6.3492063492063489E-2</v>
      </c>
    </row>
    <row r="517" spans="1:16" ht="15.75" x14ac:dyDescent="0.2">
      <c r="A517" s="57">
        <v>60001010</v>
      </c>
      <c r="B517" s="16" t="s">
        <v>451</v>
      </c>
      <c r="C517" s="36">
        <f>VLOOKUP(A517,'[3]Прейскурант 2019'!$A$12:$E$1358,5,0)</f>
        <v>2122</v>
      </c>
      <c r="D517" s="37">
        <f>VLOOKUP(A517,'[1]Прейскурант( новый)'!$A$9:$C$1217,3,0)</f>
        <v>15.59</v>
      </c>
      <c r="E517" s="37">
        <f t="shared" si="147"/>
        <v>1372.5629316</v>
      </c>
      <c r="F517" s="44">
        <v>0</v>
      </c>
      <c r="G517" s="44">
        <f t="shared" si="149"/>
        <v>1372.5629316</v>
      </c>
      <c r="H517" s="44">
        <f t="shared" si="142"/>
        <v>466.67139674399999</v>
      </c>
      <c r="I517" s="45">
        <f t="shared" si="150"/>
        <v>1839.234328344</v>
      </c>
      <c r="J517" s="44">
        <f t="shared" si="143"/>
        <v>275.88514925160001</v>
      </c>
      <c r="K517" s="46">
        <f t="shared" si="151"/>
        <v>2115.1194775956001</v>
      </c>
      <c r="L517" s="47">
        <f t="shared" si="144"/>
        <v>2538.1433731147199</v>
      </c>
      <c r="M517" s="77">
        <f t="shared" si="152"/>
        <v>2259.9299999999998</v>
      </c>
      <c r="N517" s="48">
        <f>N518+N519+N520+N521+N522+N523+N524</f>
        <v>2253</v>
      </c>
      <c r="O517" s="49">
        <f t="shared" si="145"/>
        <v>6.499999999999992</v>
      </c>
      <c r="P517" s="93">
        <f t="shared" si="146"/>
        <v>6.1734213006597649E-2</v>
      </c>
    </row>
    <row r="518" spans="1:16" ht="31.5" x14ac:dyDescent="0.2">
      <c r="A518" s="57">
        <v>60000375</v>
      </c>
      <c r="B518" s="16" t="s">
        <v>452</v>
      </c>
      <c r="C518" s="36">
        <f>VLOOKUP(A518,'[3]Прейскурант 2019'!$A$12:$E$1358,5,0)</f>
        <v>146</v>
      </c>
      <c r="D518" s="37">
        <f>VLOOKUP(A518,'[1]Прейскурант( новый)'!$A$9:$C$1217,3,0)</f>
        <v>0.28999999999999998</v>
      </c>
      <c r="E518" s="37">
        <f t="shared" si="147"/>
        <v>25.5319596</v>
      </c>
      <c r="F518" s="44">
        <f>VLOOKUP(A518,'[2]себ-ть 2019 год'!$A$2:$Q$1337,6,0)</f>
        <v>52.611599999999996</v>
      </c>
      <c r="G518" s="44">
        <f t="shared" si="149"/>
        <v>78.143559600000003</v>
      </c>
      <c r="H518" s="44">
        <f t="shared" si="142"/>
        <v>26.568810264000003</v>
      </c>
      <c r="I518" s="45">
        <f t="shared" si="150"/>
        <v>104.71236986400001</v>
      </c>
      <c r="J518" s="44">
        <f t="shared" si="143"/>
        <v>15.706855479600002</v>
      </c>
      <c r="K518" s="46">
        <f t="shared" si="151"/>
        <v>120.4192253436</v>
      </c>
      <c r="L518" s="47">
        <f t="shared" si="144"/>
        <v>144.50307041232</v>
      </c>
      <c r="M518" s="77">
        <f t="shared" si="152"/>
        <v>155.49</v>
      </c>
      <c r="N518" s="48">
        <v>155</v>
      </c>
      <c r="O518" s="49">
        <f t="shared" si="145"/>
        <v>6.5000000000000053</v>
      </c>
      <c r="P518" s="93">
        <f t="shared" si="146"/>
        <v>6.164383561643838E-2</v>
      </c>
    </row>
    <row r="519" spans="1:16" ht="31.5" x14ac:dyDescent="0.2">
      <c r="A519" s="57">
        <v>60000376</v>
      </c>
      <c r="B519" s="16" t="s">
        <v>453</v>
      </c>
      <c r="C519" s="36">
        <f>VLOOKUP(A519,'[3]Прейскурант 2019'!$A$12:$E$1358,5,0)</f>
        <v>135</v>
      </c>
      <c r="D519" s="37">
        <f>VLOOKUP(A519,'[1]Прейскурант( новый)'!$A$9:$C$1217,3,0)</f>
        <v>1.42</v>
      </c>
      <c r="E519" s="37">
        <f t="shared" si="147"/>
        <v>125.0185608</v>
      </c>
      <c r="F519" s="44">
        <f>VLOOKUP(A519,'[2]себ-ть 2019 год'!$A$2:$Q$1337,6,0)</f>
        <v>22.3992</v>
      </c>
      <c r="G519" s="44">
        <f t="shared" si="149"/>
        <v>147.4177608</v>
      </c>
      <c r="H519" s="44">
        <f t="shared" si="142"/>
        <v>50.122038672000002</v>
      </c>
      <c r="I519" s="45">
        <f t="shared" si="150"/>
        <v>197.539799472</v>
      </c>
      <c r="J519" s="44">
        <f t="shared" si="143"/>
        <v>29.630969920799998</v>
      </c>
      <c r="K519" s="46">
        <f t="shared" si="151"/>
        <v>227.1707693928</v>
      </c>
      <c r="L519" s="47">
        <f t="shared" si="144"/>
        <v>272.60492327136001</v>
      </c>
      <c r="M519" s="77">
        <f t="shared" si="152"/>
        <v>143.77500000000001</v>
      </c>
      <c r="N519" s="48">
        <v>144</v>
      </c>
      <c r="O519" s="49">
        <f t="shared" si="145"/>
        <v>6.5000000000000044</v>
      </c>
      <c r="P519" s="93">
        <f t="shared" si="146"/>
        <v>6.6666666666666652E-2</v>
      </c>
    </row>
    <row r="520" spans="1:16" ht="15.75" x14ac:dyDescent="0.2">
      <c r="A520" s="57">
        <v>60000377</v>
      </c>
      <c r="B520" s="16" t="s">
        <v>454</v>
      </c>
      <c r="C520" s="36">
        <f>VLOOKUP(A520,'[3]Прейскурант 2019'!$A$12:$E$1358,5,0)</f>
        <v>77</v>
      </c>
      <c r="D520" s="37">
        <f>VLOOKUP(A520,'[1]Прейскурант( новый)'!$A$9:$C$1217,3,0)</f>
        <v>0.75</v>
      </c>
      <c r="E520" s="37">
        <f t="shared" si="147"/>
        <v>66.030930000000012</v>
      </c>
      <c r="F520" s="44">
        <f>VLOOKUP(A520,'[2]себ-ть 2019 год'!$A$2:$Q$1337,6,0)</f>
        <v>0.3876</v>
      </c>
      <c r="G520" s="44">
        <f t="shared" si="149"/>
        <v>66.418530000000018</v>
      </c>
      <c r="H520" s="44">
        <f t="shared" si="142"/>
        <v>22.582300200000009</v>
      </c>
      <c r="I520" s="45">
        <f t="shared" si="150"/>
        <v>89.000830200000024</v>
      </c>
      <c r="J520" s="44">
        <f t="shared" si="143"/>
        <v>13.350124530000004</v>
      </c>
      <c r="K520" s="46">
        <f t="shared" si="151"/>
        <v>102.35095473000003</v>
      </c>
      <c r="L520" s="47">
        <f t="shared" si="144"/>
        <v>122.82114567600003</v>
      </c>
      <c r="M520" s="77">
        <f t="shared" si="152"/>
        <v>82.004999999999995</v>
      </c>
      <c r="N520" s="48">
        <v>82</v>
      </c>
      <c r="O520" s="49">
        <f t="shared" si="145"/>
        <v>6.4999999999999947</v>
      </c>
      <c r="P520" s="93">
        <f t="shared" si="146"/>
        <v>6.4935064935064846E-2</v>
      </c>
    </row>
    <row r="521" spans="1:16" ht="31.5" x14ac:dyDescent="0.2">
      <c r="A521" s="57">
        <v>60001011</v>
      </c>
      <c r="B521" s="16" t="s">
        <v>455</v>
      </c>
      <c r="C521" s="36">
        <f>VLOOKUP(A521,'[3]Прейскурант 2019'!$A$12:$E$1358,5,0)</f>
        <v>279</v>
      </c>
      <c r="D521" s="37">
        <f>VLOOKUP(A521,'[1]Прейскурант( новый)'!$A$9:$C$1217,3,0)</f>
        <v>4.08</v>
      </c>
      <c r="E521" s="37">
        <f t="shared" si="147"/>
        <v>359.20825920000004</v>
      </c>
      <c r="F521" s="44">
        <f>VLOOKUP(A521,'[2]себ-ть 2019 год'!$A$2:$Q$1337,6,0)</f>
        <v>1.0200000000000001E-2</v>
      </c>
      <c r="G521" s="44">
        <f t="shared" si="149"/>
        <v>359.21845920000004</v>
      </c>
      <c r="H521" s="44">
        <f t="shared" si="142"/>
        <v>122.13427612800002</v>
      </c>
      <c r="I521" s="45">
        <f t="shared" si="150"/>
        <v>481.35273532800005</v>
      </c>
      <c r="J521" s="44">
        <f t="shared" si="143"/>
        <v>72.202910299199999</v>
      </c>
      <c r="K521" s="46">
        <f t="shared" si="151"/>
        <v>553.55564562720008</v>
      </c>
      <c r="L521" s="47">
        <f t="shared" si="144"/>
        <v>664.26677475264012</v>
      </c>
      <c r="M521" s="77">
        <f t="shared" si="152"/>
        <v>297.13499999999999</v>
      </c>
      <c r="N521" s="48">
        <v>297</v>
      </c>
      <c r="O521" s="49">
        <f t="shared" si="145"/>
        <v>6.4999999999999964</v>
      </c>
      <c r="P521" s="93">
        <f t="shared" si="146"/>
        <v>6.4516129032258007E-2</v>
      </c>
    </row>
    <row r="522" spans="1:16" ht="31.5" x14ac:dyDescent="0.2">
      <c r="A522" s="57">
        <v>60000379</v>
      </c>
      <c r="B522" s="16" t="s">
        <v>456</v>
      </c>
      <c r="C522" s="36">
        <f>VLOOKUP(A522,'[3]Прейскурант 2019'!$A$12:$E$1358,5,0)</f>
        <v>518</v>
      </c>
      <c r="D522" s="37">
        <f>VLOOKUP(A522,'[1]Прейскурант( новый)'!$A$9:$C$1217,3,0)</f>
        <v>2.83</v>
      </c>
      <c r="E522" s="37">
        <f t="shared" si="147"/>
        <v>249.15670920000005</v>
      </c>
      <c r="F522" s="44">
        <f>VLOOKUP(A522,'[2]себ-ть 2019 год'!$A$2:$Q$1337,6,0)</f>
        <v>30.9162</v>
      </c>
      <c r="G522" s="44">
        <f t="shared" si="149"/>
        <v>280.07290920000003</v>
      </c>
      <c r="H522" s="44">
        <f t="shared" si="142"/>
        <v>95.224789128000012</v>
      </c>
      <c r="I522" s="45">
        <f t="shared" si="150"/>
        <v>375.29769832800002</v>
      </c>
      <c r="J522" s="44">
        <f t="shared" si="143"/>
        <v>56.294654749199999</v>
      </c>
      <c r="K522" s="46">
        <f t="shared" si="151"/>
        <v>431.59235307720002</v>
      </c>
      <c r="L522" s="47">
        <f t="shared" si="144"/>
        <v>517.91082369264007</v>
      </c>
      <c r="M522" s="77">
        <f t="shared" si="152"/>
        <v>551.66999999999996</v>
      </c>
      <c r="N522" s="48">
        <v>552</v>
      </c>
      <c r="O522" s="49">
        <f t="shared" si="145"/>
        <v>6.499999999999992</v>
      </c>
      <c r="P522" s="93">
        <f t="shared" ref="P522:P585" si="153">(N522/C522)-100%</f>
        <v>6.5637065637065728E-2</v>
      </c>
    </row>
    <row r="523" spans="1:16" ht="31.5" x14ac:dyDescent="0.2">
      <c r="A523" s="57">
        <v>60000380</v>
      </c>
      <c r="B523" s="16" t="s">
        <v>457</v>
      </c>
      <c r="C523" s="36">
        <f>VLOOKUP(A523,'[3]Прейскурант 2019'!$A$12:$E$1358,5,0)</f>
        <v>600</v>
      </c>
      <c r="D523" s="37">
        <f>VLOOKUP(A523,'[1]Прейскурант( новый)'!$A$9:$C$1217,3,0)</f>
        <v>4.83</v>
      </c>
      <c r="E523" s="37">
        <f t="shared" si="147"/>
        <v>425.2391892</v>
      </c>
      <c r="F523" s="44">
        <f>VLOOKUP(A523,'[2]себ-ть 2019 год'!$A$2:$Q$1337,6,0)</f>
        <v>20.552999999999997</v>
      </c>
      <c r="G523" s="44">
        <f t="shared" si="149"/>
        <v>445.7921892</v>
      </c>
      <c r="H523" s="44">
        <f t="shared" si="142"/>
        <v>151.569344328</v>
      </c>
      <c r="I523" s="45">
        <f t="shared" si="150"/>
        <v>597.361533528</v>
      </c>
      <c r="J523" s="44">
        <f t="shared" si="143"/>
        <v>89.604230029199996</v>
      </c>
      <c r="K523" s="46">
        <f t="shared" si="151"/>
        <v>686.96576355720003</v>
      </c>
      <c r="L523" s="47">
        <f t="shared" si="144"/>
        <v>824.35891626864009</v>
      </c>
      <c r="M523" s="77">
        <f t="shared" si="152"/>
        <v>639</v>
      </c>
      <c r="N523" s="48">
        <v>639</v>
      </c>
      <c r="O523" s="49">
        <f t="shared" si="145"/>
        <v>6.5</v>
      </c>
      <c r="P523" s="93">
        <f t="shared" si="153"/>
        <v>6.4999999999999947E-2</v>
      </c>
    </row>
    <row r="524" spans="1:16" ht="31.5" x14ac:dyDescent="0.2">
      <c r="A524" s="57">
        <v>60000381</v>
      </c>
      <c r="B524" s="16" t="s">
        <v>458</v>
      </c>
      <c r="C524" s="36">
        <f>VLOOKUP(A524,'[3]Прейскурант 2019'!$A$12:$E$1358,5,0)</f>
        <v>361</v>
      </c>
      <c r="D524" s="37">
        <f>VLOOKUP(A524,'[1]Прейскурант( новый)'!$A$9:$C$1217,3,0)</f>
        <v>1.75</v>
      </c>
      <c r="E524" s="37">
        <f t="shared" si="147"/>
        <v>154.07217000000003</v>
      </c>
      <c r="F524" s="44">
        <f>VLOOKUP(A524,'[2]себ-ть 2019 год'!$A$2:$Q$1337,6,0)</f>
        <v>4.7430000000000003</v>
      </c>
      <c r="G524" s="44">
        <f t="shared" si="149"/>
        <v>158.81517000000002</v>
      </c>
      <c r="H524" s="44">
        <f t="shared" si="142"/>
        <v>53.997157800000011</v>
      </c>
      <c r="I524" s="45">
        <f t="shared" si="150"/>
        <v>212.81232780000005</v>
      </c>
      <c r="J524" s="44">
        <f t="shared" si="143"/>
        <v>31.921849170000005</v>
      </c>
      <c r="K524" s="46">
        <f t="shared" si="151"/>
        <v>244.73417697000005</v>
      </c>
      <c r="L524" s="47">
        <f t="shared" si="144"/>
        <v>293.68101236400008</v>
      </c>
      <c r="M524" s="77">
        <f t="shared" si="152"/>
        <v>384.46499999999997</v>
      </c>
      <c r="N524" s="48">
        <v>384</v>
      </c>
      <c r="O524" s="49">
        <f t="shared" si="145"/>
        <v>6.4999999999999929</v>
      </c>
      <c r="P524" s="93">
        <f t="shared" si="153"/>
        <v>6.3711911357340778E-2</v>
      </c>
    </row>
    <row r="525" spans="1:16" ht="31.5" x14ac:dyDescent="0.2">
      <c r="A525" s="57">
        <v>60001012</v>
      </c>
      <c r="B525" s="16" t="s">
        <v>459</v>
      </c>
      <c r="C525" s="36">
        <f>VLOOKUP(A525,'[3]Прейскурант 2019'!$A$12:$E$1358,5,0)</f>
        <v>9239</v>
      </c>
      <c r="D525" s="37">
        <f>VLOOKUP(A525,'[1]Прейскурант( новый)'!$A$9:$C$1217,3,0)</f>
        <v>44.5</v>
      </c>
      <c r="E525" s="37">
        <f t="shared" si="147"/>
        <v>3917.8351800000005</v>
      </c>
      <c r="F525" s="44">
        <f>VLOOKUP(A525,'[2]себ-ть 2019 год'!$A$2:$Q$1337,6,0)</f>
        <v>1080.4656</v>
      </c>
      <c r="G525" s="44">
        <f t="shared" si="149"/>
        <v>4998.3007800000005</v>
      </c>
      <c r="H525" s="44">
        <f t="shared" ref="H525:H584" si="154">G525*$H$1</f>
        <v>1699.4222652000003</v>
      </c>
      <c r="I525" s="45">
        <f t="shared" si="150"/>
        <v>6697.7230452000003</v>
      </c>
      <c r="J525" s="44">
        <f t="shared" ref="J525:J584" si="155">I525*$J$1</f>
        <v>1004.6584567800001</v>
      </c>
      <c r="K525" s="46">
        <f t="shared" si="151"/>
        <v>7702.3815019800004</v>
      </c>
      <c r="L525" s="47">
        <f t="shared" ref="L525:L584" si="156">K525*$L$1+K525</f>
        <v>9242.8578023760001</v>
      </c>
      <c r="M525" s="77">
        <f t="shared" si="152"/>
        <v>9839.5349999999999</v>
      </c>
      <c r="N525" s="48">
        <v>9840</v>
      </c>
      <c r="O525" s="49">
        <f t="shared" ref="O525:O584" si="157">(M525-C525)/C525*100</f>
        <v>6.4999999999999991</v>
      </c>
      <c r="P525" s="93">
        <f t="shared" si="153"/>
        <v>6.5050330122307543E-2</v>
      </c>
    </row>
    <row r="526" spans="1:16" ht="15.75" x14ac:dyDescent="0.2">
      <c r="A526" s="57">
        <v>60000416</v>
      </c>
      <c r="B526" s="16" t="s">
        <v>460</v>
      </c>
      <c r="C526" s="36">
        <f>VLOOKUP(A526,'[3]Прейскурант 2019'!$A$12:$E$1358,5,0)</f>
        <v>434</v>
      </c>
      <c r="D526" s="37">
        <f>VLOOKUP(A526,'[1]Прейскурант( новый)'!$A$9:$C$1217,3,0)</f>
        <v>1.75</v>
      </c>
      <c r="E526" s="37">
        <f t="shared" ref="E526:E585" si="158">67.62*D526*1.302</f>
        <v>154.07217000000003</v>
      </c>
      <c r="F526" s="44">
        <f>VLOOKUP(A526,'[2]себ-ть 2019 год'!$A$2:$Q$1337,6,0)</f>
        <v>65.504400000000004</v>
      </c>
      <c r="G526" s="44">
        <f t="shared" si="149"/>
        <v>219.57657000000003</v>
      </c>
      <c r="H526" s="44">
        <f t="shared" si="154"/>
        <v>74.656033800000017</v>
      </c>
      <c r="I526" s="45">
        <f t="shared" si="150"/>
        <v>294.23260380000005</v>
      </c>
      <c r="J526" s="44">
        <f t="shared" si="155"/>
        <v>44.134890570000003</v>
      </c>
      <c r="K526" s="46">
        <f t="shared" si="151"/>
        <v>338.36749437000003</v>
      </c>
      <c r="L526" s="47">
        <f t="shared" si="156"/>
        <v>406.04099324400005</v>
      </c>
      <c r="M526" s="77">
        <f t="shared" si="152"/>
        <v>462.21</v>
      </c>
      <c r="N526" s="48">
        <v>462</v>
      </c>
      <c r="O526" s="49">
        <f t="shared" si="157"/>
        <v>6.4999999999999947</v>
      </c>
      <c r="P526" s="93">
        <f t="shared" si="153"/>
        <v>6.4516129032258007E-2</v>
      </c>
    </row>
    <row r="527" spans="1:16" ht="15.75" x14ac:dyDescent="0.2">
      <c r="A527" s="57">
        <v>60000396</v>
      </c>
      <c r="B527" s="16" t="s">
        <v>461</v>
      </c>
      <c r="C527" s="36">
        <f>VLOOKUP(A527,'[3]Прейскурант 2019'!$A$12:$E$1358,5,0)</f>
        <v>481</v>
      </c>
      <c r="D527" s="37">
        <f>VLOOKUP(A527,'[1]Прейскурант( новый)'!$A$9:$C$1217,3,0)</f>
        <v>2.42</v>
      </c>
      <c r="E527" s="37">
        <f t="shared" si="158"/>
        <v>213.0598008</v>
      </c>
      <c r="F527" s="44">
        <f>VLOOKUP(A527,'[2]себ-ть 2019 год'!$A$2:$Q$1337,6,0)</f>
        <v>44.798400000000001</v>
      </c>
      <c r="G527" s="44">
        <f t="shared" si="149"/>
        <v>257.85820080000002</v>
      </c>
      <c r="H527" s="44">
        <f t="shared" si="154"/>
        <v>87.671788272000015</v>
      </c>
      <c r="I527" s="45">
        <f t="shared" si="150"/>
        <v>345.52998907200003</v>
      </c>
      <c r="J527" s="44">
        <f t="shared" si="155"/>
        <v>51.829498360800002</v>
      </c>
      <c r="K527" s="46">
        <f t="shared" si="151"/>
        <v>397.35948743280005</v>
      </c>
      <c r="L527" s="47">
        <f t="shared" si="156"/>
        <v>476.83138491936006</v>
      </c>
      <c r="M527" s="77">
        <f t="shared" si="152"/>
        <v>512.26499999999999</v>
      </c>
      <c r="N527" s="48">
        <v>512</v>
      </c>
      <c r="O527" s="49">
        <f t="shared" si="157"/>
        <v>6.4999999999999973</v>
      </c>
      <c r="P527" s="93">
        <f t="shared" si="153"/>
        <v>6.4449064449064508E-2</v>
      </c>
    </row>
    <row r="528" spans="1:16" ht="15.75" x14ac:dyDescent="0.2">
      <c r="A528" s="57">
        <v>60000397</v>
      </c>
      <c r="B528" s="16" t="s">
        <v>462</v>
      </c>
      <c r="C528" s="36">
        <f>VLOOKUP(A528,'[3]Прейскурант 2019'!$A$12:$E$1358,5,0)</f>
        <v>1397</v>
      </c>
      <c r="D528" s="37">
        <f>VLOOKUP(A528,'[1]Прейскурант( новый)'!$A$9:$C$1217,3,0)</f>
        <v>8.17</v>
      </c>
      <c r="E528" s="37">
        <f t="shared" si="158"/>
        <v>719.29693080000004</v>
      </c>
      <c r="F528" s="44">
        <f>VLOOKUP(A528,'[2]себ-ть 2019 год'!$A$2:$Q$1337,6,0)</f>
        <v>54.498600000000003</v>
      </c>
      <c r="G528" s="44">
        <f t="shared" si="149"/>
        <v>773.79553080000005</v>
      </c>
      <c r="H528" s="44">
        <f t="shared" si="154"/>
        <v>263.09048047200002</v>
      </c>
      <c r="I528" s="45">
        <f t="shared" si="150"/>
        <v>1036.8860112720001</v>
      </c>
      <c r="J528" s="44">
        <f t="shared" si="155"/>
        <v>155.5329016908</v>
      </c>
      <c r="K528" s="46">
        <f t="shared" si="151"/>
        <v>1192.4189129628001</v>
      </c>
      <c r="L528" s="47">
        <f t="shared" si="156"/>
        <v>1430.90269555536</v>
      </c>
      <c r="M528" s="77">
        <f t="shared" si="152"/>
        <v>1487.8050000000001</v>
      </c>
      <c r="N528" s="48">
        <v>1488</v>
      </c>
      <c r="O528" s="49">
        <f t="shared" si="157"/>
        <v>6.5000000000000044</v>
      </c>
      <c r="P528" s="93">
        <f t="shared" si="153"/>
        <v>6.5139584824624119E-2</v>
      </c>
    </row>
    <row r="529" spans="1:16" ht="31.5" x14ac:dyDescent="0.2">
      <c r="A529" s="57">
        <v>60000385</v>
      </c>
      <c r="B529" s="16" t="s">
        <v>463</v>
      </c>
      <c r="C529" s="36">
        <f>VLOOKUP(A529,'[3]Прейскурант 2019'!$A$12:$E$1358,5,0)</f>
        <v>243</v>
      </c>
      <c r="D529" s="37">
        <f>VLOOKUP(A529,'[1]Прейскурант( новый)'!$A$9:$C$1217,3,0)</f>
        <v>1.17</v>
      </c>
      <c r="E529" s="37">
        <f t="shared" si="158"/>
        <v>103.0082508</v>
      </c>
      <c r="F529" s="44">
        <f>VLOOKUP(A529,'[2]себ-ть 2019 год'!$A$2:$Q$1337,6,0)</f>
        <v>34.537199999999999</v>
      </c>
      <c r="G529" s="44">
        <f t="shared" si="149"/>
        <v>137.5454508</v>
      </c>
      <c r="H529" s="44">
        <f t="shared" si="154"/>
        <v>46.765453272000002</v>
      </c>
      <c r="I529" s="45">
        <f t="shared" si="150"/>
        <v>184.310904072</v>
      </c>
      <c r="J529" s="44">
        <f t="shared" si="155"/>
        <v>27.646635610800001</v>
      </c>
      <c r="K529" s="46">
        <f t="shared" si="151"/>
        <v>211.95753968279999</v>
      </c>
      <c r="L529" s="47">
        <f t="shared" si="156"/>
        <v>254.34904761935999</v>
      </c>
      <c r="M529" s="77">
        <f t="shared" si="152"/>
        <v>258.79500000000002</v>
      </c>
      <c r="N529" s="48">
        <v>259</v>
      </c>
      <c r="O529" s="49">
        <f t="shared" si="157"/>
        <v>6.5000000000000071</v>
      </c>
      <c r="P529" s="93">
        <f t="shared" si="153"/>
        <v>6.5843621399176877E-2</v>
      </c>
    </row>
    <row r="530" spans="1:16" ht="15.75" x14ac:dyDescent="0.2">
      <c r="A530" s="57">
        <v>60000400</v>
      </c>
      <c r="B530" s="16" t="s">
        <v>464</v>
      </c>
      <c r="C530" s="36">
        <f>VLOOKUP(A530,'[3]Прейскурант 2019'!$A$12:$E$1358,5,0)</f>
        <v>417</v>
      </c>
      <c r="D530" s="37">
        <f>VLOOKUP(A530,'[1]Прейскурант( новый)'!$A$9:$C$1217,3,0)</f>
        <v>3.42</v>
      </c>
      <c r="E530" s="37">
        <f t="shared" si="158"/>
        <v>301.10104080000002</v>
      </c>
      <c r="F530" s="44">
        <f>VLOOKUP(A530,'[2]себ-ть 2019 год'!$A$2:$Q$1337,6,0)</f>
        <v>19.675799999999999</v>
      </c>
      <c r="G530" s="44">
        <f t="shared" si="149"/>
        <v>320.7768408</v>
      </c>
      <c r="H530" s="44">
        <f t="shared" si="154"/>
        <v>109.06412587200001</v>
      </c>
      <c r="I530" s="45">
        <f t="shared" si="150"/>
        <v>429.84096667200004</v>
      </c>
      <c r="J530" s="44">
        <f t="shared" si="155"/>
        <v>64.476145000800003</v>
      </c>
      <c r="K530" s="46">
        <f t="shared" si="151"/>
        <v>494.31711167280002</v>
      </c>
      <c r="L530" s="47">
        <f t="shared" si="156"/>
        <v>593.18053400736005</v>
      </c>
      <c r="M530" s="77">
        <f t="shared" si="152"/>
        <v>444.10500000000002</v>
      </c>
      <c r="N530" s="48">
        <v>444</v>
      </c>
      <c r="O530" s="49">
        <f t="shared" si="157"/>
        <v>6.5000000000000044</v>
      </c>
      <c r="P530" s="93">
        <f t="shared" si="153"/>
        <v>6.4748201438848962E-2</v>
      </c>
    </row>
    <row r="531" spans="1:16" ht="15.75" x14ac:dyDescent="0.2">
      <c r="A531" s="57">
        <v>60000392</v>
      </c>
      <c r="B531" s="16" t="s">
        <v>465</v>
      </c>
      <c r="C531" s="36">
        <f>VLOOKUP(A531,'[3]Прейскурант 2019'!$A$12:$E$1358,5,0)</f>
        <v>407</v>
      </c>
      <c r="D531" s="37">
        <f>VLOOKUP(A531,'[1]Прейскурант( новый)'!$A$9:$C$1217,3,0)</f>
        <v>1.42</v>
      </c>
      <c r="E531" s="37">
        <f t="shared" si="158"/>
        <v>125.0185608</v>
      </c>
      <c r="F531" s="44">
        <f>VLOOKUP(A531,'[2]себ-ть 2019 год'!$A$2:$Q$1337,6,0)</f>
        <v>91.871399999999994</v>
      </c>
      <c r="G531" s="44">
        <f t="shared" si="149"/>
        <v>216.88996079999998</v>
      </c>
      <c r="H531" s="44">
        <f t="shared" si="154"/>
        <v>73.742586672000002</v>
      </c>
      <c r="I531" s="45">
        <f t="shared" si="150"/>
        <v>290.632547472</v>
      </c>
      <c r="J531" s="44">
        <f t="shared" si="155"/>
        <v>43.594882120800001</v>
      </c>
      <c r="K531" s="46">
        <f t="shared" si="151"/>
        <v>334.22742959279998</v>
      </c>
      <c r="L531" s="47">
        <f t="shared" si="156"/>
        <v>401.07291551135995</v>
      </c>
      <c r="M531" s="77">
        <f t="shared" si="152"/>
        <v>433.45499999999998</v>
      </c>
      <c r="N531" s="48">
        <v>433</v>
      </c>
      <c r="O531" s="49">
        <f t="shared" si="157"/>
        <v>6.4999999999999964</v>
      </c>
      <c r="P531" s="93">
        <f t="shared" si="153"/>
        <v>6.3882063882063855E-2</v>
      </c>
    </row>
    <row r="532" spans="1:16" ht="15.75" x14ac:dyDescent="0.2">
      <c r="A532" s="57">
        <v>60000394</v>
      </c>
      <c r="B532" s="16" t="s">
        <v>466</v>
      </c>
      <c r="C532" s="36">
        <f>VLOOKUP(A532,'[3]Прейскурант 2019'!$A$12:$E$1358,5,0)</f>
        <v>462</v>
      </c>
      <c r="D532" s="37">
        <f>VLOOKUP(A532,'[1]Прейскурант( новый)'!$A$9:$C$1217,3,0)</f>
        <v>3.25</v>
      </c>
      <c r="E532" s="37">
        <f t="shared" si="158"/>
        <v>286.13403000000005</v>
      </c>
      <c r="F532" s="44">
        <f>VLOOKUP(A532,'[2]себ-ть 2019 год'!$A$2:$Q$1337,6,0)</f>
        <v>21.144600000000001</v>
      </c>
      <c r="G532" s="44">
        <f t="shared" si="149"/>
        <v>307.27863000000008</v>
      </c>
      <c r="H532" s="44">
        <f t="shared" si="154"/>
        <v>104.47473420000003</v>
      </c>
      <c r="I532" s="45">
        <f t="shared" si="150"/>
        <v>411.75336420000008</v>
      </c>
      <c r="J532" s="44">
        <f t="shared" si="155"/>
        <v>61.763004630000012</v>
      </c>
      <c r="K532" s="46">
        <f t="shared" si="151"/>
        <v>473.51636883000009</v>
      </c>
      <c r="L532" s="47">
        <f t="shared" si="156"/>
        <v>568.21964259600009</v>
      </c>
      <c r="M532" s="77">
        <f t="shared" si="152"/>
        <v>492.03</v>
      </c>
      <c r="N532" s="48">
        <v>492</v>
      </c>
      <c r="O532" s="49">
        <f t="shared" si="157"/>
        <v>6.4999999999999947</v>
      </c>
      <c r="P532" s="93">
        <f t="shared" si="153"/>
        <v>6.4935064935064846E-2</v>
      </c>
    </row>
    <row r="533" spans="1:16" ht="15.75" x14ac:dyDescent="0.2">
      <c r="A533" s="57">
        <v>60000388</v>
      </c>
      <c r="B533" s="16" t="s">
        <v>467</v>
      </c>
      <c r="C533" s="36">
        <f>VLOOKUP(A533,'[3]Прейскурант 2019'!$A$12:$E$1358,5,0)</f>
        <v>462</v>
      </c>
      <c r="D533" s="37">
        <f>VLOOKUP(A533,'[1]Прейскурант( новый)'!$A$9:$C$1217,3,0)</f>
        <v>2.0499999999999998</v>
      </c>
      <c r="E533" s="37">
        <f t="shared" si="158"/>
        <v>180.484542</v>
      </c>
      <c r="F533" s="44">
        <f>VLOOKUP(A533,'[2]себ-ть 2019 год'!$A$2:$Q$1337,6,0)</f>
        <v>101.1942</v>
      </c>
      <c r="G533" s="44">
        <f t="shared" si="149"/>
        <v>281.678742</v>
      </c>
      <c r="H533" s="44">
        <f t="shared" si="154"/>
        <v>95.770772280000003</v>
      </c>
      <c r="I533" s="45">
        <f t="shared" si="150"/>
        <v>377.44951428000002</v>
      </c>
      <c r="J533" s="44">
        <f t="shared" si="155"/>
        <v>56.617427142000004</v>
      </c>
      <c r="K533" s="46">
        <f t="shared" si="151"/>
        <v>434.06694142200001</v>
      </c>
      <c r="L533" s="47">
        <f t="shared" si="156"/>
        <v>520.88032970640006</v>
      </c>
      <c r="M533" s="77">
        <f t="shared" si="152"/>
        <v>492.03</v>
      </c>
      <c r="N533" s="48">
        <v>492</v>
      </c>
      <c r="O533" s="49">
        <f t="shared" si="157"/>
        <v>6.4999999999999947</v>
      </c>
      <c r="P533" s="93">
        <f t="shared" si="153"/>
        <v>6.4935064935064846E-2</v>
      </c>
    </row>
    <row r="534" spans="1:16" ht="15.75" x14ac:dyDescent="0.2">
      <c r="A534" s="57">
        <v>60000356</v>
      </c>
      <c r="B534" s="16" t="s">
        <v>468</v>
      </c>
      <c r="C534" s="36">
        <f>VLOOKUP(A534,'[3]Прейскурант 2019'!$A$12:$E$1358,5,0)</f>
        <v>465</v>
      </c>
      <c r="D534" s="37">
        <f>VLOOKUP(A534,'[1]Прейскурант( новый)'!$A$9:$C$1217,3,0)</f>
        <v>2.42</v>
      </c>
      <c r="E534" s="37">
        <f t="shared" si="158"/>
        <v>213.0598008</v>
      </c>
      <c r="F534" s="44">
        <f>VLOOKUP(A534,'[2]себ-ть 2019 год'!$A$2:$Q$1337,6,0)</f>
        <v>36.148800000000001</v>
      </c>
      <c r="G534" s="44">
        <f t="shared" si="149"/>
        <v>249.2086008</v>
      </c>
      <c r="H534" s="44">
        <f t="shared" si="154"/>
        <v>84.73092427200001</v>
      </c>
      <c r="I534" s="45">
        <f t="shared" si="150"/>
        <v>333.93952507200004</v>
      </c>
      <c r="J534" s="44">
        <f t="shared" si="155"/>
        <v>50.090928760800004</v>
      </c>
      <c r="K534" s="46">
        <f t="shared" si="151"/>
        <v>384.03045383280005</v>
      </c>
      <c r="L534" s="47">
        <f t="shared" si="156"/>
        <v>460.83654459936008</v>
      </c>
      <c r="M534" s="77">
        <f t="shared" si="152"/>
        <v>495.22500000000002</v>
      </c>
      <c r="N534" s="48">
        <v>495</v>
      </c>
      <c r="O534" s="49">
        <f t="shared" si="157"/>
        <v>6.5000000000000044</v>
      </c>
      <c r="P534" s="93">
        <f t="shared" si="153"/>
        <v>6.4516129032258007E-2</v>
      </c>
    </row>
    <row r="535" spans="1:16" ht="31.5" x14ac:dyDescent="0.2">
      <c r="A535" s="57">
        <v>60000398</v>
      </c>
      <c r="B535" s="16" t="s">
        <v>469</v>
      </c>
      <c r="C535" s="36">
        <f>VLOOKUP(A535,'[3]Прейскурант 2019'!$A$12:$E$1358,5,0)</f>
        <v>863</v>
      </c>
      <c r="D535" s="37">
        <f>VLOOKUP(A535,'[1]Прейскурант( новый)'!$A$9:$C$1217,3,0)</f>
        <v>5</v>
      </c>
      <c r="E535" s="37">
        <f t="shared" si="158"/>
        <v>440.20620000000002</v>
      </c>
      <c r="F535" s="44">
        <f>VLOOKUP(A535,'[2]себ-ть 2019 год'!$A$2:$Q$1337,6,0)</f>
        <v>13.923</v>
      </c>
      <c r="G535" s="44">
        <f t="shared" si="149"/>
        <v>454.12920000000003</v>
      </c>
      <c r="H535" s="44">
        <f t="shared" si="154"/>
        <v>154.40392800000001</v>
      </c>
      <c r="I535" s="45">
        <f t="shared" si="150"/>
        <v>608.53312800000003</v>
      </c>
      <c r="J535" s="44">
        <f t="shared" si="155"/>
        <v>91.279969199999996</v>
      </c>
      <c r="K535" s="46">
        <f t="shared" si="151"/>
        <v>699.81309720000002</v>
      </c>
      <c r="L535" s="47">
        <f t="shared" si="156"/>
        <v>839.77571664000004</v>
      </c>
      <c r="M535" s="77">
        <f t="shared" si="152"/>
        <v>919.09500000000003</v>
      </c>
      <c r="N535" s="48">
        <v>919</v>
      </c>
      <c r="O535" s="49">
        <f t="shared" si="157"/>
        <v>6.5000000000000027</v>
      </c>
      <c r="P535" s="93">
        <f t="shared" si="153"/>
        <v>6.4889918887601317E-2</v>
      </c>
    </row>
    <row r="536" spans="1:16" ht="31.5" x14ac:dyDescent="0.2">
      <c r="A536" s="57">
        <v>60000366</v>
      </c>
      <c r="B536" s="16" t="s">
        <v>470</v>
      </c>
      <c r="C536" s="36">
        <f>VLOOKUP(A536,'[3]Прейскурант 2019'!$A$12:$E$1358,5,0)</f>
        <v>417</v>
      </c>
      <c r="D536" s="37">
        <f>VLOOKUP(A536,'[1]Прейскурант( новый)'!$A$9:$C$1217,3,0)</f>
        <v>1.42</v>
      </c>
      <c r="E536" s="37">
        <f t="shared" si="158"/>
        <v>125.0185608</v>
      </c>
      <c r="F536" s="44">
        <f>VLOOKUP(A536,'[2]себ-ть 2019 год'!$A$2:$Q$1337,6,0)</f>
        <v>106.947</v>
      </c>
      <c r="G536" s="44">
        <f t="shared" si="149"/>
        <v>231.96556079999999</v>
      </c>
      <c r="H536" s="44">
        <f t="shared" si="154"/>
        <v>78.868290672000001</v>
      </c>
      <c r="I536" s="45">
        <f t="shared" si="150"/>
        <v>310.83385147199999</v>
      </c>
      <c r="J536" s="44">
        <f t="shared" si="155"/>
        <v>46.6250777208</v>
      </c>
      <c r="K536" s="46">
        <f t="shared" si="151"/>
        <v>357.45892919279999</v>
      </c>
      <c r="L536" s="47">
        <f t="shared" si="156"/>
        <v>428.95071503136001</v>
      </c>
      <c r="M536" s="77">
        <f t="shared" si="152"/>
        <v>444.10500000000002</v>
      </c>
      <c r="N536" s="48">
        <v>444</v>
      </c>
      <c r="O536" s="49">
        <f t="shared" si="157"/>
        <v>6.5000000000000044</v>
      </c>
      <c r="P536" s="93">
        <f t="shared" si="153"/>
        <v>6.4748201438848962E-2</v>
      </c>
    </row>
    <row r="537" spans="1:16" ht="31.5" x14ac:dyDescent="0.2">
      <c r="A537" s="57">
        <v>60000389</v>
      </c>
      <c r="B537" s="16" t="s">
        <v>471</v>
      </c>
      <c r="C537" s="36">
        <f>VLOOKUP(A537,'[3]Прейскурант 2019'!$A$12:$E$1358,5,0)</f>
        <v>249</v>
      </c>
      <c r="D537" s="37">
        <f>VLOOKUP(A537,'[1]Прейскурант( новый)'!$A$9:$C$1217,3,0)</f>
        <v>1.08</v>
      </c>
      <c r="E537" s="37">
        <f t="shared" si="158"/>
        <v>95.084539200000023</v>
      </c>
      <c r="F537" s="44">
        <f>VLOOKUP(A537,'[2]себ-ть 2019 год'!$A$2:$Q$1337,6,0)</f>
        <v>35.159399999999998</v>
      </c>
      <c r="G537" s="44">
        <f t="shared" si="149"/>
        <v>130.24393920000003</v>
      </c>
      <c r="H537" s="44">
        <f t="shared" si="154"/>
        <v>44.282939328000012</v>
      </c>
      <c r="I537" s="45">
        <f t="shared" si="150"/>
        <v>174.52687852800005</v>
      </c>
      <c r="J537" s="44">
        <f t="shared" si="155"/>
        <v>26.179031779200006</v>
      </c>
      <c r="K537" s="46">
        <f t="shared" si="151"/>
        <v>200.70591030720007</v>
      </c>
      <c r="L537" s="47">
        <f t="shared" si="156"/>
        <v>240.84709236864009</v>
      </c>
      <c r="M537" s="77">
        <f t="shared" si="152"/>
        <v>265.185</v>
      </c>
      <c r="N537" s="48">
        <v>265</v>
      </c>
      <c r="O537" s="49">
        <f t="shared" si="157"/>
        <v>6.5</v>
      </c>
      <c r="P537" s="93">
        <f t="shared" si="153"/>
        <v>6.425702811244971E-2</v>
      </c>
    </row>
    <row r="538" spans="1:16" ht="15.75" x14ac:dyDescent="0.2">
      <c r="A538" s="57">
        <v>60000390</v>
      </c>
      <c r="B538" s="16" t="s">
        <v>472</v>
      </c>
      <c r="C538" s="36">
        <f>VLOOKUP(A538,'[3]Прейскурант 2019'!$A$12:$E$1358,5,0)</f>
        <v>262</v>
      </c>
      <c r="D538" s="37">
        <f>VLOOKUP(A538,'[1]Прейскурант( новый)'!$A$9:$C$1217,3,0)</f>
        <v>1.33</v>
      </c>
      <c r="E538" s="37">
        <f t="shared" si="158"/>
        <v>117.09484920000003</v>
      </c>
      <c r="F538" s="44">
        <f>VLOOKUP(A538,'[2]себ-ть 2019 год'!$A$2:$Q$1337,6,0)</f>
        <v>20.8386</v>
      </c>
      <c r="G538" s="44">
        <f t="shared" si="149"/>
        <v>137.93344920000004</v>
      </c>
      <c r="H538" s="44">
        <f t="shared" si="154"/>
        <v>46.897372728000015</v>
      </c>
      <c r="I538" s="45">
        <f t="shared" si="150"/>
        <v>184.83082192800006</v>
      </c>
      <c r="J538" s="44">
        <f t="shared" si="155"/>
        <v>27.724623289200007</v>
      </c>
      <c r="K538" s="46">
        <f t="shared" si="151"/>
        <v>212.55544521720006</v>
      </c>
      <c r="L538" s="47">
        <f t="shared" si="156"/>
        <v>255.06653426064008</v>
      </c>
      <c r="M538" s="77">
        <f t="shared" si="152"/>
        <v>279.02999999999997</v>
      </c>
      <c r="N538" s="48">
        <v>279</v>
      </c>
      <c r="O538" s="49">
        <f t="shared" si="157"/>
        <v>6.4999999999999893</v>
      </c>
      <c r="P538" s="93">
        <f t="shared" si="153"/>
        <v>6.4885496183206159E-2</v>
      </c>
    </row>
    <row r="539" spans="1:16" ht="15.75" x14ac:dyDescent="0.2">
      <c r="A539" s="57">
        <v>60000384</v>
      </c>
      <c r="B539" s="16" t="s">
        <v>473</v>
      </c>
      <c r="C539" s="36">
        <f>VLOOKUP(A539,'[3]Прейскурант 2019'!$A$12:$E$1358,5,0)</f>
        <v>450</v>
      </c>
      <c r="D539" s="37">
        <f>VLOOKUP(A539,'[1]Прейскурант( новый)'!$A$9:$C$1217,3,0)</f>
        <v>2.4700000000000002</v>
      </c>
      <c r="E539" s="37">
        <f t="shared" si="158"/>
        <v>217.46186280000003</v>
      </c>
      <c r="F539" s="44">
        <f>VLOOKUP(A539,'[2]себ-ть 2019 год'!$A$2:$Q$1337,6,0)</f>
        <v>34.659599999999998</v>
      </c>
      <c r="G539" s="44">
        <f t="shared" si="149"/>
        <v>252.12146280000002</v>
      </c>
      <c r="H539" s="44">
        <f t="shared" si="154"/>
        <v>85.721297352000008</v>
      </c>
      <c r="I539" s="45">
        <f t="shared" si="150"/>
        <v>337.84276015200004</v>
      </c>
      <c r="J539" s="44">
        <f t="shared" si="155"/>
        <v>50.676414022800003</v>
      </c>
      <c r="K539" s="46">
        <f t="shared" si="151"/>
        <v>388.51917417480001</v>
      </c>
      <c r="L539" s="47">
        <f t="shared" si="156"/>
        <v>466.22300900976001</v>
      </c>
      <c r="M539" s="77">
        <f t="shared" si="152"/>
        <v>479.25</v>
      </c>
      <c r="N539" s="48">
        <v>479</v>
      </c>
      <c r="O539" s="49">
        <f t="shared" si="157"/>
        <v>6.5</v>
      </c>
      <c r="P539" s="93">
        <f t="shared" si="153"/>
        <v>6.4444444444444526E-2</v>
      </c>
    </row>
    <row r="540" spans="1:16" ht="15.75" x14ac:dyDescent="0.2">
      <c r="A540" s="57">
        <v>60000395</v>
      </c>
      <c r="B540" s="16" t="s">
        <v>474</v>
      </c>
      <c r="C540" s="36">
        <f>VLOOKUP(A540,'[3]Прейскурант 2019'!$A$12:$E$1358,5,0)</f>
        <v>353</v>
      </c>
      <c r="D540" s="37">
        <f>VLOOKUP(A540,'[1]Прейскурант( новый)'!$A$9:$C$1217,3,0)</f>
        <v>1.47</v>
      </c>
      <c r="E540" s="37">
        <f t="shared" si="158"/>
        <v>129.42062280000002</v>
      </c>
      <c r="F540" s="44">
        <f>VLOOKUP(A540,'[2]себ-ть 2019 год'!$A$2:$Q$1337,6,0)</f>
        <v>96.400200000000012</v>
      </c>
      <c r="G540" s="44">
        <f t="shared" si="149"/>
        <v>225.82082280000003</v>
      </c>
      <c r="H540" s="44">
        <f t="shared" si="154"/>
        <v>76.779079752000015</v>
      </c>
      <c r="I540" s="45">
        <f t="shared" si="150"/>
        <v>302.59990255200006</v>
      </c>
      <c r="J540" s="44">
        <f t="shared" si="155"/>
        <v>45.389985382800006</v>
      </c>
      <c r="K540" s="46">
        <f t="shared" si="151"/>
        <v>347.98988793480009</v>
      </c>
      <c r="L540" s="47">
        <f t="shared" si="156"/>
        <v>417.58786552176014</v>
      </c>
      <c r="M540" s="77">
        <f t="shared" si="152"/>
        <v>375.94499999999999</v>
      </c>
      <c r="N540" s="48">
        <v>376</v>
      </c>
      <c r="O540" s="49">
        <f t="shared" si="157"/>
        <v>6.4999999999999973</v>
      </c>
      <c r="P540" s="93">
        <f t="shared" si="153"/>
        <v>6.5155807365439022E-2</v>
      </c>
    </row>
    <row r="541" spans="1:16" ht="31.5" x14ac:dyDescent="0.2">
      <c r="A541" s="57">
        <v>60000368</v>
      </c>
      <c r="B541" s="16" t="s">
        <v>475</v>
      </c>
      <c r="C541" s="36">
        <f>VLOOKUP(A541,'[3]Прейскурант 2019'!$A$12:$E$1358,5,0)</f>
        <v>804</v>
      </c>
      <c r="D541" s="37">
        <f>VLOOKUP(A541,'[1]Прейскурант( новый)'!$A$9:$C$1217,3,0)</f>
        <v>4</v>
      </c>
      <c r="E541" s="37">
        <f t="shared" si="158"/>
        <v>352.16496000000006</v>
      </c>
      <c r="F541" s="44">
        <f>VLOOKUP(A541,'[2]себ-ть 2019 год'!$A$2:$Q$1337,6,0)</f>
        <v>66.116399999999999</v>
      </c>
      <c r="G541" s="44">
        <f t="shared" si="149"/>
        <v>418.28136000000006</v>
      </c>
      <c r="H541" s="44">
        <f t="shared" si="154"/>
        <v>142.21566240000004</v>
      </c>
      <c r="I541" s="45">
        <f t="shared" si="150"/>
        <v>560.49702240000011</v>
      </c>
      <c r="J541" s="44">
        <f t="shared" si="155"/>
        <v>84.07455336000001</v>
      </c>
      <c r="K541" s="46">
        <f t="shared" si="151"/>
        <v>644.57157576000009</v>
      </c>
      <c r="L541" s="47">
        <f t="shared" si="156"/>
        <v>773.48589091200006</v>
      </c>
      <c r="M541" s="77">
        <f t="shared" si="152"/>
        <v>856.26</v>
      </c>
      <c r="N541" s="48">
        <v>856</v>
      </c>
      <c r="O541" s="49">
        <f t="shared" si="157"/>
        <v>6.4999999999999991</v>
      </c>
      <c r="P541" s="93">
        <f t="shared" si="153"/>
        <v>6.4676616915422924E-2</v>
      </c>
    </row>
    <row r="542" spans="1:16" ht="31.5" x14ac:dyDescent="0.2">
      <c r="A542" s="57">
        <v>60000369</v>
      </c>
      <c r="B542" s="16" t="s">
        <v>476</v>
      </c>
      <c r="C542" s="36">
        <f>VLOOKUP(A542,'[3]Прейскурант 2019'!$A$12:$E$1358,5,0)</f>
        <v>402</v>
      </c>
      <c r="D542" s="37">
        <f>VLOOKUP(A542,'[1]Прейскурант( новый)'!$A$9:$C$1217,3,0)</f>
        <v>1</v>
      </c>
      <c r="E542" s="37">
        <f t="shared" si="158"/>
        <v>88.041240000000016</v>
      </c>
      <c r="F542" s="44">
        <f>VLOOKUP(A542,'[2]себ-ть 2019 год'!$A$2:$Q$1337,6,0)</f>
        <v>106.20240000000001</v>
      </c>
      <c r="G542" s="44">
        <f t="shared" si="149"/>
        <v>194.24364000000003</v>
      </c>
      <c r="H542" s="44">
        <f t="shared" si="154"/>
        <v>66.042837600000013</v>
      </c>
      <c r="I542" s="45">
        <f t="shared" si="150"/>
        <v>260.28647760000001</v>
      </c>
      <c r="J542" s="44">
        <f t="shared" si="155"/>
        <v>39.042971639999998</v>
      </c>
      <c r="K542" s="46">
        <f t="shared" si="151"/>
        <v>299.32944924000003</v>
      </c>
      <c r="L542" s="47">
        <f t="shared" si="156"/>
        <v>359.19533908800003</v>
      </c>
      <c r="M542" s="77">
        <f t="shared" si="152"/>
        <v>428.13</v>
      </c>
      <c r="N542" s="48">
        <v>428</v>
      </c>
      <c r="O542" s="49">
        <f t="shared" si="157"/>
        <v>6.4999999999999991</v>
      </c>
      <c r="P542" s="93">
        <f t="shared" si="153"/>
        <v>6.4676616915422924E-2</v>
      </c>
    </row>
    <row r="543" spans="1:16" ht="31.5" x14ac:dyDescent="0.2">
      <c r="A543" s="57">
        <v>60000370</v>
      </c>
      <c r="B543" s="16" t="s">
        <v>477</v>
      </c>
      <c r="C543" s="36">
        <f>VLOOKUP(A543,'[3]Прейскурант 2019'!$A$12:$E$1358,5,0)</f>
        <v>394</v>
      </c>
      <c r="D543" s="37">
        <f>VLOOKUP(A543,'[1]Прейскурант( новый)'!$A$9:$C$1217,3,0)</f>
        <v>1</v>
      </c>
      <c r="E543" s="37">
        <f t="shared" si="158"/>
        <v>88.041240000000016</v>
      </c>
      <c r="F543" s="44">
        <f>VLOOKUP(A543,'[2]себ-ть 2019 год'!$A$2:$Q$1337,6,0)</f>
        <v>106.20240000000001</v>
      </c>
      <c r="G543" s="44">
        <f t="shared" si="149"/>
        <v>194.24364000000003</v>
      </c>
      <c r="H543" s="44">
        <f t="shared" si="154"/>
        <v>66.042837600000013</v>
      </c>
      <c r="I543" s="45">
        <f t="shared" si="150"/>
        <v>260.28647760000001</v>
      </c>
      <c r="J543" s="44">
        <f t="shared" si="155"/>
        <v>39.042971639999998</v>
      </c>
      <c r="K543" s="46">
        <f t="shared" si="151"/>
        <v>299.32944924000003</v>
      </c>
      <c r="L543" s="47">
        <f t="shared" si="156"/>
        <v>359.19533908800003</v>
      </c>
      <c r="M543" s="77">
        <f t="shared" si="152"/>
        <v>419.61</v>
      </c>
      <c r="N543" s="48">
        <v>420</v>
      </c>
      <c r="O543" s="49">
        <f t="shared" si="157"/>
        <v>6.5000000000000027</v>
      </c>
      <c r="P543" s="93">
        <f t="shared" si="153"/>
        <v>6.5989847715736127E-2</v>
      </c>
    </row>
    <row r="544" spans="1:16" ht="15.75" x14ac:dyDescent="0.2">
      <c r="A544" s="57">
        <v>60000386</v>
      </c>
      <c r="B544" s="16" t="s">
        <v>478</v>
      </c>
      <c r="C544" s="36">
        <f>VLOOKUP(A544,'[3]Прейскурант 2019'!$A$12:$E$1358,5,0)</f>
        <v>153</v>
      </c>
      <c r="D544" s="37">
        <f>VLOOKUP(A544,'[1]Прейскурант( новый)'!$A$9:$C$1217,3,0)</f>
        <v>0.92</v>
      </c>
      <c r="E544" s="37">
        <f t="shared" si="158"/>
        <v>80.997940800000009</v>
      </c>
      <c r="F544" s="44">
        <f>VLOOKUP(A544,'[2]себ-ть 2019 год'!$A$2:$Q$1337,6,0)</f>
        <v>5.2733999999999996</v>
      </c>
      <c r="G544" s="44">
        <f t="shared" si="149"/>
        <v>86.271340800000004</v>
      </c>
      <c r="H544" s="44">
        <f t="shared" si="154"/>
        <v>29.332255872000005</v>
      </c>
      <c r="I544" s="45">
        <f t="shared" si="150"/>
        <v>115.60359667200001</v>
      </c>
      <c r="J544" s="44">
        <f t="shared" si="155"/>
        <v>17.340539500800002</v>
      </c>
      <c r="K544" s="46">
        <f t="shared" si="151"/>
        <v>132.9441361728</v>
      </c>
      <c r="L544" s="47">
        <f t="shared" si="156"/>
        <v>159.53296340736</v>
      </c>
      <c r="M544" s="77">
        <f t="shared" si="152"/>
        <v>162.94499999999999</v>
      </c>
      <c r="N544" s="48">
        <v>163</v>
      </c>
      <c r="O544" s="49">
        <f t="shared" si="157"/>
        <v>6.4999999999999964</v>
      </c>
      <c r="P544" s="93">
        <f t="shared" si="153"/>
        <v>6.5359477124182996E-2</v>
      </c>
    </row>
    <row r="545" spans="1:16" ht="15.75" x14ac:dyDescent="0.2">
      <c r="A545" s="57">
        <v>60000387</v>
      </c>
      <c r="B545" s="16" t="s">
        <v>479</v>
      </c>
      <c r="C545" s="36">
        <f>VLOOKUP(A545,'[3]Прейскурант 2019'!$A$12:$E$1358,5,0)</f>
        <v>208</v>
      </c>
      <c r="D545" s="37">
        <f>VLOOKUP(A545,'[1]Прейскурант( новый)'!$A$9:$C$1217,3,0)</f>
        <v>1.25</v>
      </c>
      <c r="E545" s="37">
        <f t="shared" si="158"/>
        <v>110.05155000000001</v>
      </c>
      <c r="F545" s="44">
        <f>VLOOKUP(A545,'[2]себ-ть 2019 год'!$A$2:$Q$1337,6,0)</f>
        <v>19.369799999999998</v>
      </c>
      <c r="G545" s="44">
        <f t="shared" si="149"/>
        <v>129.42135000000002</v>
      </c>
      <c r="H545" s="44">
        <f t="shared" si="154"/>
        <v>44.003259000000007</v>
      </c>
      <c r="I545" s="45">
        <f t="shared" si="150"/>
        <v>173.42460900000003</v>
      </c>
      <c r="J545" s="44">
        <f t="shared" si="155"/>
        <v>26.013691350000006</v>
      </c>
      <c r="K545" s="46">
        <f t="shared" si="151"/>
        <v>199.43830035000005</v>
      </c>
      <c r="L545" s="47">
        <f t="shared" si="156"/>
        <v>239.32596042000006</v>
      </c>
      <c r="M545" s="77">
        <f t="shared" si="152"/>
        <v>221.52</v>
      </c>
      <c r="N545" s="48">
        <v>222</v>
      </c>
      <c r="O545" s="49">
        <f t="shared" si="157"/>
        <v>6.5000000000000044</v>
      </c>
      <c r="P545" s="93">
        <f t="shared" si="153"/>
        <v>6.7307692307692291E-2</v>
      </c>
    </row>
    <row r="546" spans="1:16" ht="15.75" x14ac:dyDescent="0.2">
      <c r="A546" s="57">
        <v>60000662</v>
      </c>
      <c r="B546" s="16" t="s">
        <v>480</v>
      </c>
      <c r="C546" s="36">
        <f>VLOOKUP(A546,'[3]Прейскурант 2019'!$A$12:$E$1358,5,0)</f>
        <v>383</v>
      </c>
      <c r="D546" s="37">
        <f>VLOOKUP(A546,'[1]Прейскурант( новый)'!$A$9:$C$1217,3,0)</f>
        <v>0.5</v>
      </c>
      <c r="E546" s="37">
        <f t="shared" si="158"/>
        <v>44.020620000000008</v>
      </c>
      <c r="F546" s="44">
        <f>VLOOKUP(A546,'[2]себ-ть 2019 год'!$A$2:$Q$1337,6,0)</f>
        <v>179.96879999999999</v>
      </c>
      <c r="G546" s="44">
        <f t="shared" si="149"/>
        <v>223.98942</v>
      </c>
      <c r="H546" s="44">
        <f t="shared" si="154"/>
        <v>76.156402800000009</v>
      </c>
      <c r="I546" s="45">
        <f t="shared" si="150"/>
        <v>300.14582280000002</v>
      </c>
      <c r="J546" s="44">
        <f t="shared" si="155"/>
        <v>45.021873419999999</v>
      </c>
      <c r="K546" s="46">
        <f t="shared" si="151"/>
        <v>345.16769622000004</v>
      </c>
      <c r="L546" s="47">
        <f t="shared" si="156"/>
        <v>414.20123546400004</v>
      </c>
      <c r="M546" s="77">
        <f t="shared" si="152"/>
        <v>407.89499999999998</v>
      </c>
      <c r="N546" s="48">
        <v>408</v>
      </c>
      <c r="O546" s="49">
        <f t="shared" si="157"/>
        <v>6.4999999999999947</v>
      </c>
      <c r="P546" s="93">
        <f t="shared" si="153"/>
        <v>6.5274151436031325E-2</v>
      </c>
    </row>
    <row r="547" spans="1:16" ht="63" x14ac:dyDescent="0.2">
      <c r="A547" s="57">
        <v>60000669</v>
      </c>
      <c r="B547" s="16" t="s">
        <v>481</v>
      </c>
      <c r="C547" s="36">
        <f>VLOOKUP(A547,'[3]Прейскурант 2019'!$A$12:$E$1358,5,0)</f>
        <v>1383</v>
      </c>
      <c r="D547" s="37">
        <f>VLOOKUP(A547,'[1]Прейскурант( новый)'!$A$9:$C$1217,3,0)</f>
        <v>5</v>
      </c>
      <c r="E547" s="37">
        <f t="shared" si="158"/>
        <v>440.20620000000002</v>
      </c>
      <c r="F547" s="44">
        <f>VLOOKUP(A547,'[2]себ-ть 2019 год'!$A$2:$Q$1337,6,0)</f>
        <v>299.73720000000003</v>
      </c>
      <c r="G547" s="44">
        <f t="shared" si="149"/>
        <v>739.94340000000011</v>
      </c>
      <c r="H547" s="44">
        <f t="shared" si="154"/>
        <v>251.58075600000006</v>
      </c>
      <c r="I547" s="45">
        <f t="shared" si="150"/>
        <v>991.52415600000018</v>
      </c>
      <c r="J547" s="44">
        <f t="shared" si="155"/>
        <v>148.72862340000003</v>
      </c>
      <c r="K547" s="46">
        <f t="shared" si="151"/>
        <v>1140.2527794000002</v>
      </c>
      <c r="L547" s="47">
        <f t="shared" si="156"/>
        <v>1368.3033352800003</v>
      </c>
      <c r="M547" s="77">
        <f t="shared" si="152"/>
        <v>1472.895</v>
      </c>
      <c r="N547" s="48">
        <v>1473</v>
      </c>
      <c r="O547" s="49">
        <f t="shared" si="157"/>
        <v>6.4999999999999991</v>
      </c>
      <c r="P547" s="93">
        <f t="shared" si="153"/>
        <v>6.5075921908893664E-2</v>
      </c>
    </row>
    <row r="548" spans="1:16" ht="31.5" x14ac:dyDescent="0.2">
      <c r="A548" s="57">
        <v>60000421</v>
      </c>
      <c r="B548" s="16" t="s">
        <v>482</v>
      </c>
      <c r="C548" s="36">
        <f>VLOOKUP(A548,'[3]Прейскурант 2019'!$A$12:$E$1358,5,0)</f>
        <v>1383</v>
      </c>
      <c r="D548" s="37">
        <f>VLOOKUP(A548,'[1]Прейскурант( новый)'!$A$9:$C$1217,3,0)</f>
        <v>5</v>
      </c>
      <c r="E548" s="37">
        <f t="shared" si="158"/>
        <v>440.20620000000002</v>
      </c>
      <c r="F548" s="44">
        <f>VLOOKUP(A548,'[2]себ-ть 2019 год'!$A$2:$Q$1337,6,0)</f>
        <v>323.34000000000003</v>
      </c>
      <c r="G548" s="44">
        <f t="shared" si="149"/>
        <v>763.5462</v>
      </c>
      <c r="H548" s="44">
        <f t="shared" si="154"/>
        <v>259.60570799999999</v>
      </c>
      <c r="I548" s="45">
        <f t="shared" si="150"/>
        <v>1023.151908</v>
      </c>
      <c r="J548" s="44">
        <f t="shared" si="155"/>
        <v>153.4727862</v>
      </c>
      <c r="K548" s="46">
        <f t="shared" si="151"/>
        <v>1176.6246942</v>
      </c>
      <c r="L548" s="47">
        <f t="shared" si="156"/>
        <v>1411.94963304</v>
      </c>
      <c r="M548" s="77">
        <f t="shared" si="152"/>
        <v>1472.895</v>
      </c>
      <c r="N548" s="48">
        <v>1473</v>
      </c>
      <c r="O548" s="49">
        <f t="shared" si="157"/>
        <v>6.4999999999999991</v>
      </c>
      <c r="P548" s="93">
        <f t="shared" si="153"/>
        <v>6.5075921908893664E-2</v>
      </c>
    </row>
    <row r="549" spans="1:16" ht="15.75" x14ac:dyDescent="0.2">
      <c r="A549" s="57">
        <v>60000383</v>
      </c>
      <c r="B549" s="16" t="s">
        <v>483</v>
      </c>
      <c r="C549" s="36">
        <f>VLOOKUP(A549,'[3]Прейскурант 2019'!$A$12:$E$1358,5,0)</f>
        <v>127</v>
      </c>
      <c r="D549" s="37">
        <f>VLOOKUP(A549,'[1]Прейскурант( новый)'!$A$9:$C$1217,3,0)</f>
        <v>0.42</v>
      </c>
      <c r="E549" s="37">
        <f t="shared" si="158"/>
        <v>36.977320800000001</v>
      </c>
      <c r="F549" s="44">
        <f>VLOOKUP(A549,'[2]себ-ть 2019 год'!$A$2:$Q$1337,6,0)</f>
        <v>30.9162</v>
      </c>
      <c r="G549" s="44">
        <f t="shared" si="149"/>
        <v>67.893520800000005</v>
      </c>
      <c r="H549" s="44">
        <f t="shared" si="154"/>
        <v>23.083797072000003</v>
      </c>
      <c r="I549" s="45">
        <f t="shared" si="150"/>
        <v>90.977317872000015</v>
      </c>
      <c r="J549" s="44">
        <f t="shared" si="155"/>
        <v>13.646597680800001</v>
      </c>
      <c r="K549" s="46">
        <f t="shared" si="151"/>
        <v>104.62391555280001</v>
      </c>
      <c r="L549" s="47">
        <f t="shared" si="156"/>
        <v>125.54869866336001</v>
      </c>
      <c r="M549" s="77">
        <f t="shared" si="152"/>
        <v>135.255</v>
      </c>
      <c r="N549" s="48">
        <v>135</v>
      </c>
      <c r="O549" s="49">
        <f t="shared" si="157"/>
        <v>6.4999999999999964</v>
      </c>
      <c r="P549" s="93">
        <f t="shared" si="153"/>
        <v>6.2992125984252079E-2</v>
      </c>
    </row>
    <row r="550" spans="1:16" ht="31.5" x14ac:dyDescent="0.2">
      <c r="A550" s="57">
        <v>60000393</v>
      </c>
      <c r="B550" s="16" t="s">
        <v>484</v>
      </c>
      <c r="C550" s="36">
        <f>VLOOKUP(A550,'[3]Прейскурант 2019'!$A$12:$E$1358,5,0)</f>
        <v>417</v>
      </c>
      <c r="D550" s="37">
        <f>VLOOKUP(A550,'[1]Прейскурант( новый)'!$A$9:$C$1217,3,0)</f>
        <v>1.63</v>
      </c>
      <c r="E550" s="37">
        <f t="shared" si="158"/>
        <v>143.5072212</v>
      </c>
      <c r="F550" s="44">
        <f>VLOOKUP(A550,'[2]себ-ть 2019 год'!$A$2:$Q$1337,6,0)</f>
        <v>114.6888</v>
      </c>
      <c r="G550" s="44">
        <f t="shared" si="149"/>
        <v>258.19602120000002</v>
      </c>
      <c r="H550" s="44">
        <f t="shared" si="154"/>
        <v>87.786647208000019</v>
      </c>
      <c r="I550" s="45">
        <f t="shared" si="150"/>
        <v>345.98266840800005</v>
      </c>
      <c r="J550" s="44">
        <f t="shared" si="155"/>
        <v>51.897400261200005</v>
      </c>
      <c r="K550" s="46">
        <f t="shared" si="151"/>
        <v>397.88006866920006</v>
      </c>
      <c r="L550" s="47">
        <f t="shared" si="156"/>
        <v>477.45608240304006</v>
      </c>
      <c r="M550" s="77">
        <f t="shared" si="152"/>
        <v>444.10500000000002</v>
      </c>
      <c r="N550" s="48">
        <v>444</v>
      </c>
      <c r="O550" s="49">
        <f t="shared" si="157"/>
        <v>6.5000000000000044</v>
      </c>
      <c r="P550" s="93">
        <f t="shared" si="153"/>
        <v>6.4748201438848962E-2</v>
      </c>
    </row>
    <row r="551" spans="1:16" ht="15.75" x14ac:dyDescent="0.2">
      <c r="A551" s="57">
        <v>60000406</v>
      </c>
      <c r="B551" s="7" t="s">
        <v>485</v>
      </c>
      <c r="C551" s="36">
        <f>VLOOKUP(A551,'[3]Прейскурант 2019'!$A$12:$E$1358,5,0)</f>
        <v>315</v>
      </c>
      <c r="D551" s="37">
        <f>VLOOKUP(A551,'[1]Прейскурант( новый)'!$A$9:$C$1217,3,0)</f>
        <v>1.63</v>
      </c>
      <c r="E551" s="37">
        <f t="shared" si="158"/>
        <v>143.5072212</v>
      </c>
      <c r="F551" s="44">
        <f>VLOOKUP(A551,'[2]себ-ть 2019 год'!$A$2:$Q$1337,6,0)</f>
        <v>30.9162</v>
      </c>
      <c r="G551" s="44">
        <f t="shared" si="149"/>
        <v>174.42342120000001</v>
      </c>
      <c r="H551" s="44">
        <f t="shared" si="154"/>
        <v>59.303963208000006</v>
      </c>
      <c r="I551" s="45">
        <f t="shared" si="150"/>
        <v>233.72738440800001</v>
      </c>
      <c r="J551" s="44">
        <f t="shared" si="155"/>
        <v>35.059107661200002</v>
      </c>
      <c r="K551" s="46">
        <f t="shared" si="151"/>
        <v>268.78649206919999</v>
      </c>
      <c r="L551" s="47">
        <f t="shared" si="156"/>
        <v>322.54379048303997</v>
      </c>
      <c r="M551" s="77">
        <f t="shared" si="152"/>
        <v>335.47500000000002</v>
      </c>
      <c r="N551" s="48">
        <v>335</v>
      </c>
      <c r="O551" s="49">
        <f t="shared" si="157"/>
        <v>6.5000000000000071</v>
      </c>
      <c r="P551" s="93">
        <f t="shared" si="153"/>
        <v>6.3492063492063489E-2</v>
      </c>
    </row>
    <row r="552" spans="1:16" ht="31.5" x14ac:dyDescent="0.2">
      <c r="A552" s="57">
        <v>60000407</v>
      </c>
      <c r="B552" s="7" t="s">
        <v>486</v>
      </c>
      <c r="C552" s="36">
        <f>VLOOKUP(A552,'[3]Прейскурант 2019'!$A$12:$E$1358,5,0)</f>
        <v>236</v>
      </c>
      <c r="D552" s="37">
        <f>VLOOKUP(A552,'[1]Прейскурант( новый)'!$A$9:$C$1217,3,0)</f>
        <v>0.67</v>
      </c>
      <c r="E552" s="37">
        <f t="shared" si="158"/>
        <v>58.987630800000012</v>
      </c>
      <c r="F552" s="44">
        <f>VLOOKUP(A552,'[2]себ-ть 2019 год'!$A$2:$Q$1337,6,0)</f>
        <v>61.516200000000005</v>
      </c>
      <c r="G552" s="44">
        <f t="shared" si="149"/>
        <v>120.50383080000002</v>
      </c>
      <c r="H552" s="44">
        <f t="shared" si="154"/>
        <v>40.971302472000012</v>
      </c>
      <c r="I552" s="45">
        <f t="shared" si="150"/>
        <v>161.47513327200002</v>
      </c>
      <c r="J552" s="44">
        <f t="shared" si="155"/>
        <v>24.221269990800003</v>
      </c>
      <c r="K552" s="46">
        <f t="shared" si="151"/>
        <v>185.69640326280003</v>
      </c>
      <c r="L552" s="47">
        <f t="shared" si="156"/>
        <v>222.83568391536005</v>
      </c>
      <c r="M552" s="77">
        <f t="shared" si="152"/>
        <v>251.34</v>
      </c>
      <c r="N552" s="48">
        <v>251</v>
      </c>
      <c r="O552" s="49">
        <f t="shared" si="157"/>
        <v>6.5000000000000018</v>
      </c>
      <c r="P552" s="93">
        <f t="shared" si="153"/>
        <v>6.3559322033898358E-2</v>
      </c>
    </row>
    <row r="553" spans="1:16" ht="31.5" x14ac:dyDescent="0.2">
      <c r="A553" s="57">
        <v>60000409</v>
      </c>
      <c r="B553" s="7" t="s">
        <v>487</v>
      </c>
      <c r="C553" s="36">
        <f>VLOOKUP(A553,'[3]Прейскурант 2019'!$A$12:$E$1358,5,0)</f>
        <v>486</v>
      </c>
      <c r="D553" s="37">
        <f>VLOOKUP(A553,'[1]Прейскурант( новый)'!$A$9:$C$1217,3,0)</f>
        <v>2</v>
      </c>
      <c r="E553" s="37">
        <f t="shared" si="158"/>
        <v>176.08248000000003</v>
      </c>
      <c r="F553" s="44">
        <f>VLOOKUP(A553,'[2]себ-ть 2019 год'!$A$2:$Q$1337,6,0)</f>
        <v>64.2804</v>
      </c>
      <c r="G553" s="44">
        <f t="shared" si="149"/>
        <v>240.36288000000002</v>
      </c>
      <c r="H553" s="44">
        <f t="shared" si="154"/>
        <v>81.723379200000011</v>
      </c>
      <c r="I553" s="45">
        <f t="shared" si="150"/>
        <v>322.08625920000003</v>
      </c>
      <c r="J553" s="44">
        <f t="shared" si="155"/>
        <v>48.312938880000004</v>
      </c>
      <c r="K553" s="46">
        <f t="shared" si="151"/>
        <v>370.39919808000002</v>
      </c>
      <c r="L553" s="47">
        <f t="shared" si="156"/>
        <v>444.47903769600003</v>
      </c>
      <c r="M553" s="77">
        <f t="shared" si="152"/>
        <v>517.59</v>
      </c>
      <c r="N553" s="48">
        <v>518</v>
      </c>
      <c r="O553" s="49">
        <f t="shared" si="157"/>
        <v>6.5000000000000071</v>
      </c>
      <c r="P553" s="93">
        <f t="shared" si="153"/>
        <v>6.5843621399176877E-2</v>
      </c>
    </row>
    <row r="554" spans="1:16" ht="47.25" x14ac:dyDescent="0.2">
      <c r="A554" s="57">
        <v>60000410</v>
      </c>
      <c r="B554" s="7" t="s">
        <v>488</v>
      </c>
      <c r="C554" s="36">
        <f>VLOOKUP(A554,'[3]Прейскурант 2019'!$A$12:$E$1358,5,0)</f>
        <v>181</v>
      </c>
      <c r="D554" s="37">
        <f>VLOOKUP(A554,'[1]Прейскурант( новый)'!$A$9:$C$1217,3,0)</f>
        <v>0.92</v>
      </c>
      <c r="E554" s="37">
        <f t="shared" si="158"/>
        <v>80.997940800000009</v>
      </c>
      <c r="F554" s="44">
        <f>VLOOKUP(A554,'[2]себ-ть 2019 год'!$A$2:$Q$1337,6,0)</f>
        <v>20.491800000000001</v>
      </c>
      <c r="G554" s="44">
        <f t="shared" si="149"/>
        <v>101.48974080000001</v>
      </c>
      <c r="H554" s="44">
        <f t="shared" si="154"/>
        <v>34.506511872000004</v>
      </c>
      <c r="I554" s="45">
        <f t="shared" si="150"/>
        <v>135.99625267200003</v>
      </c>
      <c r="J554" s="44">
        <f t="shared" si="155"/>
        <v>20.399437900800002</v>
      </c>
      <c r="K554" s="46">
        <f t="shared" si="151"/>
        <v>156.39569057280002</v>
      </c>
      <c r="L554" s="47">
        <f t="shared" si="156"/>
        <v>187.67482868736002</v>
      </c>
      <c r="M554" s="77">
        <f t="shared" si="152"/>
        <v>192.76499999999999</v>
      </c>
      <c r="N554" s="48">
        <v>193</v>
      </c>
      <c r="O554" s="49">
        <f t="shared" si="157"/>
        <v>6.499999999999992</v>
      </c>
      <c r="P554" s="93">
        <f t="shared" si="153"/>
        <v>6.6298342541436517E-2</v>
      </c>
    </row>
    <row r="555" spans="1:16" ht="31.5" x14ac:dyDescent="0.25">
      <c r="A555" s="57">
        <v>60000411</v>
      </c>
      <c r="B555" s="61" t="s">
        <v>489</v>
      </c>
      <c r="C555" s="36">
        <f>VLOOKUP(A555,'[3]Прейскурант 2019'!$A$12:$E$1358,5,0)</f>
        <v>269</v>
      </c>
      <c r="D555" s="37">
        <f>VLOOKUP(A555,'[1]Прейскурант( новый)'!$A$9:$C$1217,3,0)</f>
        <v>1.47</v>
      </c>
      <c r="E555" s="37">
        <f t="shared" si="158"/>
        <v>129.42062280000002</v>
      </c>
      <c r="F555" s="44">
        <f>VLOOKUP(A555,'[2]себ-ть 2019 год'!$A$2:$Q$1337,6,0)</f>
        <v>45.400199999999998</v>
      </c>
      <c r="G555" s="44">
        <f t="shared" si="149"/>
        <v>174.82082280000003</v>
      </c>
      <c r="H555" s="44">
        <f t="shared" si="154"/>
        <v>59.439079752000012</v>
      </c>
      <c r="I555" s="45">
        <f t="shared" si="150"/>
        <v>234.25990255200003</v>
      </c>
      <c r="J555" s="44">
        <f t="shared" si="155"/>
        <v>35.138985382800001</v>
      </c>
      <c r="K555" s="46">
        <f t="shared" si="151"/>
        <v>269.39888793480003</v>
      </c>
      <c r="L555" s="47">
        <f t="shared" si="156"/>
        <v>323.27866552176005</v>
      </c>
      <c r="M555" s="77">
        <f t="shared" si="152"/>
        <v>286.48500000000001</v>
      </c>
      <c r="N555" s="48">
        <v>286</v>
      </c>
      <c r="O555" s="49">
        <f t="shared" si="157"/>
        <v>6.5000000000000044</v>
      </c>
      <c r="P555" s="93">
        <f t="shared" si="153"/>
        <v>6.3197026022304925E-2</v>
      </c>
    </row>
    <row r="556" spans="1:16" ht="15.75" x14ac:dyDescent="0.2">
      <c r="A556" s="57">
        <v>60000412</v>
      </c>
      <c r="B556" s="16" t="s">
        <v>490</v>
      </c>
      <c r="C556" s="36">
        <f>VLOOKUP(A556,'[3]Прейскурант 2019'!$A$12:$E$1358,5,0)</f>
        <v>133</v>
      </c>
      <c r="D556" s="37">
        <f>VLOOKUP(A556,'[1]Прейскурант( новый)'!$A$9:$C$1217,3,0)</f>
        <v>0.67</v>
      </c>
      <c r="E556" s="37">
        <f t="shared" si="158"/>
        <v>58.987630800000012</v>
      </c>
      <c r="F556" s="44">
        <f>VLOOKUP(A556,'[2]себ-ть 2019 год'!$A$2:$Q$1337,6,0)</f>
        <v>13.7088</v>
      </c>
      <c r="G556" s="44">
        <f t="shared" si="149"/>
        <v>72.696430800000016</v>
      </c>
      <c r="H556" s="44">
        <f t="shared" si="154"/>
        <v>24.716786472000006</v>
      </c>
      <c r="I556" s="45">
        <f t="shared" si="150"/>
        <v>97.413217272000026</v>
      </c>
      <c r="J556" s="44">
        <f t="shared" si="155"/>
        <v>14.611982590800004</v>
      </c>
      <c r="K556" s="46">
        <f t="shared" si="151"/>
        <v>112.02519986280004</v>
      </c>
      <c r="L556" s="47">
        <f t="shared" si="156"/>
        <v>134.43023983536006</v>
      </c>
      <c r="M556" s="77">
        <f t="shared" si="152"/>
        <v>141.64500000000001</v>
      </c>
      <c r="N556" s="48">
        <v>142</v>
      </c>
      <c r="O556" s="49">
        <f t="shared" si="157"/>
        <v>6.5000000000000071</v>
      </c>
      <c r="P556" s="93">
        <f t="shared" si="153"/>
        <v>6.7669172932330879E-2</v>
      </c>
    </row>
    <row r="557" spans="1:16" ht="15.75" x14ac:dyDescent="0.2">
      <c r="A557" s="57">
        <v>60000413</v>
      </c>
      <c r="B557" s="16" t="s">
        <v>491</v>
      </c>
      <c r="C557" s="36">
        <f>VLOOKUP(A557,'[3]Прейскурант 2019'!$A$12:$E$1358,5,0)</f>
        <v>78</v>
      </c>
      <c r="D557" s="37">
        <f>VLOOKUP(A557,'[1]Прейскурант( новый)'!$A$9:$C$1217,3,0)</f>
        <v>0.33</v>
      </c>
      <c r="E557" s="37">
        <f t="shared" si="158"/>
        <v>29.053609200000004</v>
      </c>
      <c r="F557" s="44">
        <f>VLOOKUP(A557,'[2]себ-ть 2019 год'!$A$2:$Q$1337,6,0)</f>
        <v>13.7088</v>
      </c>
      <c r="G557" s="44">
        <f t="shared" si="149"/>
        <v>42.762409200000008</v>
      </c>
      <c r="H557" s="44">
        <f t="shared" si="154"/>
        <v>14.539219128000004</v>
      </c>
      <c r="I557" s="45">
        <f t="shared" si="150"/>
        <v>57.301628328000014</v>
      </c>
      <c r="J557" s="44">
        <f t="shared" si="155"/>
        <v>8.5952442492000021</v>
      </c>
      <c r="K557" s="46">
        <f t="shared" si="151"/>
        <v>65.896872577200014</v>
      </c>
      <c r="L557" s="47">
        <f t="shared" si="156"/>
        <v>79.076247092640017</v>
      </c>
      <c r="M557" s="77">
        <f t="shared" si="152"/>
        <v>83.07</v>
      </c>
      <c r="N557" s="48">
        <v>83</v>
      </c>
      <c r="O557" s="49">
        <f t="shared" si="157"/>
        <v>6.499999999999992</v>
      </c>
      <c r="P557" s="93">
        <f t="shared" si="153"/>
        <v>6.4102564102564097E-2</v>
      </c>
    </row>
    <row r="558" spans="1:16" ht="31.5" x14ac:dyDescent="0.2">
      <c r="A558" s="57">
        <v>60000414</v>
      </c>
      <c r="B558" s="16" t="s">
        <v>492</v>
      </c>
      <c r="C558" s="36">
        <f>VLOOKUP(A558,'[3]Прейскурант 2019'!$A$12:$E$1358,5,0)</f>
        <v>44</v>
      </c>
      <c r="D558" s="37">
        <f>VLOOKUP(A558,'[1]Прейскурант( новый)'!$A$9:$C$1217,3,0)</f>
        <v>1.5</v>
      </c>
      <c r="E558" s="37">
        <f t="shared" si="158"/>
        <v>132.06186000000002</v>
      </c>
      <c r="F558" s="44">
        <f>VLOOKUP(A558,'[2]себ-ть 2019 год'!$A$2:$Q$1337,6,0)</f>
        <v>0</v>
      </c>
      <c r="G558" s="44">
        <f t="shared" si="149"/>
        <v>132.06186000000002</v>
      </c>
      <c r="H558" s="44">
        <f t="shared" si="154"/>
        <v>44.901032400000013</v>
      </c>
      <c r="I558" s="45">
        <f t="shared" si="150"/>
        <v>176.96289240000004</v>
      </c>
      <c r="J558" s="44">
        <f t="shared" si="155"/>
        <v>26.544433860000005</v>
      </c>
      <c r="K558" s="46">
        <f t="shared" si="151"/>
        <v>203.50732626000004</v>
      </c>
      <c r="L558" s="47">
        <f t="shared" si="156"/>
        <v>244.20879151200006</v>
      </c>
      <c r="M558" s="77">
        <f t="shared" si="152"/>
        <v>46.86</v>
      </c>
      <c r="N558" s="48">
        <v>47</v>
      </c>
      <c r="O558" s="49">
        <f t="shared" si="157"/>
        <v>6.4999999999999991</v>
      </c>
      <c r="P558" s="93">
        <f t="shared" si="153"/>
        <v>6.8181818181818121E-2</v>
      </c>
    </row>
    <row r="559" spans="1:16" ht="31.5" x14ac:dyDescent="0.2">
      <c r="A559" s="57">
        <v>60000415</v>
      </c>
      <c r="B559" s="16" t="s">
        <v>493</v>
      </c>
      <c r="C559" s="36">
        <f>VLOOKUP(A559,'[3]Прейскурант 2019'!$A$12:$E$1358,5,0)</f>
        <v>64</v>
      </c>
      <c r="D559" s="37">
        <f>VLOOKUP(A559,'[1]Прейскурант( новый)'!$A$9:$C$1217,3,0)</f>
        <v>0.33</v>
      </c>
      <c r="E559" s="37">
        <f t="shared" si="158"/>
        <v>29.053609200000004</v>
      </c>
      <c r="F559" s="44">
        <f>VLOOKUP(A559,'[2]себ-ть 2019 год'!$A$2:$Q$1337,6,0)</f>
        <v>4.5288000000000004</v>
      </c>
      <c r="G559" s="44">
        <f t="shared" si="149"/>
        <v>33.582409200000001</v>
      </c>
      <c r="H559" s="44">
        <f t="shared" si="154"/>
        <v>11.418019128000001</v>
      </c>
      <c r="I559" s="45">
        <f t="shared" si="150"/>
        <v>45.000428327999998</v>
      </c>
      <c r="J559" s="44">
        <f t="shared" si="155"/>
        <v>6.7500642491999994</v>
      </c>
      <c r="K559" s="46">
        <f t="shared" si="151"/>
        <v>51.750492577199999</v>
      </c>
      <c r="L559" s="47">
        <f t="shared" si="156"/>
        <v>62.100591092640002</v>
      </c>
      <c r="M559" s="77">
        <f t="shared" si="152"/>
        <v>68.16</v>
      </c>
      <c r="N559" s="48">
        <v>68</v>
      </c>
      <c r="O559" s="49">
        <f t="shared" si="157"/>
        <v>6.4999999999999947</v>
      </c>
      <c r="P559" s="93">
        <f t="shared" si="153"/>
        <v>6.25E-2</v>
      </c>
    </row>
    <row r="560" spans="1:16" ht="31.5" x14ac:dyDescent="0.2">
      <c r="A560" s="57">
        <v>60000417</v>
      </c>
      <c r="B560" s="16" t="s">
        <v>494</v>
      </c>
      <c r="C560" s="36">
        <f>VLOOKUP(A560,'[3]Прейскурант 2019'!$A$12:$E$1358,5,0)</f>
        <v>199</v>
      </c>
      <c r="D560" s="37">
        <f>VLOOKUP(A560,'[1]Прейскурант( новый)'!$A$9:$C$1217,3,0)</f>
        <v>1</v>
      </c>
      <c r="E560" s="37">
        <f t="shared" si="158"/>
        <v>88.041240000000016</v>
      </c>
      <c r="F560" s="44">
        <f>VLOOKUP(A560,'[2]себ-ть 2019 год'!$A$2:$Q$1337,6,0)</f>
        <v>14.7288</v>
      </c>
      <c r="G560" s="44">
        <f t="shared" si="149"/>
        <v>102.77004000000002</v>
      </c>
      <c r="H560" s="44">
        <f t="shared" si="154"/>
        <v>34.94181360000001</v>
      </c>
      <c r="I560" s="45">
        <f t="shared" si="150"/>
        <v>137.71185360000004</v>
      </c>
      <c r="J560" s="44">
        <f t="shared" si="155"/>
        <v>20.656778040000006</v>
      </c>
      <c r="K560" s="46">
        <f t="shared" si="151"/>
        <v>158.36863164000005</v>
      </c>
      <c r="L560" s="47">
        <f t="shared" si="156"/>
        <v>190.04235796800006</v>
      </c>
      <c r="M560" s="77">
        <f t="shared" si="152"/>
        <v>211.935</v>
      </c>
      <c r="N560" s="48">
        <v>212</v>
      </c>
      <c r="O560" s="49">
        <f t="shared" si="157"/>
        <v>6.5000000000000018</v>
      </c>
      <c r="P560" s="93">
        <f t="shared" si="153"/>
        <v>6.5326633165829096E-2</v>
      </c>
    </row>
    <row r="561" spans="1:16" ht="31.5" x14ac:dyDescent="0.2">
      <c r="A561" s="57">
        <v>60000418</v>
      </c>
      <c r="B561" s="16" t="s">
        <v>495</v>
      </c>
      <c r="C561" s="36">
        <f>VLOOKUP(A561,'[3]Прейскурант 2019'!$A$12:$E$1358,5,0)</f>
        <v>1106</v>
      </c>
      <c r="D561" s="37">
        <f>VLOOKUP(A561,'[1]Прейскурант( новый)'!$A$9:$C$1217,3,0)</f>
        <v>1</v>
      </c>
      <c r="E561" s="37">
        <f t="shared" si="158"/>
        <v>88.041240000000016</v>
      </c>
      <c r="F561" s="44">
        <f>VLOOKUP(A561,'[2]себ-ть 2019 год'!$A$2:$Q$1337,6,0)</f>
        <v>506.12400000000002</v>
      </c>
      <c r="G561" s="44">
        <f t="shared" si="149"/>
        <v>594.16524000000004</v>
      </c>
      <c r="H561" s="44">
        <f t="shared" si="154"/>
        <v>202.01618160000004</v>
      </c>
      <c r="I561" s="45">
        <f t="shared" si="150"/>
        <v>796.18142160000002</v>
      </c>
      <c r="J561" s="44">
        <f t="shared" si="155"/>
        <v>119.42721324</v>
      </c>
      <c r="K561" s="46">
        <f t="shared" si="151"/>
        <v>915.60863484000004</v>
      </c>
      <c r="L561" s="47">
        <f t="shared" si="156"/>
        <v>1098.730361808</v>
      </c>
      <c r="M561" s="77">
        <f t="shared" si="152"/>
        <v>1177.8900000000001</v>
      </c>
      <c r="N561" s="48">
        <v>1178</v>
      </c>
      <c r="O561" s="49">
        <f t="shared" si="157"/>
        <v>6.5000000000000089</v>
      </c>
      <c r="P561" s="93">
        <f t="shared" si="153"/>
        <v>6.509945750452073E-2</v>
      </c>
    </row>
    <row r="562" spans="1:16" ht="31.5" x14ac:dyDescent="0.2">
      <c r="A562" s="57">
        <v>60001017</v>
      </c>
      <c r="B562" s="7" t="s">
        <v>496</v>
      </c>
      <c r="C562" s="36">
        <f>VLOOKUP(A562,'[3]Прейскурант 2019'!$A$12:$E$1358,5,0)</f>
        <v>252</v>
      </c>
      <c r="D562" s="37">
        <f>VLOOKUP(A562,'[1]Прейскурант( новый)'!$A$9:$C$1217,3,0)</f>
        <v>1.17</v>
      </c>
      <c r="E562" s="37">
        <f t="shared" si="158"/>
        <v>103.0082508</v>
      </c>
      <c r="F562" s="44">
        <f>VLOOKUP(A562,'[2]себ-ть 2019 год'!$A$2:$Q$1337,6,0)</f>
        <v>29.947199999999999</v>
      </c>
      <c r="G562" s="44">
        <f t="shared" si="149"/>
        <v>132.95545079999999</v>
      </c>
      <c r="H562" s="44">
        <f t="shared" si="154"/>
        <v>45.204853272000001</v>
      </c>
      <c r="I562" s="45">
        <f t="shared" si="150"/>
        <v>178.160304072</v>
      </c>
      <c r="J562" s="44">
        <f t="shared" si="155"/>
        <v>26.724045610800001</v>
      </c>
      <c r="K562" s="46">
        <f t="shared" si="151"/>
        <v>204.88434968280001</v>
      </c>
      <c r="L562" s="47">
        <f t="shared" si="156"/>
        <v>245.86121961936001</v>
      </c>
      <c r="M562" s="77">
        <f t="shared" si="152"/>
        <v>268.38</v>
      </c>
      <c r="N562" s="48">
        <v>268</v>
      </c>
      <c r="O562" s="49">
        <f t="shared" si="157"/>
        <v>6.4999999999999991</v>
      </c>
      <c r="P562" s="93">
        <f t="shared" si="153"/>
        <v>6.3492063492063489E-2</v>
      </c>
    </row>
    <row r="563" spans="1:16" ht="31.5" x14ac:dyDescent="0.2">
      <c r="A563" s="25">
        <v>60000778</v>
      </c>
      <c r="B563" s="2" t="s">
        <v>497</v>
      </c>
      <c r="C563" s="36">
        <f>VLOOKUP(A563,'[3]Прейскурант 2019'!$A$12:$E$1358,5,0)</f>
        <v>634</v>
      </c>
      <c r="D563" s="37">
        <f>VLOOKUP(A563,'[1]Прейскурант( новый)'!$A$9:$C$1217,3,0)</f>
        <v>2.5</v>
      </c>
      <c r="E563" s="37">
        <f t="shared" si="158"/>
        <v>220.10310000000001</v>
      </c>
      <c r="F563" s="44">
        <f>VLOOKUP(A563,'[2]себ-ть 2019 год'!$A$2:$Q$1337,6,0)</f>
        <v>119.6358</v>
      </c>
      <c r="G563" s="44">
        <f t="shared" si="149"/>
        <v>339.7389</v>
      </c>
      <c r="H563" s="44">
        <f t="shared" si="154"/>
        <v>115.51122600000001</v>
      </c>
      <c r="I563" s="45">
        <f t="shared" si="150"/>
        <v>455.25012600000002</v>
      </c>
      <c r="J563" s="44">
        <f t="shared" si="155"/>
        <v>68.287518899999995</v>
      </c>
      <c r="K563" s="46">
        <f t="shared" si="151"/>
        <v>523.53764490000003</v>
      </c>
      <c r="L563" s="47">
        <f t="shared" si="156"/>
        <v>628.24517388000004</v>
      </c>
      <c r="M563" s="77">
        <f t="shared" si="152"/>
        <v>675.21</v>
      </c>
      <c r="N563" s="48">
        <v>675</v>
      </c>
      <c r="O563" s="49">
        <f t="shared" si="157"/>
        <v>6.5000000000000053</v>
      </c>
      <c r="P563" s="93">
        <f t="shared" si="153"/>
        <v>6.466876971608837E-2</v>
      </c>
    </row>
    <row r="564" spans="1:16" ht="31.5" x14ac:dyDescent="0.2">
      <c r="A564" s="25">
        <v>60000779</v>
      </c>
      <c r="B564" s="2" t="s">
        <v>498</v>
      </c>
      <c r="C564" s="36">
        <f>VLOOKUP(A564,'[3]Прейскурант 2019'!$A$12:$E$1358,5,0)</f>
        <v>634</v>
      </c>
      <c r="D564" s="37">
        <f>VLOOKUP(A564,'[1]Прейскурант( новый)'!$A$9:$C$1217,3,0)</f>
        <v>2.5</v>
      </c>
      <c r="E564" s="37">
        <f t="shared" si="158"/>
        <v>220.10310000000001</v>
      </c>
      <c r="F564" s="44">
        <f>VLOOKUP(A564,'[2]себ-ть 2019 год'!$A$2:$Q$1337,6,0)</f>
        <v>119.6358</v>
      </c>
      <c r="G564" s="44">
        <f t="shared" ref="G564:G623" si="159">E564+F564</f>
        <v>339.7389</v>
      </c>
      <c r="H564" s="44">
        <f t="shared" si="154"/>
        <v>115.51122600000001</v>
      </c>
      <c r="I564" s="45">
        <f t="shared" ref="I564:I623" si="160">G564+H564</f>
        <v>455.25012600000002</v>
      </c>
      <c r="J564" s="44">
        <f t="shared" si="155"/>
        <v>68.287518899999995</v>
      </c>
      <c r="K564" s="46">
        <f t="shared" ref="K564:K623" si="161">I564+J564</f>
        <v>523.53764490000003</v>
      </c>
      <c r="L564" s="47">
        <f t="shared" si="156"/>
        <v>628.24517388000004</v>
      </c>
      <c r="M564" s="77">
        <f t="shared" si="152"/>
        <v>675.21</v>
      </c>
      <c r="N564" s="48">
        <v>675</v>
      </c>
      <c r="O564" s="49">
        <f t="shared" si="157"/>
        <v>6.5000000000000053</v>
      </c>
      <c r="P564" s="93">
        <f t="shared" si="153"/>
        <v>6.466876971608837E-2</v>
      </c>
    </row>
    <row r="565" spans="1:16" ht="31.5" x14ac:dyDescent="0.2">
      <c r="A565" s="25">
        <v>60000780</v>
      </c>
      <c r="B565" s="2" t="s">
        <v>499</v>
      </c>
      <c r="C565" s="36">
        <f>VLOOKUP(A565,'[3]Прейскурант 2019'!$A$12:$E$1358,5,0)</f>
        <v>634</v>
      </c>
      <c r="D565" s="37">
        <f>VLOOKUP(A565,'[1]Прейскурант( новый)'!$A$9:$C$1217,3,0)</f>
        <v>2.5</v>
      </c>
      <c r="E565" s="37">
        <f t="shared" si="158"/>
        <v>220.10310000000001</v>
      </c>
      <c r="F565" s="44">
        <f>VLOOKUP(A565,'[2]себ-ть 2019 год'!$A$2:$Q$1337,6,0)</f>
        <v>119.6358</v>
      </c>
      <c r="G565" s="44">
        <f t="shared" si="159"/>
        <v>339.7389</v>
      </c>
      <c r="H565" s="44">
        <f t="shared" si="154"/>
        <v>115.51122600000001</v>
      </c>
      <c r="I565" s="45">
        <f t="shared" si="160"/>
        <v>455.25012600000002</v>
      </c>
      <c r="J565" s="44">
        <f t="shared" si="155"/>
        <v>68.287518899999995</v>
      </c>
      <c r="K565" s="46">
        <f t="shared" si="161"/>
        <v>523.53764490000003</v>
      </c>
      <c r="L565" s="47">
        <f t="shared" si="156"/>
        <v>628.24517388000004</v>
      </c>
      <c r="M565" s="77">
        <f t="shared" si="152"/>
        <v>675.21</v>
      </c>
      <c r="N565" s="48">
        <v>675</v>
      </c>
      <c r="O565" s="49">
        <f t="shared" si="157"/>
        <v>6.5000000000000053</v>
      </c>
      <c r="P565" s="93">
        <f t="shared" si="153"/>
        <v>6.466876971608837E-2</v>
      </c>
    </row>
    <row r="566" spans="1:16" ht="15.75" x14ac:dyDescent="0.2">
      <c r="A566" s="25">
        <v>60000781</v>
      </c>
      <c r="B566" s="2" t="s">
        <v>500</v>
      </c>
      <c r="C566" s="36">
        <f>VLOOKUP(A566,'[3]Прейскурант 2019'!$A$12:$E$1358,5,0)</f>
        <v>560</v>
      </c>
      <c r="D566" s="37">
        <f>VLOOKUP(A566,'[1]Прейскурант( новый)'!$A$9:$C$1217,3,0)</f>
        <v>2</v>
      </c>
      <c r="E566" s="37">
        <f t="shared" si="158"/>
        <v>176.08248000000003</v>
      </c>
      <c r="F566" s="44">
        <f>VLOOKUP(A566,'[2]себ-ть 2019 год'!$A$2:$Q$1337,6,0)</f>
        <v>146.56379999999999</v>
      </c>
      <c r="G566" s="44">
        <f t="shared" si="159"/>
        <v>322.64628000000005</v>
      </c>
      <c r="H566" s="44">
        <f t="shared" si="154"/>
        <v>109.69973520000002</v>
      </c>
      <c r="I566" s="45">
        <f t="shared" si="160"/>
        <v>432.34601520000007</v>
      </c>
      <c r="J566" s="44">
        <f t="shared" si="155"/>
        <v>64.851902280000004</v>
      </c>
      <c r="K566" s="46">
        <f t="shared" si="161"/>
        <v>497.19791748000006</v>
      </c>
      <c r="L566" s="47">
        <f t="shared" si="156"/>
        <v>596.63750097600007</v>
      </c>
      <c r="M566" s="77">
        <f t="shared" si="152"/>
        <v>596.4</v>
      </c>
      <c r="N566" s="48">
        <v>596</v>
      </c>
      <c r="O566" s="49">
        <f t="shared" si="157"/>
        <v>6.4999999999999964</v>
      </c>
      <c r="P566" s="93">
        <f t="shared" si="153"/>
        <v>6.4285714285714279E-2</v>
      </c>
    </row>
    <row r="567" spans="1:16" ht="15.75" x14ac:dyDescent="0.2">
      <c r="A567" s="25">
        <v>60000782</v>
      </c>
      <c r="B567" s="2" t="s">
        <v>501</v>
      </c>
      <c r="C567" s="36">
        <f>VLOOKUP(A567,'[3]Прейскурант 2019'!$A$12:$E$1358,5,0)</f>
        <v>560</v>
      </c>
      <c r="D567" s="37">
        <f>VLOOKUP(A567,'[1]Прейскурант( новый)'!$A$9:$C$1217,3,0)</f>
        <v>2</v>
      </c>
      <c r="E567" s="37">
        <f t="shared" si="158"/>
        <v>176.08248000000003</v>
      </c>
      <c r="F567" s="44">
        <f>VLOOKUP(A567,'[2]себ-ть 2019 год'!$A$2:$Q$1337,6,0)</f>
        <v>146.625</v>
      </c>
      <c r="G567" s="44">
        <f t="shared" si="159"/>
        <v>322.70748000000003</v>
      </c>
      <c r="H567" s="44">
        <f t="shared" si="154"/>
        <v>109.72054320000002</v>
      </c>
      <c r="I567" s="45">
        <f t="shared" si="160"/>
        <v>432.42802320000004</v>
      </c>
      <c r="J567" s="44">
        <f t="shared" si="155"/>
        <v>64.86420348</v>
      </c>
      <c r="K567" s="46">
        <f t="shared" si="161"/>
        <v>497.29222668000006</v>
      </c>
      <c r="L567" s="47">
        <f t="shared" si="156"/>
        <v>596.75067201600007</v>
      </c>
      <c r="M567" s="77">
        <f t="shared" si="152"/>
        <v>596.4</v>
      </c>
      <c r="N567" s="48">
        <v>596</v>
      </c>
      <c r="O567" s="49">
        <f t="shared" si="157"/>
        <v>6.4999999999999964</v>
      </c>
      <c r="P567" s="93">
        <f t="shared" si="153"/>
        <v>6.4285714285714279E-2</v>
      </c>
    </row>
    <row r="568" spans="1:16" ht="31.5" x14ac:dyDescent="0.2">
      <c r="A568" s="25">
        <v>60000783</v>
      </c>
      <c r="B568" s="2" t="s">
        <v>502</v>
      </c>
      <c r="C568" s="36">
        <f>VLOOKUP(A568,'[3]Прейскурант 2019'!$A$12:$E$1358,5,0)</f>
        <v>524</v>
      </c>
      <c r="D568" s="37">
        <f>VLOOKUP(A568,'[1]Прейскурант( новый)'!$A$9:$C$1217,3,0)</f>
        <v>2</v>
      </c>
      <c r="E568" s="37">
        <f t="shared" si="158"/>
        <v>176.08248000000003</v>
      </c>
      <c r="F568" s="44">
        <f>VLOOKUP(A568,'[2]себ-ть 2019 год'!$A$2:$Q$1337,6,0)</f>
        <v>108.09960000000001</v>
      </c>
      <c r="G568" s="44">
        <f t="shared" si="159"/>
        <v>284.18208000000004</v>
      </c>
      <c r="H568" s="44">
        <f t="shared" si="154"/>
        <v>96.621907200000024</v>
      </c>
      <c r="I568" s="45">
        <f t="shared" si="160"/>
        <v>380.80398720000005</v>
      </c>
      <c r="J568" s="44">
        <f t="shared" si="155"/>
        <v>57.120598080000008</v>
      </c>
      <c r="K568" s="46">
        <f t="shared" si="161"/>
        <v>437.92458528000009</v>
      </c>
      <c r="L568" s="47">
        <f t="shared" si="156"/>
        <v>525.50950233600008</v>
      </c>
      <c r="M568" s="77">
        <f t="shared" si="152"/>
        <v>558.05999999999995</v>
      </c>
      <c r="N568" s="48">
        <v>558</v>
      </c>
      <c r="O568" s="49">
        <f t="shared" si="157"/>
        <v>6.4999999999999893</v>
      </c>
      <c r="P568" s="93">
        <f t="shared" si="153"/>
        <v>6.4885496183206159E-2</v>
      </c>
    </row>
    <row r="569" spans="1:16" ht="31.5" x14ac:dyDescent="0.2">
      <c r="A569" s="25">
        <v>60000784</v>
      </c>
      <c r="B569" s="2" t="s">
        <v>503</v>
      </c>
      <c r="C569" s="36">
        <f>VLOOKUP(A569,'[3]Прейскурант 2019'!$A$12:$E$1358,5,0)</f>
        <v>524</v>
      </c>
      <c r="D569" s="37">
        <f>VLOOKUP(A569,'[1]Прейскурант( новый)'!$A$9:$C$1217,3,0)</f>
        <v>2</v>
      </c>
      <c r="E569" s="37">
        <f t="shared" si="158"/>
        <v>176.08248000000003</v>
      </c>
      <c r="F569" s="44">
        <f>VLOOKUP(A569,'[2]себ-ть 2019 год'!$A$2:$Q$1337,6,0)</f>
        <v>108.09960000000001</v>
      </c>
      <c r="G569" s="44">
        <f t="shared" si="159"/>
        <v>284.18208000000004</v>
      </c>
      <c r="H569" s="44">
        <f t="shared" si="154"/>
        <v>96.621907200000024</v>
      </c>
      <c r="I569" s="45">
        <f t="shared" si="160"/>
        <v>380.80398720000005</v>
      </c>
      <c r="J569" s="44">
        <f t="shared" si="155"/>
        <v>57.120598080000008</v>
      </c>
      <c r="K569" s="46">
        <f t="shared" si="161"/>
        <v>437.92458528000009</v>
      </c>
      <c r="L569" s="47">
        <f t="shared" si="156"/>
        <v>525.50950233600008</v>
      </c>
      <c r="M569" s="77">
        <f t="shared" si="152"/>
        <v>558.05999999999995</v>
      </c>
      <c r="N569" s="48">
        <v>558</v>
      </c>
      <c r="O569" s="49">
        <f t="shared" si="157"/>
        <v>6.4999999999999893</v>
      </c>
      <c r="P569" s="93">
        <f t="shared" si="153"/>
        <v>6.4885496183206159E-2</v>
      </c>
    </row>
    <row r="570" spans="1:16" ht="15.75" x14ac:dyDescent="0.2">
      <c r="A570" s="25">
        <v>60000785</v>
      </c>
      <c r="B570" s="2" t="s">
        <v>504</v>
      </c>
      <c r="C570" s="36">
        <f>VLOOKUP(A570,'[3]Прейскурант 2019'!$A$12:$E$1358,5,0)</f>
        <v>634</v>
      </c>
      <c r="D570" s="37">
        <f>VLOOKUP(A570,'[1]Прейскурант( новый)'!$A$9:$C$1217,3,0)</f>
        <v>2</v>
      </c>
      <c r="E570" s="37">
        <f t="shared" si="158"/>
        <v>176.08248000000003</v>
      </c>
      <c r="F570" s="44">
        <f>VLOOKUP(A570,'[2]себ-ть 2019 год'!$A$2:$Q$1337,6,0)</f>
        <v>108.09960000000001</v>
      </c>
      <c r="G570" s="44">
        <f t="shared" si="159"/>
        <v>284.18208000000004</v>
      </c>
      <c r="H570" s="44">
        <f t="shared" si="154"/>
        <v>96.621907200000024</v>
      </c>
      <c r="I570" s="45">
        <f t="shared" si="160"/>
        <v>380.80398720000005</v>
      </c>
      <c r="J570" s="44">
        <f t="shared" si="155"/>
        <v>57.120598080000008</v>
      </c>
      <c r="K570" s="46">
        <f t="shared" si="161"/>
        <v>437.92458528000009</v>
      </c>
      <c r="L570" s="47">
        <f t="shared" si="156"/>
        <v>525.50950233600008</v>
      </c>
      <c r="M570" s="77">
        <f t="shared" si="152"/>
        <v>675.21</v>
      </c>
      <c r="N570" s="48">
        <v>675</v>
      </c>
      <c r="O570" s="49">
        <f t="shared" si="157"/>
        <v>6.5000000000000053</v>
      </c>
      <c r="P570" s="93">
        <f t="shared" si="153"/>
        <v>6.466876971608837E-2</v>
      </c>
    </row>
    <row r="571" spans="1:16" ht="31.5" x14ac:dyDescent="0.2">
      <c r="A571" s="57">
        <v>60000100</v>
      </c>
      <c r="B571" s="2" t="s">
        <v>505</v>
      </c>
      <c r="C571" s="36">
        <f>VLOOKUP(A571,'[3]Прейскурант 2019'!$A$12:$E$1358,5,0)</f>
        <v>384</v>
      </c>
      <c r="D571" s="37">
        <f>VLOOKUP(A571,'[1]Прейскурант( новый)'!$A$9:$C$1217,3,0)</f>
        <v>0.92</v>
      </c>
      <c r="E571" s="37">
        <f t="shared" si="158"/>
        <v>80.997940800000009</v>
      </c>
      <c r="F571" s="44">
        <f>VLOOKUP(A571,'[2]себ-ть 2019 год'!$A$2:$Q$1337,6,0)</f>
        <v>127.28580000000001</v>
      </c>
      <c r="G571" s="44">
        <f t="shared" si="159"/>
        <v>208.28374080000003</v>
      </c>
      <c r="H571" s="44">
        <f t="shared" si="154"/>
        <v>70.816471872000022</v>
      </c>
      <c r="I571" s="45">
        <f t="shared" si="160"/>
        <v>279.10021267200005</v>
      </c>
      <c r="J571" s="44">
        <f t="shared" si="155"/>
        <v>41.865031900800005</v>
      </c>
      <c r="K571" s="46">
        <f t="shared" si="161"/>
        <v>320.96524457280009</v>
      </c>
      <c r="L571" s="47">
        <f t="shared" si="156"/>
        <v>385.15829348736008</v>
      </c>
      <c r="M571" s="77">
        <f t="shared" si="152"/>
        <v>408.96</v>
      </c>
      <c r="N571" s="48">
        <v>409</v>
      </c>
      <c r="O571" s="49">
        <f t="shared" si="157"/>
        <v>6.4999999999999947</v>
      </c>
      <c r="P571" s="93">
        <f t="shared" si="153"/>
        <v>6.5104166666666741E-2</v>
      </c>
    </row>
    <row r="572" spans="1:16" ht="47.25" x14ac:dyDescent="0.2">
      <c r="A572" s="57">
        <v>60000101</v>
      </c>
      <c r="B572" s="2" t="s">
        <v>506</v>
      </c>
      <c r="C572" s="36">
        <f>VLOOKUP(A572,'[3]Прейскурант 2019'!$A$12:$E$1358,5,0)</f>
        <v>592</v>
      </c>
      <c r="D572" s="37">
        <f>VLOOKUP(A572,'[1]Прейскурант( новый)'!$A$9:$C$1217,3,0)</f>
        <v>0.92</v>
      </c>
      <c r="E572" s="37">
        <f t="shared" si="158"/>
        <v>80.997940800000009</v>
      </c>
      <c r="F572" s="44">
        <f>VLOOKUP(A572,'[2]себ-ть 2019 год'!$A$2:$Q$1337,6,0)</f>
        <v>229.4796</v>
      </c>
      <c r="G572" s="44">
        <f t="shared" si="159"/>
        <v>310.47754080000004</v>
      </c>
      <c r="H572" s="44">
        <f t="shared" si="154"/>
        <v>105.56236387200002</v>
      </c>
      <c r="I572" s="45">
        <f t="shared" si="160"/>
        <v>416.03990467200003</v>
      </c>
      <c r="J572" s="44">
        <f t="shared" si="155"/>
        <v>62.405985700800002</v>
      </c>
      <c r="K572" s="46">
        <f t="shared" si="161"/>
        <v>478.44589037280002</v>
      </c>
      <c r="L572" s="47">
        <f t="shared" si="156"/>
        <v>574.13506844736003</v>
      </c>
      <c r="M572" s="77">
        <f t="shared" si="152"/>
        <v>630.48</v>
      </c>
      <c r="N572" s="48">
        <v>630</v>
      </c>
      <c r="O572" s="49">
        <f t="shared" si="157"/>
        <v>6.5000000000000027</v>
      </c>
      <c r="P572" s="93">
        <f t="shared" si="153"/>
        <v>6.4189189189189255E-2</v>
      </c>
    </row>
    <row r="573" spans="1:16" ht="31.5" x14ac:dyDescent="0.2">
      <c r="A573" s="57">
        <v>60000006</v>
      </c>
      <c r="B573" s="8" t="s">
        <v>507</v>
      </c>
      <c r="C573" s="36">
        <f>VLOOKUP(A573,'[3]Прейскурант 2019'!$A$12:$E$1358,5,0)</f>
        <v>2150</v>
      </c>
      <c r="D573" s="37">
        <f>VLOOKUP(A573,'[1]Прейскурант( новый)'!$A$9:$C$1217,3,0)</f>
        <v>16</v>
      </c>
      <c r="E573" s="37">
        <f t="shared" si="158"/>
        <v>1408.6598400000003</v>
      </c>
      <c r="F573" s="44">
        <f>VLOOKUP(A573,'[2]себ-ть 2019 год'!$A$2:$Q$1337,6,0)</f>
        <v>53.896800000000006</v>
      </c>
      <c r="G573" s="44">
        <f t="shared" si="159"/>
        <v>1462.5566400000002</v>
      </c>
      <c r="H573" s="44">
        <f t="shared" si="154"/>
        <v>497.26925760000012</v>
      </c>
      <c r="I573" s="45">
        <f t="shared" si="160"/>
        <v>1959.8258976000004</v>
      </c>
      <c r="J573" s="44">
        <f t="shared" si="155"/>
        <v>293.97388464000005</v>
      </c>
      <c r="K573" s="46">
        <f t="shared" si="161"/>
        <v>2253.7997822400002</v>
      </c>
      <c r="L573" s="47">
        <f t="shared" si="156"/>
        <v>2704.5597386880004</v>
      </c>
      <c r="M573" s="77">
        <f t="shared" si="152"/>
        <v>2289.75</v>
      </c>
      <c r="N573" s="48">
        <v>2290</v>
      </c>
      <c r="O573" s="49">
        <f t="shared" si="157"/>
        <v>6.5</v>
      </c>
      <c r="P573" s="93">
        <f t="shared" si="153"/>
        <v>6.5116279069767469E-2</v>
      </c>
    </row>
    <row r="574" spans="1:16" ht="63" x14ac:dyDescent="0.2">
      <c r="A574" s="57">
        <v>60000013</v>
      </c>
      <c r="B574" s="2" t="s">
        <v>508</v>
      </c>
      <c r="C574" s="36">
        <f>VLOOKUP(A574,'[3]Прейскурант 2019'!$A$12:$E$1358,5,0)</f>
        <v>956</v>
      </c>
      <c r="D574" s="37">
        <f>VLOOKUP(A574,'[1]Прейскурант( новый)'!$A$9:$C$1217,3,0)</f>
        <v>2.25</v>
      </c>
      <c r="E574" s="37">
        <f t="shared" si="158"/>
        <v>198.09279000000001</v>
      </c>
      <c r="F574" s="44">
        <f>VLOOKUP(A574,'[2]себ-ть 2019 год'!$A$2:$Q$1337,6,0)</f>
        <v>282.6114</v>
      </c>
      <c r="G574" s="44">
        <f t="shared" si="159"/>
        <v>480.70419000000004</v>
      </c>
      <c r="H574" s="44">
        <f t="shared" si="154"/>
        <v>163.43942460000002</v>
      </c>
      <c r="I574" s="45">
        <f t="shared" si="160"/>
        <v>644.14361460000009</v>
      </c>
      <c r="J574" s="44">
        <f t="shared" si="155"/>
        <v>96.621542190000014</v>
      </c>
      <c r="K574" s="46">
        <f t="shared" si="161"/>
        <v>740.76515679000011</v>
      </c>
      <c r="L574" s="47">
        <f t="shared" si="156"/>
        <v>888.91818814800013</v>
      </c>
      <c r="M574" s="77">
        <f t="shared" si="152"/>
        <v>1018.14</v>
      </c>
      <c r="N574" s="48">
        <v>1018</v>
      </c>
      <c r="O574" s="49">
        <f t="shared" si="157"/>
        <v>6.4999999999999991</v>
      </c>
      <c r="P574" s="93">
        <f t="shared" si="153"/>
        <v>6.4853556485355623E-2</v>
      </c>
    </row>
    <row r="575" spans="1:16" ht="47.25" x14ac:dyDescent="0.25">
      <c r="A575" s="57">
        <v>60001323</v>
      </c>
      <c r="B575" s="61" t="s">
        <v>509</v>
      </c>
      <c r="C575" s="36">
        <f>VLOOKUP(A575,'[3]Прейскурант 2019'!$A$12:$E$1358,5,0)</f>
        <v>1006</v>
      </c>
      <c r="D575" s="37">
        <f>VLOOKUP(A575,'[1]Прейскурант( новый)'!$A$9:$C$1217,3,0)</f>
        <v>4</v>
      </c>
      <c r="E575" s="37">
        <f t="shared" si="158"/>
        <v>352.16496000000006</v>
      </c>
      <c r="F575" s="44">
        <f>VLOOKUP(A575,'[2]себ-ть 2019 год'!$A$2:$Q$1337,6,0)</f>
        <v>124.2666</v>
      </c>
      <c r="G575" s="44">
        <f t="shared" si="159"/>
        <v>476.43156000000005</v>
      </c>
      <c r="H575" s="44">
        <f t="shared" si="154"/>
        <v>161.98673040000003</v>
      </c>
      <c r="I575" s="45">
        <f t="shared" si="160"/>
        <v>638.41829040000005</v>
      </c>
      <c r="J575" s="44">
        <f t="shared" si="155"/>
        <v>95.762743560000004</v>
      </c>
      <c r="K575" s="46">
        <f t="shared" si="161"/>
        <v>734.18103396000004</v>
      </c>
      <c r="L575" s="47">
        <f t="shared" si="156"/>
        <v>881.01724075200002</v>
      </c>
      <c r="M575" s="77">
        <f t="shared" ref="M575:M578" si="162">C575*6.5%+C575</f>
        <v>1071.3900000000001</v>
      </c>
      <c r="N575" s="48">
        <v>1071</v>
      </c>
      <c r="O575" s="49">
        <f t="shared" si="157"/>
        <v>6.5000000000000098</v>
      </c>
      <c r="P575" s="93">
        <f t="shared" si="153"/>
        <v>6.4612326043737678E-2</v>
      </c>
    </row>
    <row r="576" spans="1:16" ht="31.5" x14ac:dyDescent="0.2">
      <c r="A576" s="57">
        <v>60000037</v>
      </c>
      <c r="B576" s="8" t="s">
        <v>510</v>
      </c>
      <c r="C576" s="36">
        <f>VLOOKUP(A576,'[3]Прейскурант 2019'!$A$12:$E$1358,5,0)</f>
        <v>224</v>
      </c>
      <c r="D576" s="37">
        <f>VLOOKUP(A576,'[1]Прейскурант( новый)'!$A$9:$C$1217,3,0)</f>
        <v>0.5</v>
      </c>
      <c r="E576" s="37">
        <f t="shared" si="158"/>
        <v>44.020620000000008</v>
      </c>
      <c r="F576" s="44">
        <f>VLOOKUP(A576,'[2]себ-ть 2019 год'!$A$2:$Q$1337,6,0)</f>
        <v>72.705600000000004</v>
      </c>
      <c r="G576" s="44">
        <f t="shared" si="159"/>
        <v>116.72622000000001</v>
      </c>
      <c r="H576" s="44">
        <f t="shared" si="154"/>
        <v>39.686914800000004</v>
      </c>
      <c r="I576" s="45">
        <f t="shared" si="160"/>
        <v>156.41313480000002</v>
      </c>
      <c r="J576" s="44">
        <f t="shared" si="155"/>
        <v>23.461970220000001</v>
      </c>
      <c r="K576" s="46">
        <f t="shared" si="161"/>
        <v>179.87510502000003</v>
      </c>
      <c r="L576" s="47">
        <f t="shared" si="156"/>
        <v>215.85012602400005</v>
      </c>
      <c r="M576" s="77">
        <f t="shared" si="162"/>
        <v>238.56</v>
      </c>
      <c r="N576" s="48">
        <v>239</v>
      </c>
      <c r="O576" s="49">
        <f t="shared" si="157"/>
        <v>6.5000000000000018</v>
      </c>
      <c r="P576" s="93">
        <f t="shared" si="153"/>
        <v>6.6964285714285809E-2</v>
      </c>
    </row>
    <row r="577" spans="1:16" ht="31.5" x14ac:dyDescent="0.2">
      <c r="A577" s="57">
        <v>60000038</v>
      </c>
      <c r="B577" s="8" t="s">
        <v>511</v>
      </c>
      <c r="C577" s="36">
        <f>VLOOKUP(A577,'[3]Прейскурант 2019'!$A$12:$E$1358,5,0)</f>
        <v>224</v>
      </c>
      <c r="D577" s="37">
        <f>VLOOKUP(A577,'[1]Прейскурант( новый)'!$A$9:$C$1217,3,0)</f>
        <v>0.5</v>
      </c>
      <c r="E577" s="37">
        <f t="shared" si="158"/>
        <v>44.020620000000008</v>
      </c>
      <c r="F577" s="44">
        <f>VLOOKUP(A577,'[2]себ-ть 2019 год'!$A$2:$Q$1337,6,0)</f>
        <v>72.705600000000004</v>
      </c>
      <c r="G577" s="44">
        <f t="shared" si="159"/>
        <v>116.72622000000001</v>
      </c>
      <c r="H577" s="44">
        <f t="shared" si="154"/>
        <v>39.686914800000004</v>
      </c>
      <c r="I577" s="45">
        <f t="shared" si="160"/>
        <v>156.41313480000002</v>
      </c>
      <c r="J577" s="44">
        <f t="shared" si="155"/>
        <v>23.461970220000001</v>
      </c>
      <c r="K577" s="46">
        <f t="shared" si="161"/>
        <v>179.87510502000003</v>
      </c>
      <c r="L577" s="47">
        <f t="shared" si="156"/>
        <v>215.85012602400005</v>
      </c>
      <c r="M577" s="77">
        <f t="shared" si="162"/>
        <v>238.56</v>
      </c>
      <c r="N577" s="48">
        <v>239</v>
      </c>
      <c r="O577" s="49">
        <f t="shared" si="157"/>
        <v>6.5000000000000018</v>
      </c>
      <c r="P577" s="93">
        <f t="shared" si="153"/>
        <v>6.6964285714285809E-2</v>
      </c>
    </row>
    <row r="578" spans="1:16" ht="31.5" x14ac:dyDescent="0.2">
      <c r="A578" s="57">
        <v>60000696</v>
      </c>
      <c r="B578" s="8" t="s">
        <v>512</v>
      </c>
      <c r="C578" s="36">
        <f>VLOOKUP(A578,'[3]Прейскурант 2019'!$A$12:$E$1358,5,0)</f>
        <v>1664</v>
      </c>
      <c r="D578" s="37">
        <f>VLOOKUP(A578,'[1]Прейскурант( новый)'!$A$9:$C$1217,3,0)</f>
        <v>4</v>
      </c>
      <c r="E578" s="37">
        <f t="shared" si="158"/>
        <v>352.16496000000006</v>
      </c>
      <c r="F578" s="44">
        <f>VLOOKUP(A578,'[2]себ-ть 2019 год'!$A$2:$Q$1337,6,0)</f>
        <v>13.079000000000002</v>
      </c>
      <c r="G578" s="44">
        <f t="shared" si="159"/>
        <v>365.24396000000007</v>
      </c>
      <c r="H578" s="44">
        <f t="shared" si="154"/>
        <v>124.18294640000003</v>
      </c>
      <c r="I578" s="45">
        <f t="shared" si="160"/>
        <v>489.42690640000012</v>
      </c>
      <c r="J578" s="44">
        <f t="shared" si="155"/>
        <v>73.414035960000021</v>
      </c>
      <c r="K578" s="46">
        <f t="shared" si="161"/>
        <v>562.8409423600001</v>
      </c>
      <c r="L578" s="47">
        <f t="shared" si="156"/>
        <v>675.40913083200007</v>
      </c>
      <c r="M578" s="77">
        <f t="shared" si="162"/>
        <v>1772.16</v>
      </c>
      <c r="N578" s="48">
        <v>1772</v>
      </c>
      <c r="O578" s="49">
        <f t="shared" si="157"/>
        <v>6.5000000000000044</v>
      </c>
      <c r="P578" s="93">
        <f t="shared" si="153"/>
        <v>6.4903846153846256E-2</v>
      </c>
    </row>
    <row r="579" spans="1:16" ht="15" customHeight="1" x14ac:dyDescent="0.2">
      <c r="A579" s="223" t="s">
        <v>517</v>
      </c>
      <c r="B579" s="224"/>
      <c r="C579" s="224"/>
      <c r="D579" s="224"/>
      <c r="E579" s="224"/>
      <c r="F579" s="224"/>
      <c r="G579" s="224"/>
      <c r="H579" s="224"/>
      <c r="I579" s="224"/>
      <c r="J579" s="224"/>
      <c r="K579" s="224"/>
      <c r="L579" s="224"/>
      <c r="M579" s="224"/>
      <c r="N579" s="224"/>
      <c r="O579" s="225"/>
    </row>
    <row r="580" spans="1:16" ht="31.5" x14ac:dyDescent="0.2">
      <c r="A580" s="60">
        <v>60001018</v>
      </c>
      <c r="B580" s="7" t="s">
        <v>518</v>
      </c>
      <c r="C580" s="36">
        <f>VLOOKUP(A580,'[3]Прейскурант 2019'!$A$12:$E$1358,5,0)</f>
        <v>179</v>
      </c>
      <c r="D580" s="37">
        <f>VLOOKUP(A580,'[1]Прейскурант( новый)'!$A$9:$C$1217,3,0)</f>
        <v>1</v>
      </c>
      <c r="E580" s="37">
        <f t="shared" si="158"/>
        <v>88.041240000000016</v>
      </c>
      <c r="F580" s="44">
        <f>VLOOKUP(A580,'[2]себ-ть 2019 год'!$A$2:$Q$1337,6,0)</f>
        <v>0</v>
      </c>
      <c r="G580" s="44">
        <f t="shared" si="159"/>
        <v>88.041240000000016</v>
      </c>
      <c r="H580" s="44">
        <f t="shared" si="154"/>
        <v>29.934021600000008</v>
      </c>
      <c r="I580" s="45">
        <f t="shared" si="160"/>
        <v>117.97526160000002</v>
      </c>
      <c r="J580" s="44">
        <f t="shared" si="155"/>
        <v>17.696289240000002</v>
      </c>
      <c r="K580" s="46">
        <f t="shared" si="161"/>
        <v>135.67155084000004</v>
      </c>
      <c r="L580" s="47">
        <f t="shared" si="156"/>
        <v>162.80586100800005</v>
      </c>
      <c r="M580" s="77">
        <f t="shared" ref="M580:M604" si="163">C580*6.5%+C580</f>
        <v>190.63499999999999</v>
      </c>
      <c r="N580" s="48">
        <v>191</v>
      </c>
      <c r="O580" s="49">
        <f t="shared" si="157"/>
        <v>6.4999999999999947</v>
      </c>
      <c r="P580" s="93">
        <f t="shared" si="153"/>
        <v>6.7039106145251326E-2</v>
      </c>
    </row>
    <row r="581" spans="1:16" ht="31.5" x14ac:dyDescent="0.2">
      <c r="A581" s="20">
        <v>60001019</v>
      </c>
      <c r="B581" s="16" t="s">
        <v>519</v>
      </c>
      <c r="C581" s="36">
        <f>VLOOKUP(A581,'[3]Прейскурант 2019'!$A$12:$E$1358,5,0)</f>
        <v>158</v>
      </c>
      <c r="D581" s="37">
        <f>VLOOKUP(A581,'[1]Прейскурант( новый)'!$A$9:$C$1217,3,0)</f>
        <v>0.42</v>
      </c>
      <c r="E581" s="37">
        <f t="shared" si="158"/>
        <v>36.977320800000001</v>
      </c>
      <c r="F581" s="44">
        <f>VLOOKUP(A581,'[2]себ-ть 2019 год'!$A$2:$Q$1337,6,0)</f>
        <v>40.871400000000001</v>
      </c>
      <c r="G581" s="44">
        <f t="shared" si="159"/>
        <v>77.848720799999995</v>
      </c>
      <c r="H581" s="44">
        <f t="shared" si="154"/>
        <v>26.468565072000001</v>
      </c>
      <c r="I581" s="45">
        <f t="shared" si="160"/>
        <v>104.317285872</v>
      </c>
      <c r="J581" s="44">
        <f t="shared" si="155"/>
        <v>15.6475928808</v>
      </c>
      <c r="K581" s="46">
        <f t="shared" si="161"/>
        <v>119.9648787528</v>
      </c>
      <c r="L581" s="47">
        <f t="shared" si="156"/>
        <v>143.95785450336001</v>
      </c>
      <c r="M581" s="77">
        <f t="shared" si="163"/>
        <v>168.27</v>
      </c>
      <c r="N581" s="48">
        <v>168</v>
      </c>
      <c r="O581" s="49">
        <f t="shared" si="157"/>
        <v>6.5000000000000071</v>
      </c>
      <c r="P581" s="93">
        <f t="shared" si="153"/>
        <v>6.3291139240506222E-2</v>
      </c>
    </row>
    <row r="582" spans="1:16" ht="15.75" x14ac:dyDescent="0.2">
      <c r="A582" s="20">
        <v>60000433</v>
      </c>
      <c r="B582" s="16" t="s">
        <v>520</v>
      </c>
      <c r="C582" s="36">
        <f>VLOOKUP(A582,'[3]Прейскурант 2019'!$A$12:$E$1358,5,0)</f>
        <v>139</v>
      </c>
      <c r="D582" s="37">
        <f>VLOOKUP(A582,'[1]Прейскурант( новый)'!$A$9:$C$1217,3,0)</f>
        <v>0.28999999999999998</v>
      </c>
      <c r="E582" s="37">
        <f t="shared" si="158"/>
        <v>25.5319596</v>
      </c>
      <c r="F582" s="44">
        <f>VLOOKUP(A582,'[2]себ-ть 2019 год'!$A$2:$Q$1337,6,0)</f>
        <v>42.095400000000005</v>
      </c>
      <c r="G582" s="44">
        <f t="shared" si="159"/>
        <v>67.627359600000005</v>
      </c>
      <c r="H582" s="44">
        <f t="shared" si="154"/>
        <v>22.993302264000004</v>
      </c>
      <c r="I582" s="45">
        <f t="shared" si="160"/>
        <v>90.620661864000013</v>
      </c>
      <c r="J582" s="44">
        <f t="shared" si="155"/>
        <v>13.593099279600002</v>
      </c>
      <c r="K582" s="46">
        <f t="shared" si="161"/>
        <v>104.21376114360001</v>
      </c>
      <c r="L582" s="47">
        <f t="shared" si="156"/>
        <v>125.05651337232001</v>
      </c>
      <c r="M582" s="77">
        <f t="shared" si="163"/>
        <v>148.035</v>
      </c>
      <c r="N582" s="48">
        <v>148</v>
      </c>
      <c r="O582" s="49">
        <f t="shared" si="157"/>
        <v>6.4999999999999973</v>
      </c>
      <c r="P582" s="93">
        <f t="shared" si="153"/>
        <v>6.4748201438848962E-2</v>
      </c>
    </row>
    <row r="583" spans="1:16" ht="31.5" x14ac:dyDescent="0.2">
      <c r="A583" s="20">
        <v>60000434</v>
      </c>
      <c r="B583" s="16" t="s">
        <v>521</v>
      </c>
      <c r="C583" s="36">
        <f>VLOOKUP(A583,'[3]Прейскурант 2019'!$A$12:$E$1358,5,0)</f>
        <v>208</v>
      </c>
      <c r="D583" s="37">
        <f>VLOOKUP(A583,'[1]Прейскурант( новый)'!$A$9:$C$1217,3,0)</f>
        <v>1</v>
      </c>
      <c r="E583" s="37">
        <f t="shared" si="158"/>
        <v>88.041240000000016</v>
      </c>
      <c r="F583" s="44">
        <f>VLOOKUP(A583,'[2]себ-ть 2019 год'!$A$2:$Q$1337,6,0)</f>
        <v>21.695399999999999</v>
      </c>
      <c r="G583" s="44">
        <f t="shared" si="159"/>
        <v>109.73664000000002</v>
      </c>
      <c r="H583" s="44">
        <f t="shared" si="154"/>
        <v>37.310457600000014</v>
      </c>
      <c r="I583" s="45">
        <f t="shared" si="160"/>
        <v>147.04709760000003</v>
      </c>
      <c r="J583" s="44">
        <f t="shared" si="155"/>
        <v>22.057064640000004</v>
      </c>
      <c r="K583" s="46">
        <f t="shared" si="161"/>
        <v>169.10416224000002</v>
      </c>
      <c r="L583" s="47">
        <f t="shared" si="156"/>
        <v>202.92499468800003</v>
      </c>
      <c r="M583" s="77">
        <f t="shared" si="163"/>
        <v>221.52</v>
      </c>
      <c r="N583" s="48">
        <v>222</v>
      </c>
      <c r="O583" s="49">
        <f t="shared" si="157"/>
        <v>6.5000000000000044</v>
      </c>
      <c r="P583" s="93">
        <f t="shared" si="153"/>
        <v>6.7307692307692291E-2</v>
      </c>
    </row>
    <row r="584" spans="1:16" ht="15.75" x14ac:dyDescent="0.2">
      <c r="A584" s="20">
        <v>60000449</v>
      </c>
      <c r="B584" s="16" t="s">
        <v>522</v>
      </c>
      <c r="C584" s="36">
        <f>VLOOKUP(A584,'[3]Прейскурант 2019'!$A$12:$E$1358,5,0)</f>
        <v>117</v>
      </c>
      <c r="D584" s="37">
        <f>VLOOKUP(A584,'[1]Прейскурант( новый)'!$A$9:$C$1217,3,0)</f>
        <v>0.67</v>
      </c>
      <c r="E584" s="37">
        <f t="shared" si="158"/>
        <v>58.987630800000012</v>
      </c>
      <c r="F584" s="44">
        <f>VLOOKUP(A584,'[2]себ-ть 2019 год'!$A$2:$Q$1337,6,0)</f>
        <v>1.8156000000000001</v>
      </c>
      <c r="G584" s="44">
        <f t="shared" si="159"/>
        <v>60.803230800000016</v>
      </c>
      <c r="H584" s="44">
        <f t="shared" si="154"/>
        <v>20.673098472000007</v>
      </c>
      <c r="I584" s="45">
        <f t="shared" si="160"/>
        <v>81.476329272000015</v>
      </c>
      <c r="J584" s="44">
        <f t="shared" si="155"/>
        <v>12.221449390800002</v>
      </c>
      <c r="K584" s="46">
        <f t="shared" si="161"/>
        <v>93.697778662800019</v>
      </c>
      <c r="L584" s="47">
        <f t="shared" si="156"/>
        <v>112.43733439536003</v>
      </c>
      <c r="M584" s="77">
        <f t="shared" si="163"/>
        <v>124.605</v>
      </c>
      <c r="N584" s="48">
        <v>125</v>
      </c>
      <c r="O584" s="49">
        <f t="shared" si="157"/>
        <v>6.5000000000000027</v>
      </c>
      <c r="P584" s="93">
        <f t="shared" si="153"/>
        <v>6.8376068376068355E-2</v>
      </c>
    </row>
    <row r="585" spans="1:16" ht="15.75" x14ac:dyDescent="0.2">
      <c r="A585" s="20">
        <v>60000450</v>
      </c>
      <c r="B585" s="16" t="s">
        <v>523</v>
      </c>
      <c r="C585" s="36">
        <f>VLOOKUP(A585,'[3]Прейскурант 2019'!$A$12:$E$1358,5,0)</f>
        <v>80</v>
      </c>
      <c r="D585" s="37">
        <f>VLOOKUP(A585,'[1]Прейскурант( новый)'!$A$9:$C$1217,3,0)</f>
        <v>0.67</v>
      </c>
      <c r="E585" s="37">
        <f t="shared" si="158"/>
        <v>58.987630800000012</v>
      </c>
      <c r="F585" s="44">
        <f>VLOOKUP(A585,'[2]себ-ть 2019 год'!$A$2:$Q$1337,6,0)</f>
        <v>0.35699999999999998</v>
      </c>
      <c r="G585" s="44">
        <f t="shared" si="159"/>
        <v>59.344630800000012</v>
      </c>
      <c r="H585" s="44">
        <f t="shared" ref="H585:H648" si="164">G585*$H$1</f>
        <v>20.177174472000004</v>
      </c>
      <c r="I585" s="45">
        <f t="shared" si="160"/>
        <v>79.521805272000023</v>
      </c>
      <c r="J585" s="44">
        <f t="shared" ref="J585:J648" si="165">I585*$J$1</f>
        <v>11.928270790800003</v>
      </c>
      <c r="K585" s="46">
        <f t="shared" si="161"/>
        <v>91.450076062800022</v>
      </c>
      <c r="L585" s="47">
        <f t="shared" ref="L585:L648" si="166">K585*$L$1+K585</f>
        <v>109.74009127536003</v>
      </c>
      <c r="M585" s="77">
        <f t="shared" si="163"/>
        <v>85.2</v>
      </c>
      <c r="N585" s="48">
        <v>85</v>
      </c>
      <c r="O585" s="49">
        <f t="shared" ref="O585:O648" si="167">(M585-C585)/C585*100</f>
        <v>6.5000000000000027</v>
      </c>
      <c r="P585" s="93">
        <f t="shared" si="153"/>
        <v>6.25E-2</v>
      </c>
    </row>
    <row r="586" spans="1:16" ht="15.75" x14ac:dyDescent="0.2">
      <c r="A586" s="20">
        <v>60000437</v>
      </c>
      <c r="B586" s="16" t="s">
        <v>524</v>
      </c>
      <c r="C586" s="36">
        <f>VLOOKUP(A586,'[3]Прейскурант 2019'!$A$12:$E$1358,5,0)</f>
        <v>450</v>
      </c>
      <c r="D586" s="37">
        <f>VLOOKUP(A586,'[1]Прейскурант( новый)'!$A$9:$C$1217,3,0)</f>
        <v>2.4700000000000002</v>
      </c>
      <c r="E586" s="37">
        <f t="shared" ref="E586:E649" si="168">67.62*D586*1.302</f>
        <v>217.46186280000003</v>
      </c>
      <c r="F586" s="44">
        <f>VLOOKUP(A586,'[2]себ-ть 2019 год'!$A$2:$Q$1337,6,0)</f>
        <v>34.588200000000001</v>
      </c>
      <c r="G586" s="44">
        <f t="shared" si="159"/>
        <v>252.05006280000003</v>
      </c>
      <c r="H586" s="44">
        <f t="shared" si="164"/>
        <v>85.697021352000021</v>
      </c>
      <c r="I586" s="45">
        <f t="shared" si="160"/>
        <v>337.74708415200007</v>
      </c>
      <c r="J586" s="44">
        <f t="shared" si="165"/>
        <v>50.662062622800008</v>
      </c>
      <c r="K586" s="46">
        <f t="shared" si="161"/>
        <v>388.40914677480009</v>
      </c>
      <c r="L586" s="47">
        <f t="shared" si="166"/>
        <v>466.09097612976012</v>
      </c>
      <c r="M586" s="77">
        <f t="shared" si="163"/>
        <v>479.25</v>
      </c>
      <c r="N586" s="48">
        <v>479</v>
      </c>
      <c r="O586" s="49">
        <f t="shared" si="167"/>
        <v>6.5</v>
      </c>
      <c r="P586" s="93">
        <f t="shared" ref="P586:P649" si="169">(N586/C586)-100%</f>
        <v>6.4444444444444526E-2</v>
      </c>
    </row>
    <row r="587" spans="1:16" ht="15.75" x14ac:dyDescent="0.2">
      <c r="A587" s="20">
        <v>60000438</v>
      </c>
      <c r="B587" s="16" t="s">
        <v>525</v>
      </c>
      <c r="C587" s="36">
        <f>VLOOKUP(A587,'[3]Прейскурант 2019'!$A$12:$E$1358,5,0)</f>
        <v>276</v>
      </c>
      <c r="D587" s="37">
        <f>VLOOKUP(A587,'[1]Прейскурант( новый)'!$A$9:$C$1217,3,0)</f>
        <v>1.17</v>
      </c>
      <c r="E587" s="37">
        <f t="shared" si="168"/>
        <v>103.0082508</v>
      </c>
      <c r="F587" s="44">
        <f>VLOOKUP(A587,'[2]себ-ть 2019 год'!$A$2:$Q$1337,6,0)</f>
        <v>34.1496</v>
      </c>
      <c r="G587" s="44">
        <f t="shared" si="159"/>
        <v>137.15785080000001</v>
      </c>
      <c r="H587" s="44">
        <f t="shared" si="164"/>
        <v>46.633669272000006</v>
      </c>
      <c r="I587" s="45">
        <f t="shared" si="160"/>
        <v>183.79152007200003</v>
      </c>
      <c r="J587" s="44">
        <f t="shared" si="165"/>
        <v>27.568728010800005</v>
      </c>
      <c r="K587" s="46">
        <f t="shared" si="161"/>
        <v>211.36024808280004</v>
      </c>
      <c r="L587" s="47">
        <f t="shared" si="166"/>
        <v>253.63229769936004</v>
      </c>
      <c r="M587" s="77">
        <f t="shared" si="163"/>
        <v>293.94</v>
      </c>
      <c r="N587" s="48">
        <v>294</v>
      </c>
      <c r="O587" s="49">
        <f t="shared" si="167"/>
        <v>6.4999999999999991</v>
      </c>
      <c r="P587" s="93">
        <f t="shared" si="169"/>
        <v>6.5217391304347894E-2</v>
      </c>
    </row>
    <row r="588" spans="1:16" ht="15.75" x14ac:dyDescent="0.2">
      <c r="A588" s="20">
        <v>60000439</v>
      </c>
      <c r="B588" s="16" t="s">
        <v>526</v>
      </c>
      <c r="C588" s="36">
        <f>VLOOKUP(A588,'[3]Прейскурант 2019'!$A$12:$E$1358,5,0)</f>
        <v>129</v>
      </c>
      <c r="D588" s="37">
        <f>VLOOKUP(A588,'[1]Прейскурант( новый)'!$A$9:$C$1217,3,0)</f>
        <v>0.92</v>
      </c>
      <c r="E588" s="37">
        <f t="shared" si="168"/>
        <v>80.997940800000009</v>
      </c>
      <c r="F588" s="44">
        <f>VLOOKUP(A588,'[2]себ-ть 2019 год'!$A$2:$Q$1337,6,0)</f>
        <v>8.67</v>
      </c>
      <c r="G588" s="44">
        <f t="shared" si="159"/>
        <v>89.667940800000011</v>
      </c>
      <c r="H588" s="44">
        <f t="shared" si="164"/>
        <v>30.487099872000005</v>
      </c>
      <c r="I588" s="45">
        <f t="shared" si="160"/>
        <v>120.15504067200001</v>
      </c>
      <c r="J588" s="44">
        <f t="shared" si="165"/>
        <v>18.023256100800001</v>
      </c>
      <c r="K588" s="46">
        <f t="shared" si="161"/>
        <v>138.17829677280002</v>
      </c>
      <c r="L588" s="47">
        <f t="shared" si="166"/>
        <v>165.81395612736003</v>
      </c>
      <c r="M588" s="77">
        <f t="shared" si="163"/>
        <v>137.38499999999999</v>
      </c>
      <c r="N588" s="48">
        <v>137</v>
      </c>
      <c r="O588" s="49">
        <f t="shared" si="167"/>
        <v>6.4999999999999929</v>
      </c>
      <c r="P588" s="93">
        <f t="shared" si="169"/>
        <v>6.2015503875969102E-2</v>
      </c>
    </row>
    <row r="589" spans="1:16" ht="15.75" x14ac:dyDescent="0.2">
      <c r="A589" s="20">
        <v>60000440</v>
      </c>
      <c r="B589" s="16" t="s">
        <v>527</v>
      </c>
      <c r="C589" s="36">
        <f>VLOOKUP(A589,'[3]Прейскурант 2019'!$A$12:$E$1358,5,0)</f>
        <v>129</v>
      </c>
      <c r="D589" s="37">
        <f>VLOOKUP(A589,'[1]Прейскурант( новый)'!$A$9:$C$1217,3,0)</f>
        <v>1.25</v>
      </c>
      <c r="E589" s="37">
        <f t="shared" si="168"/>
        <v>110.05155000000001</v>
      </c>
      <c r="F589" s="44">
        <f>VLOOKUP(A589,'[2]себ-ть 2019 год'!$A$2:$Q$1337,6,0)</f>
        <v>3.5700000000000003</v>
      </c>
      <c r="G589" s="44">
        <f t="shared" si="159"/>
        <v>113.62155000000001</v>
      </c>
      <c r="H589" s="44">
        <f t="shared" si="164"/>
        <v>38.631327000000006</v>
      </c>
      <c r="I589" s="45">
        <f t="shared" si="160"/>
        <v>152.25287700000001</v>
      </c>
      <c r="J589" s="44">
        <f t="shared" si="165"/>
        <v>22.83793155</v>
      </c>
      <c r="K589" s="46">
        <f t="shared" si="161"/>
        <v>175.09080855000002</v>
      </c>
      <c r="L589" s="47">
        <f t="shared" si="166"/>
        <v>210.10897026000004</v>
      </c>
      <c r="M589" s="77">
        <f t="shared" si="163"/>
        <v>137.38499999999999</v>
      </c>
      <c r="N589" s="48">
        <v>137</v>
      </c>
      <c r="O589" s="49">
        <f t="shared" si="167"/>
        <v>6.4999999999999929</v>
      </c>
      <c r="P589" s="93">
        <f t="shared" si="169"/>
        <v>6.2015503875969102E-2</v>
      </c>
    </row>
    <row r="590" spans="1:16" ht="15.75" x14ac:dyDescent="0.2">
      <c r="A590" s="20">
        <v>60000441</v>
      </c>
      <c r="B590" s="16" t="s">
        <v>528</v>
      </c>
      <c r="C590" s="36">
        <f>VLOOKUP(A590,'[3]Прейскурант 2019'!$A$12:$E$1358,5,0)</f>
        <v>232</v>
      </c>
      <c r="D590" s="37">
        <f>VLOOKUP(A590,'[1]Прейскурант( новый)'!$A$9:$C$1217,3,0)</f>
        <v>2.0499999999999998</v>
      </c>
      <c r="E590" s="37">
        <f t="shared" si="168"/>
        <v>180.484542</v>
      </c>
      <c r="F590" s="44">
        <f>VLOOKUP(A590,'[2]себ-ть 2019 год'!$A$2:$Q$1337,6,0)</f>
        <v>10.404</v>
      </c>
      <c r="G590" s="44">
        <f t="shared" si="159"/>
        <v>190.888542</v>
      </c>
      <c r="H590" s="44">
        <f t="shared" si="164"/>
        <v>64.902104280000003</v>
      </c>
      <c r="I590" s="45">
        <f t="shared" si="160"/>
        <v>255.79064628</v>
      </c>
      <c r="J590" s="44">
        <f t="shared" si="165"/>
        <v>38.368596941999996</v>
      </c>
      <c r="K590" s="46">
        <f t="shared" si="161"/>
        <v>294.15924322199999</v>
      </c>
      <c r="L590" s="47">
        <f t="shared" si="166"/>
        <v>352.99109186639998</v>
      </c>
      <c r="M590" s="77">
        <f t="shared" si="163"/>
        <v>247.08</v>
      </c>
      <c r="N590" s="48">
        <v>247</v>
      </c>
      <c r="O590" s="49">
        <f t="shared" si="167"/>
        <v>6.5000000000000053</v>
      </c>
      <c r="P590" s="93">
        <f t="shared" si="169"/>
        <v>6.4655172413793149E-2</v>
      </c>
    </row>
    <row r="591" spans="1:16" ht="15.75" x14ac:dyDescent="0.2">
      <c r="A591" s="20">
        <v>60000442</v>
      </c>
      <c r="B591" s="16" t="s">
        <v>529</v>
      </c>
      <c r="C591" s="36">
        <f>VLOOKUP(A591,'[3]Прейскурант 2019'!$A$12:$E$1358,5,0)</f>
        <v>248</v>
      </c>
      <c r="D591" s="37">
        <f>VLOOKUP(A591,'[1]Прейскурант( новый)'!$A$9:$C$1217,3,0)</f>
        <v>1.08</v>
      </c>
      <c r="E591" s="37">
        <f t="shared" si="168"/>
        <v>95.084539200000023</v>
      </c>
      <c r="F591" s="44">
        <f>VLOOKUP(A591,'[2]себ-ть 2019 год'!$A$2:$Q$1337,6,0)</f>
        <v>43.288800000000002</v>
      </c>
      <c r="G591" s="44">
        <f t="shared" si="159"/>
        <v>138.37333920000003</v>
      </c>
      <c r="H591" s="44">
        <f t="shared" si="164"/>
        <v>47.046935328000018</v>
      </c>
      <c r="I591" s="45">
        <f t="shared" si="160"/>
        <v>185.42027452800005</v>
      </c>
      <c r="J591" s="44">
        <f t="shared" si="165"/>
        <v>27.813041179200006</v>
      </c>
      <c r="K591" s="46">
        <f t="shared" si="161"/>
        <v>213.23331570720006</v>
      </c>
      <c r="L591" s="47">
        <f t="shared" si="166"/>
        <v>255.87997884864006</v>
      </c>
      <c r="M591" s="77">
        <f t="shared" si="163"/>
        <v>264.12</v>
      </c>
      <c r="N591" s="48">
        <v>264</v>
      </c>
      <c r="O591" s="49">
        <f t="shared" si="167"/>
        <v>6.5000000000000018</v>
      </c>
      <c r="P591" s="93">
        <f t="shared" si="169"/>
        <v>6.4516129032258007E-2</v>
      </c>
    </row>
    <row r="592" spans="1:16" ht="31.5" x14ac:dyDescent="0.2">
      <c r="A592" s="20">
        <v>60000451</v>
      </c>
      <c r="B592" s="16" t="s">
        <v>530</v>
      </c>
      <c r="C592" s="36">
        <f>VLOOKUP(A592,'[3]Прейскурант 2019'!$A$12:$E$1358,5,0)</f>
        <v>470</v>
      </c>
      <c r="D592" s="37">
        <f>VLOOKUP(A592,'[1]Прейскурант( новый)'!$A$9:$C$1217,3,0)</f>
        <v>1.5</v>
      </c>
      <c r="E592" s="37">
        <f t="shared" si="168"/>
        <v>132.06186000000002</v>
      </c>
      <c r="F592" s="44">
        <f>VLOOKUP(A592,'[2]себ-ть 2019 год'!$A$2:$Q$1337,6,0)</f>
        <v>104.4888</v>
      </c>
      <c r="G592" s="44">
        <f t="shared" si="159"/>
        <v>236.55066000000002</v>
      </c>
      <c r="H592" s="44">
        <f t="shared" si="164"/>
        <v>80.427224400000014</v>
      </c>
      <c r="I592" s="45">
        <f t="shared" si="160"/>
        <v>316.97788440000005</v>
      </c>
      <c r="J592" s="44">
        <f t="shared" si="165"/>
        <v>47.546682660000009</v>
      </c>
      <c r="K592" s="46">
        <f t="shared" si="161"/>
        <v>364.52456706000004</v>
      </c>
      <c r="L592" s="47">
        <f t="shared" si="166"/>
        <v>437.42948047200002</v>
      </c>
      <c r="M592" s="77">
        <f t="shared" si="163"/>
        <v>500.55</v>
      </c>
      <c r="N592" s="48">
        <v>501</v>
      </c>
      <c r="O592" s="49">
        <f t="shared" si="167"/>
        <v>6.5000000000000027</v>
      </c>
      <c r="P592" s="93">
        <f t="shared" si="169"/>
        <v>6.5957446808510678E-2</v>
      </c>
    </row>
    <row r="593" spans="1:16" ht="47.25" x14ac:dyDescent="0.2">
      <c r="A593" s="20">
        <v>60000453</v>
      </c>
      <c r="B593" s="16" t="s">
        <v>531</v>
      </c>
      <c r="C593" s="36">
        <f>VLOOKUP(A593,'[3]Прейскурант 2019'!$A$12:$E$1358,5,0)</f>
        <v>251</v>
      </c>
      <c r="D593" s="37">
        <f>VLOOKUP(A593,'[1]Прейскурант( новый)'!$A$9:$C$1217,3,0)</f>
        <v>2</v>
      </c>
      <c r="E593" s="37">
        <f t="shared" si="168"/>
        <v>176.08248000000003</v>
      </c>
      <c r="F593" s="44">
        <f>VLOOKUP(A593,'[2]себ-ть 2019 год'!$A$2:$Q$1337,6,0)</f>
        <v>0</v>
      </c>
      <c r="G593" s="44">
        <f t="shared" si="159"/>
        <v>176.08248000000003</v>
      </c>
      <c r="H593" s="44">
        <f t="shared" si="164"/>
        <v>59.868043200000017</v>
      </c>
      <c r="I593" s="45">
        <f t="shared" si="160"/>
        <v>235.95052320000005</v>
      </c>
      <c r="J593" s="44">
        <f t="shared" si="165"/>
        <v>35.392578480000005</v>
      </c>
      <c r="K593" s="46">
        <f t="shared" si="161"/>
        <v>271.34310168000007</v>
      </c>
      <c r="L593" s="47">
        <f t="shared" si="166"/>
        <v>325.6117220160001</v>
      </c>
      <c r="M593" s="77">
        <f t="shared" si="163"/>
        <v>267.315</v>
      </c>
      <c r="N593" s="48">
        <v>267</v>
      </c>
      <c r="O593" s="49">
        <f t="shared" si="167"/>
        <v>6.4999999999999991</v>
      </c>
      <c r="P593" s="93">
        <f t="shared" si="169"/>
        <v>6.3745019920318668E-2</v>
      </c>
    </row>
    <row r="594" spans="1:16" ht="31.5" x14ac:dyDescent="0.2">
      <c r="A594" s="20">
        <v>60000454</v>
      </c>
      <c r="B594" s="16" t="s">
        <v>532</v>
      </c>
      <c r="C594" s="36">
        <f>VLOOKUP(A594,'[3]Прейскурант 2019'!$A$12:$E$1358,5,0)</f>
        <v>1370</v>
      </c>
      <c r="D594" s="37">
        <f>VLOOKUP(A594,'[1]Прейскурант( новый)'!$A$9:$C$1217,3,0)</f>
        <v>5</v>
      </c>
      <c r="E594" s="37">
        <f t="shared" si="168"/>
        <v>440.20620000000002</v>
      </c>
      <c r="F594" s="44">
        <f>VLOOKUP(A594,'[2]себ-ть 2019 год'!$A$2:$Q$1337,6,0)</f>
        <v>228.58199999999999</v>
      </c>
      <c r="G594" s="44">
        <f t="shared" si="159"/>
        <v>668.78819999999996</v>
      </c>
      <c r="H594" s="44">
        <f t="shared" si="164"/>
        <v>227.38798800000001</v>
      </c>
      <c r="I594" s="45">
        <f t="shared" si="160"/>
        <v>896.17618799999991</v>
      </c>
      <c r="J594" s="44">
        <f t="shared" si="165"/>
        <v>134.42642819999998</v>
      </c>
      <c r="K594" s="46">
        <f t="shared" si="161"/>
        <v>1030.6026161999998</v>
      </c>
      <c r="L594" s="47">
        <f t="shared" si="166"/>
        <v>1236.7231394399998</v>
      </c>
      <c r="M594" s="77">
        <f t="shared" si="163"/>
        <v>1459.05</v>
      </c>
      <c r="N594" s="48">
        <v>1459</v>
      </c>
      <c r="O594" s="49">
        <f t="shared" si="167"/>
        <v>6.4999999999999964</v>
      </c>
      <c r="P594" s="93">
        <f t="shared" si="169"/>
        <v>6.496350364963499E-2</v>
      </c>
    </row>
    <row r="595" spans="1:16" ht="31.5" x14ac:dyDescent="0.2">
      <c r="A595" s="20">
        <v>60000455</v>
      </c>
      <c r="B595" s="16" t="s">
        <v>533</v>
      </c>
      <c r="C595" s="36">
        <f>VLOOKUP(A595,'[3]Прейскурант 2019'!$A$12:$E$1358,5,0)</f>
        <v>332</v>
      </c>
      <c r="D595" s="37">
        <f>VLOOKUP(A595,'[1]Прейскурант( новый)'!$A$9:$C$1217,3,0)</f>
        <v>1.5</v>
      </c>
      <c r="E595" s="37">
        <f t="shared" si="168"/>
        <v>132.06186000000002</v>
      </c>
      <c r="F595" s="44">
        <f>VLOOKUP(A595,'[2]себ-ть 2019 год'!$A$2:$Q$1337,6,0)</f>
        <v>54.110999999999997</v>
      </c>
      <c r="G595" s="44">
        <f t="shared" si="159"/>
        <v>186.17286000000001</v>
      </c>
      <c r="H595" s="44">
        <f t="shared" si="164"/>
        <v>63.298772400000011</v>
      </c>
      <c r="I595" s="45">
        <f t="shared" si="160"/>
        <v>249.47163240000003</v>
      </c>
      <c r="J595" s="44">
        <f t="shared" si="165"/>
        <v>37.420744860000006</v>
      </c>
      <c r="K595" s="46">
        <f t="shared" si="161"/>
        <v>286.89237726000005</v>
      </c>
      <c r="L595" s="47">
        <f t="shared" si="166"/>
        <v>344.27085271200008</v>
      </c>
      <c r="M595" s="77">
        <f t="shared" si="163"/>
        <v>353.58</v>
      </c>
      <c r="N595" s="48">
        <v>354</v>
      </c>
      <c r="O595" s="49">
        <f t="shared" si="167"/>
        <v>6.4999999999999947</v>
      </c>
      <c r="P595" s="93">
        <f t="shared" si="169"/>
        <v>6.6265060240963791E-2</v>
      </c>
    </row>
    <row r="596" spans="1:16" ht="15.75" x14ac:dyDescent="0.2">
      <c r="A596" s="20">
        <v>60000457</v>
      </c>
      <c r="B596" s="16" t="s">
        <v>534</v>
      </c>
      <c r="C596" s="36">
        <f>VLOOKUP(A596,'[3]Прейскурант 2019'!$A$12:$E$1358,5,0)</f>
        <v>1113</v>
      </c>
      <c r="D596" s="37">
        <f>VLOOKUP(A596,'[1]Прейскурант( новый)'!$A$9:$C$1217,3,0)</f>
        <v>6.58</v>
      </c>
      <c r="E596" s="37">
        <f t="shared" si="168"/>
        <v>579.31135920000008</v>
      </c>
      <c r="F596" s="44">
        <f>VLOOKUP(A596,'[2]себ-ть 2019 год'!$A$2:$Q$1337,6,0)</f>
        <v>30.803999999999998</v>
      </c>
      <c r="G596" s="44">
        <f t="shared" si="159"/>
        <v>610.11535920000006</v>
      </c>
      <c r="H596" s="44">
        <f t="shared" si="164"/>
        <v>207.43922212800004</v>
      </c>
      <c r="I596" s="45">
        <f t="shared" si="160"/>
        <v>817.55458132800004</v>
      </c>
      <c r="J596" s="44">
        <f t="shared" si="165"/>
        <v>122.63318719919999</v>
      </c>
      <c r="K596" s="46">
        <f t="shared" si="161"/>
        <v>940.18776852719998</v>
      </c>
      <c r="L596" s="47">
        <f t="shared" si="166"/>
        <v>1128.2253222326399</v>
      </c>
      <c r="M596" s="77">
        <f t="shared" si="163"/>
        <v>1185.345</v>
      </c>
      <c r="N596" s="48">
        <v>1185</v>
      </c>
      <c r="O596" s="49">
        <f t="shared" si="167"/>
        <v>6.5000000000000027</v>
      </c>
      <c r="P596" s="93">
        <f t="shared" si="169"/>
        <v>6.4690026954177915E-2</v>
      </c>
    </row>
    <row r="597" spans="1:16" ht="31.5" x14ac:dyDescent="0.2">
      <c r="A597" s="20">
        <v>60000443</v>
      </c>
      <c r="B597" s="16" t="s">
        <v>535</v>
      </c>
      <c r="C597" s="36">
        <f>VLOOKUP(A597,'[3]Прейскурант 2019'!$A$12:$E$1358,5,0)</f>
        <v>321</v>
      </c>
      <c r="D597" s="37">
        <f>VLOOKUP(A597,'[1]Прейскурант( новый)'!$A$9:$C$1217,3,0)</f>
        <v>4.33</v>
      </c>
      <c r="E597" s="37">
        <f t="shared" si="168"/>
        <v>381.21856919999999</v>
      </c>
      <c r="F597" s="44">
        <f>VLOOKUP(A597,'[2]себ-ть 2019 год'!$A$2:$Q$1337,6,0)</f>
        <v>23.378400000000003</v>
      </c>
      <c r="G597" s="44">
        <f t="shared" si="159"/>
        <v>404.59696919999999</v>
      </c>
      <c r="H597" s="44">
        <f t="shared" si="164"/>
        <v>137.562969528</v>
      </c>
      <c r="I597" s="45">
        <f t="shared" si="160"/>
        <v>542.15993872800004</v>
      </c>
      <c r="J597" s="44">
        <f t="shared" si="165"/>
        <v>81.323990809199998</v>
      </c>
      <c r="K597" s="46">
        <f t="shared" si="161"/>
        <v>623.48392953720008</v>
      </c>
      <c r="L597" s="47">
        <f t="shared" si="166"/>
        <v>748.1807154446401</v>
      </c>
      <c r="M597" s="77">
        <f t="shared" si="163"/>
        <v>341.86500000000001</v>
      </c>
      <c r="N597" s="48">
        <v>342</v>
      </c>
      <c r="O597" s="49">
        <f t="shared" si="167"/>
        <v>6.5000000000000027</v>
      </c>
      <c r="P597" s="93">
        <f t="shared" si="169"/>
        <v>6.5420560747663448E-2</v>
      </c>
    </row>
    <row r="598" spans="1:16" ht="15.75" x14ac:dyDescent="0.2">
      <c r="A598" s="20">
        <v>60000445</v>
      </c>
      <c r="B598" s="16" t="s">
        <v>536</v>
      </c>
      <c r="C598" s="36">
        <f>VLOOKUP(A598,'[3]Прейскурант 2019'!$A$12:$E$1358,5,0)</f>
        <v>383</v>
      </c>
      <c r="D598" s="37">
        <f>VLOOKUP(A598,'[1]Прейскурант( новый)'!$A$9:$C$1217,3,0)</f>
        <v>3.25</v>
      </c>
      <c r="E598" s="37">
        <f t="shared" si="168"/>
        <v>286.13403000000005</v>
      </c>
      <c r="F598" s="44">
        <f>VLOOKUP(A598,'[2]себ-ть 2019 год'!$A$2:$Q$1337,6,0)</f>
        <v>15.728400000000001</v>
      </c>
      <c r="G598" s="44">
        <f t="shared" si="159"/>
        <v>301.86243000000007</v>
      </c>
      <c r="H598" s="44">
        <f t="shared" si="164"/>
        <v>102.63322620000004</v>
      </c>
      <c r="I598" s="45">
        <f t="shared" si="160"/>
        <v>404.4956562000001</v>
      </c>
      <c r="J598" s="44">
        <f t="shared" si="165"/>
        <v>60.674348430000009</v>
      </c>
      <c r="K598" s="46">
        <f t="shared" si="161"/>
        <v>465.17000463000011</v>
      </c>
      <c r="L598" s="47">
        <f t="shared" si="166"/>
        <v>558.20400555600008</v>
      </c>
      <c r="M598" s="77">
        <f t="shared" si="163"/>
        <v>407.89499999999998</v>
      </c>
      <c r="N598" s="48">
        <v>408</v>
      </c>
      <c r="O598" s="49">
        <f t="shared" si="167"/>
        <v>6.4999999999999947</v>
      </c>
      <c r="P598" s="93">
        <f t="shared" si="169"/>
        <v>6.5274151436031325E-2</v>
      </c>
    </row>
    <row r="599" spans="1:16" ht="31.5" x14ac:dyDescent="0.2">
      <c r="A599" s="60">
        <v>60000446</v>
      </c>
      <c r="B599" s="16" t="s">
        <v>537</v>
      </c>
      <c r="C599" s="36">
        <f>VLOOKUP(A599,'[3]Прейскурант 2019'!$A$12:$E$1358,5,0)</f>
        <v>577</v>
      </c>
      <c r="D599" s="37">
        <f>VLOOKUP(A599,'[1]Прейскурант( новый)'!$A$9:$C$1217,3,0)</f>
        <v>4</v>
      </c>
      <c r="E599" s="37">
        <f t="shared" si="168"/>
        <v>352.16496000000006</v>
      </c>
      <c r="F599" s="44">
        <f>VLOOKUP(A599,'[2]себ-ть 2019 год'!$A$2:$Q$1337,6,0)</f>
        <v>15.463200000000001</v>
      </c>
      <c r="G599" s="44">
        <f t="shared" si="159"/>
        <v>367.62816000000009</v>
      </c>
      <c r="H599" s="44">
        <f t="shared" si="164"/>
        <v>124.99357440000004</v>
      </c>
      <c r="I599" s="45">
        <f t="shared" si="160"/>
        <v>492.62173440000015</v>
      </c>
      <c r="J599" s="44">
        <f t="shared" si="165"/>
        <v>73.893260160000025</v>
      </c>
      <c r="K599" s="46">
        <f t="shared" si="161"/>
        <v>566.51499456000022</v>
      </c>
      <c r="L599" s="47">
        <f t="shared" si="166"/>
        <v>679.81799347200024</v>
      </c>
      <c r="M599" s="77">
        <f t="shared" si="163"/>
        <v>614.505</v>
      </c>
      <c r="N599" s="48">
        <v>615</v>
      </c>
      <c r="O599" s="49">
        <f t="shared" si="167"/>
        <v>6.4999999999999991</v>
      </c>
      <c r="P599" s="93">
        <f t="shared" si="169"/>
        <v>6.585788561525141E-2</v>
      </c>
    </row>
    <row r="600" spans="1:16" ht="31.5" x14ac:dyDescent="0.2">
      <c r="A600" s="60">
        <v>60000447</v>
      </c>
      <c r="B600" s="16" t="s">
        <v>538</v>
      </c>
      <c r="C600" s="36">
        <f>VLOOKUP(A600,'[3]Прейскурант 2019'!$A$12:$E$1358,5,0)</f>
        <v>415</v>
      </c>
      <c r="D600" s="37">
        <f>VLOOKUP(A600,'[1]Прейскурант( новый)'!$A$9:$C$1217,3,0)</f>
        <v>1</v>
      </c>
      <c r="E600" s="37">
        <f t="shared" si="168"/>
        <v>88.041240000000016</v>
      </c>
      <c r="F600" s="44">
        <f>VLOOKUP(A600,'[2]себ-ть 2019 год'!$A$2:$Q$1337,6,0)</f>
        <v>106.20240000000001</v>
      </c>
      <c r="G600" s="44">
        <f t="shared" si="159"/>
        <v>194.24364000000003</v>
      </c>
      <c r="H600" s="44">
        <f t="shared" si="164"/>
        <v>66.042837600000013</v>
      </c>
      <c r="I600" s="45">
        <f t="shared" si="160"/>
        <v>260.28647760000001</v>
      </c>
      <c r="J600" s="44">
        <f t="shared" si="165"/>
        <v>39.042971639999998</v>
      </c>
      <c r="K600" s="46">
        <f t="shared" si="161"/>
        <v>299.32944924000003</v>
      </c>
      <c r="L600" s="47">
        <f t="shared" si="166"/>
        <v>359.19533908800003</v>
      </c>
      <c r="M600" s="77">
        <f t="shared" si="163"/>
        <v>441.97500000000002</v>
      </c>
      <c r="N600" s="48">
        <v>442</v>
      </c>
      <c r="O600" s="49">
        <f t="shared" si="167"/>
        <v>6.5000000000000053</v>
      </c>
      <c r="P600" s="93">
        <f t="shared" si="169"/>
        <v>6.5060240963855431E-2</v>
      </c>
    </row>
    <row r="601" spans="1:16" ht="31.5" x14ac:dyDescent="0.2">
      <c r="A601" s="60">
        <v>60000448</v>
      </c>
      <c r="B601" s="16" t="s">
        <v>539</v>
      </c>
      <c r="C601" s="36">
        <f>VLOOKUP(A601,'[3]Прейскурант 2019'!$A$12:$E$1358,5,0)</f>
        <v>415</v>
      </c>
      <c r="D601" s="37">
        <f>VLOOKUP(A601,'[1]Прейскурант( новый)'!$A$9:$C$1217,3,0)</f>
        <v>1</v>
      </c>
      <c r="E601" s="37">
        <f t="shared" si="168"/>
        <v>88.041240000000016</v>
      </c>
      <c r="F601" s="44">
        <f>VLOOKUP(A601,'[2]себ-ть 2019 год'!$A$2:$Q$1337,6,0)</f>
        <v>106.20240000000001</v>
      </c>
      <c r="G601" s="44">
        <f t="shared" si="159"/>
        <v>194.24364000000003</v>
      </c>
      <c r="H601" s="44">
        <f t="shared" si="164"/>
        <v>66.042837600000013</v>
      </c>
      <c r="I601" s="45">
        <f t="shared" si="160"/>
        <v>260.28647760000001</v>
      </c>
      <c r="J601" s="44">
        <f t="shared" si="165"/>
        <v>39.042971639999998</v>
      </c>
      <c r="K601" s="46">
        <f t="shared" si="161"/>
        <v>299.32944924000003</v>
      </c>
      <c r="L601" s="47">
        <f t="shared" si="166"/>
        <v>359.19533908800003</v>
      </c>
      <c r="M601" s="77">
        <f t="shared" si="163"/>
        <v>441.97500000000002</v>
      </c>
      <c r="N601" s="48">
        <v>442</v>
      </c>
      <c r="O601" s="49">
        <f t="shared" si="167"/>
        <v>6.5000000000000053</v>
      </c>
      <c r="P601" s="93">
        <f t="shared" si="169"/>
        <v>6.5060240963855431E-2</v>
      </c>
    </row>
    <row r="602" spans="1:16" ht="15.75" x14ac:dyDescent="0.2">
      <c r="A602" s="60">
        <v>60000444</v>
      </c>
      <c r="B602" s="16" t="s">
        <v>540</v>
      </c>
      <c r="C602" s="36">
        <f>VLOOKUP(A602,'[3]Прейскурант 2019'!$A$12:$E$1358,5,0)</f>
        <v>442</v>
      </c>
      <c r="D602" s="37">
        <f>VLOOKUP(A602,'[1]Прейскурант( новый)'!$A$9:$C$1217,3,0)</f>
        <v>2.42</v>
      </c>
      <c r="E602" s="37">
        <f t="shared" si="168"/>
        <v>213.0598008</v>
      </c>
      <c r="F602" s="44">
        <f>VLOOKUP(A602,'[2]себ-ть 2019 год'!$A$2:$Q$1337,6,0)</f>
        <v>20.4816</v>
      </c>
      <c r="G602" s="44">
        <f t="shared" si="159"/>
        <v>233.54140080000002</v>
      </c>
      <c r="H602" s="44">
        <f t="shared" si="164"/>
        <v>79.404076272000012</v>
      </c>
      <c r="I602" s="45">
        <f t="shared" si="160"/>
        <v>312.94547707200002</v>
      </c>
      <c r="J602" s="44">
        <f t="shared" si="165"/>
        <v>46.941821560800001</v>
      </c>
      <c r="K602" s="46">
        <f t="shared" si="161"/>
        <v>359.88729863280003</v>
      </c>
      <c r="L602" s="47">
        <f t="shared" si="166"/>
        <v>431.86475835936005</v>
      </c>
      <c r="M602" s="77">
        <f t="shared" si="163"/>
        <v>470.73</v>
      </c>
      <c r="N602" s="48">
        <v>471</v>
      </c>
      <c r="O602" s="49">
        <f t="shared" si="167"/>
        <v>6.5000000000000044</v>
      </c>
      <c r="P602" s="93">
        <f t="shared" si="169"/>
        <v>6.5610859728506776E-2</v>
      </c>
    </row>
    <row r="603" spans="1:16" ht="15.75" x14ac:dyDescent="0.2">
      <c r="A603" s="60">
        <v>60000663</v>
      </c>
      <c r="B603" s="16" t="s">
        <v>541</v>
      </c>
      <c r="C603" s="36">
        <f>VLOOKUP(A603,'[3]Прейскурант 2019'!$A$12:$E$1358,5,0)</f>
        <v>130</v>
      </c>
      <c r="D603" s="37">
        <f>VLOOKUP(A603,'[1]Прейскурант( новый)'!$A$9:$C$1217,3,0)</f>
        <v>0.45</v>
      </c>
      <c r="E603" s="37">
        <f t="shared" si="168"/>
        <v>39.618558000000007</v>
      </c>
      <c r="F603" s="44">
        <f>VLOOKUP(A603,'[2]себ-ть 2019 год'!$A$2:$Q$1337,6,0)</f>
        <v>20.4816</v>
      </c>
      <c r="G603" s="44">
        <f t="shared" si="159"/>
        <v>60.100158000000008</v>
      </c>
      <c r="H603" s="44">
        <f t="shared" si="164"/>
        <v>20.434053720000005</v>
      </c>
      <c r="I603" s="45">
        <f t="shared" si="160"/>
        <v>80.534211720000016</v>
      </c>
      <c r="J603" s="44">
        <f t="shared" si="165"/>
        <v>12.080131758000002</v>
      </c>
      <c r="K603" s="46">
        <f t="shared" si="161"/>
        <v>92.614343478000023</v>
      </c>
      <c r="L603" s="47">
        <f t="shared" si="166"/>
        <v>111.13721217360003</v>
      </c>
      <c r="M603" s="77">
        <f t="shared" si="163"/>
        <v>138.44999999999999</v>
      </c>
      <c r="N603" s="48">
        <v>139</v>
      </c>
      <c r="O603" s="49">
        <f t="shared" si="167"/>
        <v>6.499999999999992</v>
      </c>
      <c r="P603" s="93">
        <f t="shared" si="169"/>
        <v>6.9230769230769207E-2</v>
      </c>
    </row>
    <row r="604" spans="1:16" ht="31.5" x14ac:dyDescent="0.2">
      <c r="A604" s="60">
        <v>60001008</v>
      </c>
      <c r="B604" s="2" t="s">
        <v>542</v>
      </c>
      <c r="C604" s="36">
        <f>VLOOKUP(A604,'[3]Прейскурант 2019'!$A$12:$E$1358,5,0)</f>
        <v>800</v>
      </c>
      <c r="D604" s="37">
        <f>VLOOKUP(A604,'[1]Прейскурант( новый)'!$A$9:$C$1217,3,0)</f>
        <v>3.3</v>
      </c>
      <c r="E604" s="37">
        <f t="shared" si="168"/>
        <v>290.53609200000005</v>
      </c>
      <c r="F604" s="44">
        <f>VLOOKUP(A604,'[2]себ-ть 2019 год'!$A$2:$Q$1337,6,0)</f>
        <v>278.10300000000001</v>
      </c>
      <c r="G604" s="44">
        <f t="shared" si="159"/>
        <v>568.63909200000012</v>
      </c>
      <c r="H604" s="44">
        <f t="shared" si="164"/>
        <v>193.33729128000004</v>
      </c>
      <c r="I604" s="45">
        <f t="shared" si="160"/>
        <v>761.97638328000016</v>
      </c>
      <c r="J604" s="44">
        <f t="shared" si="165"/>
        <v>114.29645749200002</v>
      </c>
      <c r="K604" s="46">
        <f t="shared" si="161"/>
        <v>876.27284077200022</v>
      </c>
      <c r="L604" s="47">
        <f t="shared" si="166"/>
        <v>1051.5274089264003</v>
      </c>
      <c r="M604" s="77">
        <f t="shared" si="163"/>
        <v>852</v>
      </c>
      <c r="N604" s="48">
        <v>852</v>
      </c>
      <c r="O604" s="49">
        <f t="shared" si="167"/>
        <v>6.5</v>
      </c>
      <c r="P604" s="93">
        <f t="shared" si="169"/>
        <v>6.4999999999999947E-2</v>
      </c>
    </row>
    <row r="605" spans="1:16" ht="15" customHeight="1" x14ac:dyDescent="0.2">
      <c r="A605" s="229" t="s">
        <v>543</v>
      </c>
      <c r="B605" s="230"/>
      <c r="C605" s="230"/>
      <c r="D605" s="230"/>
      <c r="E605" s="230"/>
      <c r="F605" s="230"/>
      <c r="G605" s="230"/>
      <c r="H605" s="230"/>
      <c r="I605" s="230"/>
      <c r="J605" s="230"/>
      <c r="K605" s="230"/>
      <c r="L605" s="230"/>
      <c r="M605" s="230"/>
      <c r="N605" s="230"/>
      <c r="O605" s="231"/>
    </row>
    <row r="606" spans="1:16" ht="15.75" x14ac:dyDescent="0.2">
      <c r="A606" s="60">
        <v>60000338</v>
      </c>
      <c r="B606" s="2" t="s">
        <v>544</v>
      </c>
      <c r="C606" s="36">
        <f>VLOOKUP(A606,'[3]Прейскурант 2019'!$A$12:$E$1358,5,0)</f>
        <v>139</v>
      </c>
      <c r="D606" s="37">
        <f>VLOOKUP(A606,'[1]Прейскурант( новый)'!$A$9:$C$1217,3,0)</f>
        <v>0.28999999999999998</v>
      </c>
      <c r="E606" s="37">
        <f t="shared" si="168"/>
        <v>25.5319596</v>
      </c>
      <c r="F606" s="44">
        <f>VLOOKUP(A606,'[2]себ-ть 2019 год'!$A$2:$Q$1337,6,0)</f>
        <v>44.798400000000001</v>
      </c>
      <c r="G606" s="44">
        <f t="shared" si="159"/>
        <v>70.330359600000008</v>
      </c>
      <c r="H606" s="44">
        <f t="shared" si="164"/>
        <v>23.912322264000004</v>
      </c>
      <c r="I606" s="45">
        <f t="shared" si="160"/>
        <v>94.242681864000019</v>
      </c>
      <c r="J606" s="44">
        <f t="shared" si="165"/>
        <v>14.136402279600002</v>
      </c>
      <c r="K606" s="46">
        <f t="shared" si="161"/>
        <v>108.37908414360002</v>
      </c>
      <c r="L606" s="47">
        <f t="shared" si="166"/>
        <v>130.05490097232004</v>
      </c>
      <c r="M606" s="77">
        <f t="shared" ref="M606:M631" si="170">C606*6.5%+C606</f>
        <v>148.035</v>
      </c>
      <c r="N606" s="48">
        <v>148</v>
      </c>
      <c r="O606" s="49">
        <f t="shared" si="167"/>
        <v>6.4999999999999973</v>
      </c>
      <c r="P606" s="93">
        <f t="shared" si="169"/>
        <v>6.4748201438848962E-2</v>
      </c>
    </row>
    <row r="607" spans="1:16" ht="15.75" x14ac:dyDescent="0.2">
      <c r="A607" s="60">
        <v>60000339</v>
      </c>
      <c r="B607" s="2" t="s">
        <v>545</v>
      </c>
      <c r="C607" s="36">
        <f>VLOOKUP(A607,'[3]Прейскурант 2019'!$A$12:$E$1358,5,0)</f>
        <v>395</v>
      </c>
      <c r="D607" s="37">
        <f>VLOOKUP(A607,'[1]Прейскурант( новый)'!$A$9:$C$1217,3,0)</f>
        <v>4.08</v>
      </c>
      <c r="E607" s="37">
        <f t="shared" si="168"/>
        <v>359.20825920000004</v>
      </c>
      <c r="F607" s="44">
        <f>VLOOKUP(A607,'[2]себ-ть 2019 год'!$A$2:$Q$1337,6,0)</f>
        <v>12.0054</v>
      </c>
      <c r="G607" s="44">
        <f t="shared" si="159"/>
        <v>371.21365920000005</v>
      </c>
      <c r="H607" s="44">
        <f t="shared" si="164"/>
        <v>126.21264412800002</v>
      </c>
      <c r="I607" s="45">
        <f t="shared" si="160"/>
        <v>497.42630332800007</v>
      </c>
      <c r="J607" s="44">
        <f t="shared" si="165"/>
        <v>74.613945499200014</v>
      </c>
      <c r="K607" s="46">
        <f t="shared" si="161"/>
        <v>572.04024882720012</v>
      </c>
      <c r="L607" s="47">
        <f t="shared" si="166"/>
        <v>686.44829859264019</v>
      </c>
      <c r="M607" s="77">
        <f t="shared" si="170"/>
        <v>420.67500000000001</v>
      </c>
      <c r="N607" s="48">
        <v>421</v>
      </c>
      <c r="O607" s="49">
        <f t="shared" si="167"/>
        <v>6.5000000000000027</v>
      </c>
      <c r="P607" s="93">
        <f t="shared" si="169"/>
        <v>6.5822784810126489E-2</v>
      </c>
    </row>
    <row r="608" spans="1:16" ht="15.75" x14ac:dyDescent="0.2">
      <c r="A608" s="60">
        <v>60000340</v>
      </c>
      <c r="B608" s="2" t="s">
        <v>546</v>
      </c>
      <c r="C608" s="36">
        <f>VLOOKUP(A608,'[3]Прейскурант 2019'!$A$12:$E$1358,5,0)</f>
        <v>478</v>
      </c>
      <c r="D608" s="37">
        <f>VLOOKUP(A608,'[1]Прейскурант( новый)'!$A$9:$C$1217,3,0)</f>
        <v>1.17</v>
      </c>
      <c r="E608" s="37">
        <f t="shared" si="168"/>
        <v>103.0082508</v>
      </c>
      <c r="F608" s="44">
        <f>VLOOKUP(A608,'[2]себ-ть 2019 год'!$A$2:$Q$1337,6,0)</f>
        <v>117.1878</v>
      </c>
      <c r="G608" s="44">
        <f t="shared" si="159"/>
        <v>220.19605079999999</v>
      </c>
      <c r="H608" s="44">
        <f t="shared" si="164"/>
        <v>74.866657271999998</v>
      </c>
      <c r="I608" s="45">
        <f t="shared" si="160"/>
        <v>295.06270807199996</v>
      </c>
      <c r="J608" s="44">
        <f t="shared" si="165"/>
        <v>44.259406210799995</v>
      </c>
      <c r="K608" s="46">
        <f t="shared" si="161"/>
        <v>339.32211428279993</v>
      </c>
      <c r="L608" s="47">
        <f t="shared" si="166"/>
        <v>407.18653713935993</v>
      </c>
      <c r="M608" s="77">
        <f t="shared" si="170"/>
        <v>509.07</v>
      </c>
      <c r="N608" s="48">
        <v>509</v>
      </c>
      <c r="O608" s="49">
        <f t="shared" si="167"/>
        <v>6.4999999999999991</v>
      </c>
      <c r="P608" s="93">
        <f t="shared" si="169"/>
        <v>6.4853556485355623E-2</v>
      </c>
    </row>
    <row r="609" spans="1:16" ht="15.75" x14ac:dyDescent="0.2">
      <c r="A609" s="60">
        <v>60000341</v>
      </c>
      <c r="B609" s="2" t="s">
        <v>547</v>
      </c>
      <c r="C609" s="36">
        <f>VLOOKUP(A609,'[3]Прейскурант 2019'!$A$12:$E$1358,5,0)</f>
        <v>922</v>
      </c>
      <c r="D609" s="37">
        <f>VLOOKUP(A609,'[1]Прейскурант( новый)'!$A$9:$C$1217,3,0)</f>
        <v>0.92</v>
      </c>
      <c r="E609" s="37">
        <f t="shared" si="168"/>
        <v>80.997940800000009</v>
      </c>
      <c r="F609" s="44">
        <f>VLOOKUP(A609,'[2]себ-ть 2019 год'!$A$2:$Q$1337,6,0)</f>
        <v>358.1628</v>
      </c>
      <c r="G609" s="44">
        <f t="shared" si="159"/>
        <v>439.16074079999999</v>
      </c>
      <c r="H609" s="44">
        <f t="shared" si="164"/>
        <v>149.31465187200001</v>
      </c>
      <c r="I609" s="45">
        <f t="shared" si="160"/>
        <v>588.475392672</v>
      </c>
      <c r="J609" s="44">
        <f t="shared" si="165"/>
        <v>88.271308900799994</v>
      </c>
      <c r="K609" s="46">
        <f t="shared" si="161"/>
        <v>676.74670157280002</v>
      </c>
      <c r="L609" s="47">
        <f t="shared" si="166"/>
        <v>812.09604188736</v>
      </c>
      <c r="M609" s="77">
        <f t="shared" si="170"/>
        <v>981.93</v>
      </c>
      <c r="N609" s="48">
        <v>982</v>
      </c>
      <c r="O609" s="49">
        <f t="shared" si="167"/>
        <v>6.4999999999999947</v>
      </c>
      <c r="P609" s="93">
        <f t="shared" si="169"/>
        <v>6.5075921908893664E-2</v>
      </c>
    </row>
    <row r="610" spans="1:16" ht="15.75" x14ac:dyDescent="0.2">
      <c r="A610" s="60">
        <v>60000342</v>
      </c>
      <c r="B610" s="2" t="s">
        <v>548</v>
      </c>
      <c r="C610" s="36">
        <f>VLOOKUP(A610,'[3]Прейскурант 2019'!$A$12:$E$1358,5,0)</f>
        <v>472</v>
      </c>
      <c r="D610" s="37">
        <f>VLOOKUP(A610,'[1]Прейскурант( новый)'!$A$9:$C$1217,3,0)</f>
        <v>1.25</v>
      </c>
      <c r="E610" s="37">
        <f t="shared" si="168"/>
        <v>110.05155000000001</v>
      </c>
      <c r="F610" s="44">
        <f>VLOOKUP(A610,'[2]себ-ть 2019 год'!$A$2:$Q$1337,6,0)</f>
        <v>107.11020000000001</v>
      </c>
      <c r="G610" s="44">
        <f t="shared" si="159"/>
        <v>217.16175000000001</v>
      </c>
      <c r="H610" s="44">
        <f t="shared" si="164"/>
        <v>73.834995000000006</v>
      </c>
      <c r="I610" s="45">
        <f t="shared" si="160"/>
        <v>290.99674500000003</v>
      </c>
      <c r="J610" s="44">
        <f t="shared" si="165"/>
        <v>43.649511750000002</v>
      </c>
      <c r="K610" s="46">
        <f t="shared" si="161"/>
        <v>334.64625675000002</v>
      </c>
      <c r="L610" s="47">
        <f t="shared" si="166"/>
        <v>401.57550810000004</v>
      </c>
      <c r="M610" s="77">
        <f t="shared" si="170"/>
        <v>502.68</v>
      </c>
      <c r="N610" s="48">
        <v>503</v>
      </c>
      <c r="O610" s="49">
        <f t="shared" si="167"/>
        <v>6.5000000000000018</v>
      </c>
      <c r="P610" s="93">
        <f t="shared" si="169"/>
        <v>6.5677966101694851E-2</v>
      </c>
    </row>
    <row r="611" spans="1:16" ht="15.75" x14ac:dyDescent="0.2">
      <c r="A611" s="60">
        <v>60000343</v>
      </c>
      <c r="B611" s="2" t="s">
        <v>549</v>
      </c>
      <c r="C611" s="36">
        <f>VLOOKUP(A611,'[3]Прейскурант 2019'!$A$12:$E$1358,5,0)</f>
        <v>533</v>
      </c>
      <c r="D611" s="37">
        <f>VLOOKUP(A611,'[1]Прейскурант( новый)'!$A$9:$C$1217,3,0)</f>
        <v>1.75</v>
      </c>
      <c r="E611" s="37">
        <f t="shared" si="168"/>
        <v>154.07217000000003</v>
      </c>
      <c r="F611" s="44">
        <f>VLOOKUP(A611,'[2]себ-ть 2019 год'!$A$2:$Q$1337,6,0)</f>
        <v>110.68020000000001</v>
      </c>
      <c r="G611" s="44">
        <f t="shared" si="159"/>
        <v>264.75237000000004</v>
      </c>
      <c r="H611" s="44">
        <f t="shared" si="164"/>
        <v>90.015805800000024</v>
      </c>
      <c r="I611" s="45">
        <f t="shared" si="160"/>
        <v>354.76817580000005</v>
      </c>
      <c r="J611" s="44">
        <f t="shared" si="165"/>
        <v>53.215226370000003</v>
      </c>
      <c r="K611" s="46">
        <f t="shared" si="161"/>
        <v>407.98340217000003</v>
      </c>
      <c r="L611" s="47">
        <f t="shared" si="166"/>
        <v>489.58008260400004</v>
      </c>
      <c r="M611" s="77">
        <f t="shared" si="170"/>
        <v>567.64499999999998</v>
      </c>
      <c r="N611" s="48">
        <v>568</v>
      </c>
      <c r="O611" s="49">
        <f t="shared" si="167"/>
        <v>6.4999999999999964</v>
      </c>
      <c r="P611" s="93">
        <f t="shared" si="169"/>
        <v>6.5666041275797449E-2</v>
      </c>
    </row>
    <row r="612" spans="1:16" ht="15.75" x14ac:dyDescent="0.2">
      <c r="A612" s="60">
        <v>60000344</v>
      </c>
      <c r="B612" s="2" t="s">
        <v>550</v>
      </c>
      <c r="C612" s="36">
        <f>VLOOKUP(A612,'[3]Прейскурант 2019'!$A$12:$E$1358,5,0)</f>
        <v>394</v>
      </c>
      <c r="D612" s="37">
        <f>VLOOKUP(A612,'[1]Прейскурант( новый)'!$A$9:$C$1217,3,0)</f>
        <v>1.08</v>
      </c>
      <c r="E612" s="37">
        <f t="shared" si="168"/>
        <v>95.084539200000023</v>
      </c>
      <c r="F612" s="44">
        <f>VLOOKUP(A612,'[2]себ-ть 2019 год'!$A$2:$Q$1337,6,0)</f>
        <v>107.79360000000001</v>
      </c>
      <c r="G612" s="44">
        <f t="shared" si="159"/>
        <v>202.87813920000002</v>
      </c>
      <c r="H612" s="44">
        <f t="shared" si="164"/>
        <v>68.978567328000011</v>
      </c>
      <c r="I612" s="45">
        <f t="shared" si="160"/>
        <v>271.85670652800002</v>
      </c>
      <c r="J612" s="44">
        <f t="shared" si="165"/>
        <v>40.778505979199998</v>
      </c>
      <c r="K612" s="46">
        <f t="shared" si="161"/>
        <v>312.63521250720004</v>
      </c>
      <c r="L612" s="47">
        <f t="shared" si="166"/>
        <v>375.16225500864005</v>
      </c>
      <c r="M612" s="77">
        <f t="shared" si="170"/>
        <v>419.61</v>
      </c>
      <c r="N612" s="48">
        <v>420</v>
      </c>
      <c r="O612" s="49">
        <f t="shared" si="167"/>
        <v>6.5000000000000027</v>
      </c>
      <c r="P612" s="93">
        <f t="shared" si="169"/>
        <v>6.5989847715736127E-2</v>
      </c>
    </row>
    <row r="613" spans="1:16" ht="15.75" x14ac:dyDescent="0.2">
      <c r="A613" s="60">
        <v>60000345</v>
      </c>
      <c r="B613" s="2" t="s">
        <v>551</v>
      </c>
      <c r="C613" s="36">
        <f>VLOOKUP(A613,'[3]Прейскурант 2019'!$A$12:$E$1358,5,0)</f>
        <v>527</v>
      </c>
      <c r="D613" s="37">
        <f>VLOOKUP(A613,'[1]Прейскурант( новый)'!$A$9:$C$1217,3,0)</f>
        <v>4.33</v>
      </c>
      <c r="E613" s="37">
        <f t="shared" si="168"/>
        <v>381.21856919999999</v>
      </c>
      <c r="F613" s="44">
        <f>VLOOKUP(A613,'[2]себ-ть 2019 год'!$A$2:$Q$1337,6,0)</f>
        <v>1.6218000000000001</v>
      </c>
      <c r="G613" s="44">
        <f t="shared" si="159"/>
        <v>382.8403692</v>
      </c>
      <c r="H613" s="44">
        <f t="shared" si="164"/>
        <v>130.165725528</v>
      </c>
      <c r="I613" s="45">
        <f t="shared" si="160"/>
        <v>513.00609472799999</v>
      </c>
      <c r="J613" s="44">
        <f t="shared" si="165"/>
        <v>76.950914209199993</v>
      </c>
      <c r="K613" s="46">
        <f t="shared" si="161"/>
        <v>589.95700893720004</v>
      </c>
      <c r="L613" s="47">
        <f t="shared" si="166"/>
        <v>707.9484107246401</v>
      </c>
      <c r="M613" s="77">
        <f t="shared" si="170"/>
        <v>561.255</v>
      </c>
      <c r="N613" s="48">
        <v>561</v>
      </c>
      <c r="O613" s="49">
        <f t="shared" si="167"/>
        <v>6.4999999999999991</v>
      </c>
      <c r="P613" s="93">
        <f t="shared" si="169"/>
        <v>6.4516129032258007E-2</v>
      </c>
    </row>
    <row r="614" spans="1:16" ht="31.5" x14ac:dyDescent="0.2">
      <c r="A614" s="60">
        <v>60000346</v>
      </c>
      <c r="B614" s="2" t="s">
        <v>552</v>
      </c>
      <c r="C614" s="36">
        <f>VLOOKUP(A614,'[3]Прейскурант 2019'!$A$12:$E$1358,5,0)</f>
        <v>597</v>
      </c>
      <c r="D614" s="37">
        <f>VLOOKUP(A614,'[1]Прейскурант( новый)'!$A$9:$C$1217,3,0)</f>
        <v>2.83</v>
      </c>
      <c r="E614" s="37">
        <f t="shared" si="168"/>
        <v>249.15670920000005</v>
      </c>
      <c r="F614" s="44">
        <f>VLOOKUP(A614,'[2]себ-ть 2019 год'!$A$2:$Q$1337,6,0)</f>
        <v>52.989000000000004</v>
      </c>
      <c r="G614" s="44">
        <f t="shared" si="159"/>
        <v>302.14570920000006</v>
      </c>
      <c r="H614" s="44">
        <f t="shared" si="164"/>
        <v>102.72954112800002</v>
      </c>
      <c r="I614" s="45">
        <f t="shared" si="160"/>
        <v>404.87525032800011</v>
      </c>
      <c r="J614" s="44">
        <f t="shared" si="165"/>
        <v>60.731287549200012</v>
      </c>
      <c r="K614" s="46">
        <f t="shared" si="161"/>
        <v>465.60653787720014</v>
      </c>
      <c r="L614" s="47">
        <f t="shared" si="166"/>
        <v>558.72784545264017</v>
      </c>
      <c r="M614" s="77">
        <f t="shared" si="170"/>
        <v>635.80499999999995</v>
      </c>
      <c r="N614" s="48">
        <v>636</v>
      </c>
      <c r="O614" s="49">
        <f t="shared" si="167"/>
        <v>6.499999999999992</v>
      </c>
      <c r="P614" s="93">
        <f t="shared" si="169"/>
        <v>6.5326633165829096E-2</v>
      </c>
    </row>
    <row r="615" spans="1:16" ht="15.75" x14ac:dyDescent="0.2">
      <c r="A615" s="20">
        <v>60000347</v>
      </c>
      <c r="B615" s="2" t="s">
        <v>553</v>
      </c>
      <c r="C615" s="36">
        <f>VLOOKUP(A615,'[3]Прейскурант 2019'!$A$12:$E$1358,5,0)</f>
        <v>879</v>
      </c>
      <c r="D615" s="37">
        <f>VLOOKUP(A615,'[1]Прейскурант( новый)'!$A$9:$C$1217,3,0)</f>
        <v>4.83</v>
      </c>
      <c r="E615" s="37">
        <f t="shared" si="168"/>
        <v>425.2391892</v>
      </c>
      <c r="F615" s="44">
        <f>VLOOKUP(A615,'[2]себ-ть 2019 год'!$A$2:$Q$1337,6,0)</f>
        <v>49.164000000000001</v>
      </c>
      <c r="G615" s="44">
        <f t="shared" si="159"/>
        <v>474.40318919999999</v>
      </c>
      <c r="H615" s="44">
        <f t="shared" si="164"/>
        <v>161.29708432800001</v>
      </c>
      <c r="I615" s="45">
        <f t="shared" si="160"/>
        <v>635.70027352800003</v>
      </c>
      <c r="J615" s="44">
        <f t="shared" si="165"/>
        <v>95.355041029199995</v>
      </c>
      <c r="K615" s="46">
        <f t="shared" si="161"/>
        <v>731.05531455720006</v>
      </c>
      <c r="L615" s="47">
        <f t="shared" si="166"/>
        <v>877.26637746864003</v>
      </c>
      <c r="M615" s="77">
        <f t="shared" si="170"/>
        <v>936.13499999999999</v>
      </c>
      <c r="N615" s="48">
        <v>936</v>
      </c>
      <c r="O615" s="49">
        <f t="shared" si="167"/>
        <v>6.4999999999999991</v>
      </c>
      <c r="P615" s="93">
        <f t="shared" si="169"/>
        <v>6.4846416382252636E-2</v>
      </c>
    </row>
    <row r="616" spans="1:16" ht="15.75" x14ac:dyDescent="0.2">
      <c r="A616" s="20">
        <v>60000348</v>
      </c>
      <c r="B616" s="2" t="s">
        <v>554</v>
      </c>
      <c r="C616" s="36">
        <f>VLOOKUP(A616,'[3]Прейскурант 2019'!$A$12:$E$1358,5,0)</f>
        <v>945</v>
      </c>
      <c r="D616" s="37">
        <f>VLOOKUP(A616,'[1]Прейскурант( новый)'!$A$9:$C$1217,3,0)</f>
        <v>1.63</v>
      </c>
      <c r="E616" s="37">
        <f t="shared" si="168"/>
        <v>143.5072212</v>
      </c>
      <c r="F616" s="44">
        <f>VLOOKUP(A616,'[2]себ-ть 2019 год'!$A$2:$Q$1337,6,0)</f>
        <v>383.02019999999999</v>
      </c>
      <c r="G616" s="44">
        <f t="shared" si="159"/>
        <v>526.52742119999994</v>
      </c>
      <c r="H616" s="44">
        <f t="shared" si="164"/>
        <v>179.019323208</v>
      </c>
      <c r="I616" s="45">
        <f t="shared" si="160"/>
        <v>705.546744408</v>
      </c>
      <c r="J616" s="44">
        <f t="shared" si="165"/>
        <v>105.8320116612</v>
      </c>
      <c r="K616" s="46">
        <f t="shared" si="161"/>
        <v>811.37875606919999</v>
      </c>
      <c r="L616" s="47">
        <f t="shared" si="166"/>
        <v>973.65450728303995</v>
      </c>
      <c r="M616" s="77">
        <f t="shared" si="170"/>
        <v>1006.425</v>
      </c>
      <c r="N616" s="48">
        <v>1006</v>
      </c>
      <c r="O616" s="49">
        <f t="shared" si="167"/>
        <v>6.4999999999999947</v>
      </c>
      <c r="P616" s="93">
        <f t="shared" si="169"/>
        <v>6.4550264550264469E-2</v>
      </c>
    </row>
    <row r="617" spans="1:16" ht="15.75" x14ac:dyDescent="0.2">
      <c r="A617" s="20">
        <v>60000349</v>
      </c>
      <c r="B617" s="2" t="s">
        <v>555</v>
      </c>
      <c r="C617" s="36">
        <f>VLOOKUP(A617,'[3]Прейскурант 2019'!$A$12:$E$1358,5,0)</f>
        <v>268</v>
      </c>
      <c r="D617" s="37">
        <f>VLOOKUP(A617,'[1]Прейскурант( новый)'!$A$9:$C$1217,3,0)</f>
        <v>1.47</v>
      </c>
      <c r="E617" s="37">
        <f t="shared" si="168"/>
        <v>129.42062280000002</v>
      </c>
      <c r="F617" s="44">
        <f>VLOOKUP(A617,'[2]себ-ть 2019 год'!$A$2:$Q$1337,6,0)</f>
        <v>39.565800000000003</v>
      </c>
      <c r="G617" s="44">
        <f t="shared" si="159"/>
        <v>168.98642280000001</v>
      </c>
      <c r="H617" s="44">
        <f t="shared" si="164"/>
        <v>57.45538375200001</v>
      </c>
      <c r="I617" s="45">
        <f t="shared" si="160"/>
        <v>226.44180655200003</v>
      </c>
      <c r="J617" s="44">
        <f t="shared" si="165"/>
        <v>33.966270982800005</v>
      </c>
      <c r="K617" s="46">
        <f t="shared" si="161"/>
        <v>260.40807753480004</v>
      </c>
      <c r="L617" s="47">
        <f t="shared" si="166"/>
        <v>312.48969304176006</v>
      </c>
      <c r="M617" s="77">
        <f t="shared" si="170"/>
        <v>285.42</v>
      </c>
      <c r="N617" s="48">
        <v>285</v>
      </c>
      <c r="O617" s="49">
        <f t="shared" si="167"/>
        <v>6.5000000000000053</v>
      </c>
      <c r="P617" s="93">
        <f t="shared" si="169"/>
        <v>6.3432835820895539E-2</v>
      </c>
    </row>
    <row r="618" spans="1:16" ht="15.75" x14ac:dyDescent="0.2">
      <c r="A618" s="20">
        <v>60000350</v>
      </c>
      <c r="B618" s="2" t="s">
        <v>556</v>
      </c>
      <c r="C618" s="36">
        <f>VLOOKUP(A618,'[3]Прейскурант 2019'!$A$12:$E$1358,5,0)</f>
        <v>243</v>
      </c>
      <c r="D618" s="37">
        <f>VLOOKUP(A618,'[1]Прейскурант( новый)'!$A$9:$C$1217,3,0)</f>
        <v>1.47</v>
      </c>
      <c r="E618" s="37">
        <f t="shared" si="168"/>
        <v>129.42062280000002</v>
      </c>
      <c r="F618" s="44">
        <f>VLOOKUP(A618,'[2]себ-ть 2019 год'!$A$2:$Q$1337,6,0)</f>
        <v>25.693800000000003</v>
      </c>
      <c r="G618" s="44">
        <f t="shared" si="159"/>
        <v>155.11442280000003</v>
      </c>
      <c r="H618" s="44">
        <f t="shared" si="164"/>
        <v>52.738903752000013</v>
      </c>
      <c r="I618" s="45">
        <f t="shared" si="160"/>
        <v>207.85332655200006</v>
      </c>
      <c r="J618" s="44">
        <f t="shared" si="165"/>
        <v>31.177998982800005</v>
      </c>
      <c r="K618" s="46">
        <f t="shared" si="161"/>
        <v>239.03132553480006</v>
      </c>
      <c r="L618" s="47">
        <f t="shared" si="166"/>
        <v>286.83759064176007</v>
      </c>
      <c r="M618" s="77">
        <f t="shared" si="170"/>
        <v>258.79500000000002</v>
      </c>
      <c r="N618" s="48">
        <v>259</v>
      </c>
      <c r="O618" s="49">
        <f t="shared" si="167"/>
        <v>6.5000000000000071</v>
      </c>
      <c r="P618" s="93">
        <f t="shared" si="169"/>
        <v>6.5843621399176877E-2</v>
      </c>
    </row>
    <row r="619" spans="1:16" ht="31.5" x14ac:dyDescent="0.2">
      <c r="A619" s="20">
        <v>60000351</v>
      </c>
      <c r="B619" s="2" t="s">
        <v>557</v>
      </c>
      <c r="C619" s="36">
        <f>VLOOKUP(A619,'[3]Прейскурант 2019'!$A$12:$E$1358,5,0)</f>
        <v>806</v>
      </c>
      <c r="D619" s="37">
        <f>VLOOKUP(A619,'[1]Прейскурант( новый)'!$A$9:$C$1217,3,0)</f>
        <v>4</v>
      </c>
      <c r="E619" s="37">
        <f t="shared" si="168"/>
        <v>352.16496000000006</v>
      </c>
      <c r="F619" s="44">
        <f>VLOOKUP(A619,'[2]себ-ть 2019 год'!$A$2:$Q$1337,6,0)</f>
        <v>77.163000000000011</v>
      </c>
      <c r="G619" s="44">
        <f t="shared" si="159"/>
        <v>429.32796000000008</v>
      </c>
      <c r="H619" s="44">
        <f t="shared" si="164"/>
        <v>145.97150640000004</v>
      </c>
      <c r="I619" s="45">
        <f t="shared" si="160"/>
        <v>575.29946640000014</v>
      </c>
      <c r="J619" s="44">
        <f t="shared" si="165"/>
        <v>86.294919960000016</v>
      </c>
      <c r="K619" s="46">
        <f t="shared" si="161"/>
        <v>661.59438636000016</v>
      </c>
      <c r="L619" s="47">
        <f t="shared" si="166"/>
        <v>793.91326363200017</v>
      </c>
      <c r="M619" s="77">
        <f t="shared" si="170"/>
        <v>858.39</v>
      </c>
      <c r="N619" s="48">
        <v>858</v>
      </c>
      <c r="O619" s="49">
        <f t="shared" si="167"/>
        <v>6.4999999999999991</v>
      </c>
      <c r="P619" s="93">
        <f t="shared" si="169"/>
        <v>6.4516129032258007E-2</v>
      </c>
    </row>
    <row r="620" spans="1:16" ht="15.75" x14ac:dyDescent="0.2">
      <c r="A620" s="20">
        <v>60000352</v>
      </c>
      <c r="B620" s="2" t="s">
        <v>558</v>
      </c>
      <c r="C620" s="36">
        <f>VLOOKUP(A620,'[3]Прейскурант 2019'!$A$12:$E$1358,5,0)</f>
        <v>518</v>
      </c>
      <c r="D620" s="37">
        <f>VLOOKUP(A620,'[1]Прейскурант( новый)'!$A$9:$C$1217,3,0)</f>
        <v>3</v>
      </c>
      <c r="E620" s="37">
        <f t="shared" si="168"/>
        <v>264.12372000000005</v>
      </c>
      <c r="F620" s="44">
        <f>VLOOKUP(A620,'[2]себ-ть 2019 год'!$A$2:$Q$1337,6,0)</f>
        <v>5.6609999999999996</v>
      </c>
      <c r="G620" s="44">
        <f t="shared" si="159"/>
        <v>269.78472000000005</v>
      </c>
      <c r="H620" s="44">
        <f t="shared" si="164"/>
        <v>91.726804800000025</v>
      </c>
      <c r="I620" s="45">
        <f t="shared" si="160"/>
        <v>361.51152480000007</v>
      </c>
      <c r="J620" s="44">
        <f t="shared" si="165"/>
        <v>54.226728720000011</v>
      </c>
      <c r="K620" s="46">
        <f t="shared" si="161"/>
        <v>415.73825352000006</v>
      </c>
      <c r="L620" s="47">
        <f t="shared" si="166"/>
        <v>498.88590422400006</v>
      </c>
      <c r="M620" s="77">
        <f t="shared" si="170"/>
        <v>551.66999999999996</v>
      </c>
      <c r="N620" s="48">
        <v>552</v>
      </c>
      <c r="O620" s="49">
        <f t="shared" si="167"/>
        <v>6.499999999999992</v>
      </c>
      <c r="P620" s="93">
        <f t="shared" si="169"/>
        <v>6.5637065637065728E-2</v>
      </c>
    </row>
    <row r="621" spans="1:16" ht="15.75" x14ac:dyDescent="0.2">
      <c r="A621" s="20">
        <v>60000353</v>
      </c>
      <c r="B621" s="2" t="s">
        <v>559</v>
      </c>
      <c r="C621" s="36">
        <f>VLOOKUP(A621,'[3]Прейскурант 2019'!$A$12:$E$1358,5,0)</f>
        <v>518</v>
      </c>
      <c r="D621" s="37">
        <f>VLOOKUP(A621,'[1]Прейскурант( новый)'!$A$9:$C$1217,3,0)</f>
        <v>3</v>
      </c>
      <c r="E621" s="37">
        <f t="shared" si="168"/>
        <v>264.12372000000005</v>
      </c>
      <c r="F621" s="44">
        <f>VLOOKUP(A621,'[2]себ-ть 2019 год'!$A$2:$Q$1337,6,0)</f>
        <v>5.6609999999999996</v>
      </c>
      <c r="G621" s="44">
        <f t="shared" si="159"/>
        <v>269.78472000000005</v>
      </c>
      <c r="H621" s="44">
        <f t="shared" si="164"/>
        <v>91.726804800000025</v>
      </c>
      <c r="I621" s="45">
        <f t="shared" si="160"/>
        <v>361.51152480000007</v>
      </c>
      <c r="J621" s="44">
        <f t="shared" si="165"/>
        <v>54.226728720000011</v>
      </c>
      <c r="K621" s="46">
        <f t="shared" si="161"/>
        <v>415.73825352000006</v>
      </c>
      <c r="L621" s="47">
        <f t="shared" si="166"/>
        <v>498.88590422400006</v>
      </c>
      <c r="M621" s="77">
        <f t="shared" si="170"/>
        <v>551.66999999999996</v>
      </c>
      <c r="N621" s="48">
        <v>552</v>
      </c>
      <c r="O621" s="49">
        <f t="shared" si="167"/>
        <v>6.499999999999992</v>
      </c>
      <c r="P621" s="93">
        <f t="shared" si="169"/>
        <v>6.5637065637065728E-2</v>
      </c>
    </row>
    <row r="622" spans="1:16" ht="15.75" x14ac:dyDescent="0.2">
      <c r="A622" s="20">
        <v>60000354</v>
      </c>
      <c r="B622" s="2" t="s">
        <v>560</v>
      </c>
      <c r="C622" s="36">
        <f>VLOOKUP(A622,'[3]Прейскурант 2019'!$A$12:$E$1358,5,0)</f>
        <v>510</v>
      </c>
      <c r="D622" s="37">
        <f>VLOOKUP(A622,'[1]Прейскурант( новый)'!$A$9:$C$1217,3,0)</f>
        <v>1.83</v>
      </c>
      <c r="E622" s="37">
        <f t="shared" si="168"/>
        <v>161.11546920000004</v>
      </c>
      <c r="F622" s="44">
        <f>VLOOKUP(A622,'[2]себ-ть 2019 год'!$A$2:$Q$1337,6,0)</f>
        <v>105.81479999999999</v>
      </c>
      <c r="G622" s="44">
        <f t="shared" si="159"/>
        <v>266.9302692</v>
      </c>
      <c r="H622" s="44">
        <f t="shared" si="164"/>
        <v>90.756291528000006</v>
      </c>
      <c r="I622" s="45">
        <f t="shared" si="160"/>
        <v>357.68656072800002</v>
      </c>
      <c r="J622" s="44">
        <f t="shared" si="165"/>
        <v>53.652984109199998</v>
      </c>
      <c r="K622" s="46">
        <f t="shared" si="161"/>
        <v>411.33954483720004</v>
      </c>
      <c r="L622" s="47">
        <f t="shared" si="166"/>
        <v>493.60745380464004</v>
      </c>
      <c r="M622" s="77">
        <f t="shared" si="170"/>
        <v>543.15</v>
      </c>
      <c r="N622" s="48">
        <v>543</v>
      </c>
      <c r="O622" s="49">
        <f t="shared" si="167"/>
        <v>6.4999999999999964</v>
      </c>
      <c r="P622" s="93">
        <f t="shared" si="169"/>
        <v>6.4705882352941169E-2</v>
      </c>
    </row>
    <row r="623" spans="1:16" ht="15.75" x14ac:dyDescent="0.2">
      <c r="A623" s="20">
        <v>60000355</v>
      </c>
      <c r="B623" s="2" t="s">
        <v>561</v>
      </c>
      <c r="C623" s="36">
        <f>VLOOKUP(A623,'[3]Прейскурант 2019'!$A$12:$E$1358,5,0)</f>
        <v>942</v>
      </c>
      <c r="D623" s="37">
        <f>VLOOKUP(A623,'[1]Прейскурант( новый)'!$A$9:$C$1217,3,0)</f>
        <v>3.67</v>
      </c>
      <c r="E623" s="37">
        <f t="shared" si="168"/>
        <v>323.11135080000003</v>
      </c>
      <c r="F623" s="44">
        <f>VLOOKUP(A623,'[2]себ-ть 2019 год'!$A$2:$Q$1337,6,0)</f>
        <v>148.971</v>
      </c>
      <c r="G623" s="44">
        <f t="shared" si="159"/>
        <v>472.08235080000003</v>
      </c>
      <c r="H623" s="44">
        <f t="shared" si="164"/>
        <v>160.50799927200003</v>
      </c>
      <c r="I623" s="45">
        <f t="shared" si="160"/>
        <v>632.59035007200009</v>
      </c>
      <c r="J623" s="44">
        <f t="shared" si="165"/>
        <v>94.888552510800011</v>
      </c>
      <c r="K623" s="46">
        <f t="shared" si="161"/>
        <v>727.47890258280006</v>
      </c>
      <c r="L623" s="47">
        <f t="shared" si="166"/>
        <v>872.97468309936005</v>
      </c>
      <c r="M623" s="77">
        <f t="shared" si="170"/>
        <v>1003.23</v>
      </c>
      <c r="N623" s="48">
        <v>1003</v>
      </c>
      <c r="O623" s="49">
        <f t="shared" si="167"/>
        <v>6.5000000000000018</v>
      </c>
      <c r="P623" s="93">
        <f t="shared" si="169"/>
        <v>6.4755838641189056E-2</v>
      </c>
    </row>
    <row r="624" spans="1:16" ht="15.75" x14ac:dyDescent="0.2">
      <c r="A624" s="20">
        <v>60000357</v>
      </c>
      <c r="B624" s="2" t="s">
        <v>562</v>
      </c>
      <c r="C624" s="36">
        <f>VLOOKUP(A624,'[3]Прейскурант 2019'!$A$12:$E$1358,5,0)</f>
        <v>482</v>
      </c>
      <c r="D624" s="37">
        <f>VLOOKUP(A624,'[1]Прейскурант( новый)'!$A$9:$C$1217,3,0)</f>
        <v>1.63</v>
      </c>
      <c r="E624" s="37">
        <f t="shared" si="168"/>
        <v>143.5072212</v>
      </c>
      <c r="F624" s="44">
        <f>VLOOKUP(A624,'[2]себ-ть 2019 год'!$A$2:$Q$1337,6,0)</f>
        <v>143.96279999999999</v>
      </c>
      <c r="G624" s="44">
        <f t="shared" ref="G624:G686" si="171">E624+F624</f>
        <v>287.47002120000002</v>
      </c>
      <c r="H624" s="44">
        <f t="shared" si="164"/>
        <v>97.739807208000016</v>
      </c>
      <c r="I624" s="45">
        <f t="shared" ref="I624:I686" si="172">G624+H624</f>
        <v>385.20982840800002</v>
      </c>
      <c r="J624" s="44">
        <f t="shared" si="165"/>
        <v>57.781474261200003</v>
      </c>
      <c r="K624" s="46">
        <f t="shared" ref="K624:K686" si="173">I624+J624</f>
        <v>442.99130266920002</v>
      </c>
      <c r="L624" s="47">
        <f t="shared" si="166"/>
        <v>531.58956320304003</v>
      </c>
      <c r="M624" s="77">
        <f t="shared" si="170"/>
        <v>513.33000000000004</v>
      </c>
      <c r="N624" s="48">
        <v>513</v>
      </c>
      <c r="O624" s="49">
        <f t="shared" si="167"/>
        <v>6.5000000000000089</v>
      </c>
      <c r="P624" s="93">
        <f t="shared" si="169"/>
        <v>6.4315352697095429E-2</v>
      </c>
    </row>
    <row r="625" spans="1:16" ht="31.5" x14ac:dyDescent="0.2">
      <c r="A625" s="20">
        <v>60000358</v>
      </c>
      <c r="B625" s="2" t="s">
        <v>563</v>
      </c>
      <c r="C625" s="36">
        <f>VLOOKUP(A625,'[3]Прейскурант 2019'!$A$12:$E$1358,5,0)</f>
        <v>509</v>
      </c>
      <c r="D625" s="37">
        <f>VLOOKUP(A625,'[1]Прейскурант( новый)'!$A$9:$C$1217,3,0)</f>
        <v>3</v>
      </c>
      <c r="E625" s="37">
        <f t="shared" si="168"/>
        <v>264.12372000000005</v>
      </c>
      <c r="F625" s="44">
        <f>VLOOKUP(A625,'[2]себ-ть 2019 год'!$A$2:$Q$1337,6,0)</f>
        <v>0</v>
      </c>
      <c r="G625" s="44">
        <f t="shared" si="171"/>
        <v>264.12372000000005</v>
      </c>
      <c r="H625" s="44">
        <f t="shared" si="164"/>
        <v>89.802064800000025</v>
      </c>
      <c r="I625" s="45">
        <f t="shared" si="172"/>
        <v>353.92578480000009</v>
      </c>
      <c r="J625" s="44">
        <f t="shared" si="165"/>
        <v>53.08886772000001</v>
      </c>
      <c r="K625" s="46">
        <f t="shared" si="173"/>
        <v>407.01465252000008</v>
      </c>
      <c r="L625" s="47">
        <f t="shared" si="166"/>
        <v>488.41758302400012</v>
      </c>
      <c r="M625" s="77">
        <f t="shared" si="170"/>
        <v>542.08500000000004</v>
      </c>
      <c r="N625" s="48">
        <v>542</v>
      </c>
      <c r="O625" s="49">
        <f t="shared" si="167"/>
        <v>6.5000000000000071</v>
      </c>
      <c r="P625" s="93">
        <f t="shared" si="169"/>
        <v>6.4833005893909723E-2</v>
      </c>
    </row>
    <row r="626" spans="1:16" ht="15.75" x14ac:dyDescent="0.2">
      <c r="A626" s="20">
        <v>60000359</v>
      </c>
      <c r="B626" s="2" t="s">
        <v>564</v>
      </c>
      <c r="C626" s="36">
        <f>VLOOKUP(A626,'[3]Прейскурант 2019'!$A$12:$E$1358,5,0)</f>
        <v>659</v>
      </c>
      <c r="D626" s="37">
        <f>VLOOKUP(A626,'[1]Прейскурант( новый)'!$A$9:$C$1217,3,0)</f>
        <v>4.75</v>
      </c>
      <c r="E626" s="37">
        <f t="shared" si="168"/>
        <v>418.19589000000008</v>
      </c>
      <c r="F626" s="44">
        <f>VLOOKUP(A626,'[2]себ-ть 2019 год'!$A$2:$Q$1337,6,0)</f>
        <v>87.566999999999993</v>
      </c>
      <c r="G626" s="44">
        <f t="shared" si="171"/>
        <v>505.76289000000008</v>
      </c>
      <c r="H626" s="44">
        <f t="shared" si="164"/>
        <v>171.95938260000005</v>
      </c>
      <c r="I626" s="45">
        <f t="shared" si="172"/>
        <v>677.72227260000011</v>
      </c>
      <c r="J626" s="44">
        <f t="shared" si="165"/>
        <v>101.65834089000002</v>
      </c>
      <c r="K626" s="46">
        <f t="shared" si="173"/>
        <v>779.38061349000009</v>
      </c>
      <c r="L626" s="47">
        <f t="shared" si="166"/>
        <v>935.2567361880001</v>
      </c>
      <c r="M626" s="77">
        <f t="shared" si="170"/>
        <v>701.83500000000004</v>
      </c>
      <c r="N626" s="48">
        <v>702</v>
      </c>
      <c r="O626" s="49">
        <f t="shared" si="167"/>
        <v>6.5000000000000053</v>
      </c>
      <c r="P626" s="93">
        <f t="shared" si="169"/>
        <v>6.5250379362670641E-2</v>
      </c>
    </row>
    <row r="627" spans="1:16" ht="15.75" x14ac:dyDescent="0.2">
      <c r="A627" s="20">
        <v>60000360</v>
      </c>
      <c r="B627" s="2" t="s">
        <v>565</v>
      </c>
      <c r="C627" s="36">
        <f>VLOOKUP(A627,'[3]Прейскурант 2019'!$A$12:$E$1358,5,0)</f>
        <v>602</v>
      </c>
      <c r="D627" s="37">
        <f>VLOOKUP(A627,'[1]Прейскурант( новый)'!$A$9:$C$1217,3,0)</f>
        <v>2.72</v>
      </c>
      <c r="E627" s="37">
        <f t="shared" si="168"/>
        <v>239.47217280000004</v>
      </c>
      <c r="F627" s="44">
        <f>VLOOKUP(A627,'[2]себ-ть 2019 год'!$A$2:$Q$1337,6,0)</f>
        <v>78.009600000000006</v>
      </c>
      <c r="G627" s="44">
        <f t="shared" si="171"/>
        <v>317.48177280000004</v>
      </c>
      <c r="H627" s="44">
        <f t="shared" si="164"/>
        <v>107.94380275200002</v>
      </c>
      <c r="I627" s="45">
        <f t="shared" si="172"/>
        <v>425.42557555200005</v>
      </c>
      <c r="J627" s="44">
        <f t="shared" si="165"/>
        <v>63.813836332800008</v>
      </c>
      <c r="K627" s="46">
        <f t="shared" si="173"/>
        <v>489.23941188480006</v>
      </c>
      <c r="L627" s="47">
        <f t="shared" si="166"/>
        <v>587.08729426176012</v>
      </c>
      <c r="M627" s="77">
        <f t="shared" si="170"/>
        <v>641.13</v>
      </c>
      <c r="N627" s="48">
        <v>641</v>
      </c>
      <c r="O627" s="49">
        <f t="shared" si="167"/>
        <v>6.4999999999999991</v>
      </c>
      <c r="P627" s="93">
        <f t="shared" si="169"/>
        <v>6.4784053156146104E-2</v>
      </c>
    </row>
    <row r="628" spans="1:16" ht="31.5" x14ac:dyDescent="0.2">
      <c r="A628" s="20">
        <v>60000361</v>
      </c>
      <c r="B628" s="2" t="s">
        <v>566</v>
      </c>
      <c r="C628" s="36">
        <f>VLOOKUP(A628,'[3]Прейскурант 2019'!$A$12:$E$1358,5,0)</f>
        <v>989</v>
      </c>
      <c r="D628" s="37">
        <f>VLOOKUP(A628,'[1]Прейскурант( новый)'!$A$9:$C$1217,3,0)</f>
        <v>2</v>
      </c>
      <c r="E628" s="37">
        <f t="shared" si="168"/>
        <v>176.08248000000003</v>
      </c>
      <c r="F628" s="44">
        <f>VLOOKUP(A628,'[2]себ-ть 2019 год'!$A$2:$Q$1337,6,0)</f>
        <v>317.59739999999999</v>
      </c>
      <c r="G628" s="44">
        <f t="shared" si="171"/>
        <v>493.67988000000003</v>
      </c>
      <c r="H628" s="44">
        <f t="shared" si="164"/>
        <v>167.85115920000001</v>
      </c>
      <c r="I628" s="45">
        <f t="shared" si="172"/>
        <v>661.53103920000001</v>
      </c>
      <c r="J628" s="44">
        <f t="shared" si="165"/>
        <v>99.229655879999996</v>
      </c>
      <c r="K628" s="46">
        <f t="shared" si="173"/>
        <v>760.76069508</v>
      </c>
      <c r="L628" s="47">
        <f t="shared" si="166"/>
        <v>912.91283409599998</v>
      </c>
      <c r="M628" s="77">
        <f t="shared" si="170"/>
        <v>1053.2850000000001</v>
      </c>
      <c r="N628" s="48">
        <v>1053</v>
      </c>
      <c r="O628" s="49">
        <f t="shared" si="167"/>
        <v>6.5000000000000089</v>
      </c>
      <c r="P628" s="93">
        <f t="shared" si="169"/>
        <v>6.4711830131445991E-2</v>
      </c>
    </row>
    <row r="629" spans="1:16" ht="15.75" x14ac:dyDescent="0.2">
      <c r="A629" s="20">
        <v>60000362</v>
      </c>
      <c r="B629" s="2" t="s">
        <v>567</v>
      </c>
      <c r="C629" s="36">
        <f>VLOOKUP(A629,'[3]Прейскурант 2019'!$A$12:$E$1358,5,0)</f>
        <v>528</v>
      </c>
      <c r="D629" s="37">
        <f>VLOOKUP(A629,'[1]Прейскурант( новый)'!$A$9:$C$1217,3,0)</f>
        <v>4</v>
      </c>
      <c r="E629" s="37">
        <f t="shared" si="168"/>
        <v>352.16496000000006</v>
      </c>
      <c r="F629" s="44">
        <f>VLOOKUP(A629,'[2]себ-ть 2019 год'!$A$2:$Q$1337,6,0)</f>
        <v>36.8628</v>
      </c>
      <c r="G629" s="44">
        <f t="shared" si="171"/>
        <v>389.02776000000006</v>
      </c>
      <c r="H629" s="44">
        <f t="shared" si="164"/>
        <v>132.26943840000004</v>
      </c>
      <c r="I629" s="45">
        <f t="shared" si="172"/>
        <v>521.29719840000007</v>
      </c>
      <c r="J629" s="44">
        <f t="shared" si="165"/>
        <v>78.194579760000011</v>
      </c>
      <c r="K629" s="46">
        <f t="shared" si="173"/>
        <v>599.49177816000008</v>
      </c>
      <c r="L629" s="47">
        <f t="shared" si="166"/>
        <v>719.39013379200014</v>
      </c>
      <c r="M629" s="77">
        <f t="shared" si="170"/>
        <v>562.32000000000005</v>
      </c>
      <c r="N629" s="48">
        <v>562</v>
      </c>
      <c r="O629" s="49">
        <f t="shared" si="167"/>
        <v>6.5000000000000098</v>
      </c>
      <c r="P629" s="93">
        <f t="shared" si="169"/>
        <v>6.4393939393939448E-2</v>
      </c>
    </row>
    <row r="630" spans="1:16" ht="15.75" x14ac:dyDescent="0.2">
      <c r="A630" s="20">
        <v>60000363</v>
      </c>
      <c r="B630" s="2" t="s">
        <v>568</v>
      </c>
      <c r="C630" s="36">
        <f>VLOOKUP(A630,'[3]Прейскурант 2019'!$A$12:$E$1358,5,0)</f>
        <v>518</v>
      </c>
      <c r="D630" s="37">
        <f>VLOOKUP(A630,'[1]Прейскурант( новый)'!$A$9:$C$1217,3,0)</f>
        <v>3.42</v>
      </c>
      <c r="E630" s="37">
        <f t="shared" si="168"/>
        <v>301.10104080000002</v>
      </c>
      <c r="F630" s="44">
        <f>VLOOKUP(A630,'[2]себ-ть 2019 год'!$A$2:$Q$1337,6,0)</f>
        <v>6.5177999999999994</v>
      </c>
      <c r="G630" s="44">
        <f t="shared" si="171"/>
        <v>307.61884080000004</v>
      </c>
      <c r="H630" s="44">
        <f t="shared" si="164"/>
        <v>104.59040587200002</v>
      </c>
      <c r="I630" s="45">
        <f t="shared" si="172"/>
        <v>412.20924667200006</v>
      </c>
      <c r="J630" s="44">
        <f t="shared" si="165"/>
        <v>61.831387000800007</v>
      </c>
      <c r="K630" s="46">
        <f t="shared" si="173"/>
        <v>474.04063367280008</v>
      </c>
      <c r="L630" s="47">
        <f t="shared" si="166"/>
        <v>568.84876040736015</v>
      </c>
      <c r="M630" s="77">
        <f t="shared" si="170"/>
        <v>551.66999999999996</v>
      </c>
      <c r="N630" s="48">
        <v>552</v>
      </c>
      <c r="O630" s="49">
        <f t="shared" si="167"/>
        <v>6.499999999999992</v>
      </c>
      <c r="P630" s="93">
        <f t="shared" si="169"/>
        <v>6.5637065637065728E-2</v>
      </c>
    </row>
    <row r="631" spans="1:16" ht="15.75" x14ac:dyDescent="0.2">
      <c r="A631" s="20">
        <v>60000660</v>
      </c>
      <c r="B631" s="2" t="s">
        <v>569</v>
      </c>
      <c r="C631" s="36">
        <f>VLOOKUP(A631,'[3]Прейскурант 2019'!$A$12:$E$1358,5,0)</f>
        <v>588</v>
      </c>
      <c r="D631" s="37">
        <f>VLOOKUP(A631,'[1]Прейскурант( новый)'!$A$9:$C$1217,3,0)</f>
        <v>4.78</v>
      </c>
      <c r="E631" s="37">
        <f t="shared" si="168"/>
        <v>420.83712720000005</v>
      </c>
      <c r="F631" s="44">
        <f>VLOOKUP(A631,'[2]себ-ть 2019 год'!$A$2:$Q$1337,6,0)</f>
        <v>35.067600000000006</v>
      </c>
      <c r="G631" s="44">
        <f t="shared" si="171"/>
        <v>455.90472720000008</v>
      </c>
      <c r="H631" s="44">
        <f t="shared" si="164"/>
        <v>155.00760724800003</v>
      </c>
      <c r="I631" s="45">
        <f t="shared" si="172"/>
        <v>610.91233444800014</v>
      </c>
      <c r="J631" s="44">
        <f t="shared" si="165"/>
        <v>91.636850167200024</v>
      </c>
      <c r="K631" s="46">
        <f t="shared" si="173"/>
        <v>702.54918461520015</v>
      </c>
      <c r="L631" s="47">
        <f t="shared" si="166"/>
        <v>843.05902153824013</v>
      </c>
      <c r="M631" s="77">
        <f t="shared" si="170"/>
        <v>626.22</v>
      </c>
      <c r="N631" s="48">
        <v>626</v>
      </c>
      <c r="O631" s="49">
        <f t="shared" si="167"/>
        <v>6.5000000000000044</v>
      </c>
      <c r="P631" s="93">
        <f t="shared" si="169"/>
        <v>6.4625850340136015E-2</v>
      </c>
    </row>
    <row r="632" spans="1:16" ht="15" customHeight="1" x14ac:dyDescent="0.2">
      <c r="A632" s="223" t="s">
        <v>570</v>
      </c>
      <c r="B632" s="224"/>
      <c r="C632" s="224"/>
      <c r="D632" s="224"/>
      <c r="E632" s="224"/>
      <c r="F632" s="224"/>
      <c r="G632" s="224"/>
      <c r="H632" s="224"/>
      <c r="I632" s="224"/>
      <c r="J632" s="224"/>
      <c r="K632" s="224"/>
      <c r="L632" s="224"/>
      <c r="M632" s="224"/>
      <c r="N632" s="224"/>
      <c r="O632" s="225"/>
    </row>
    <row r="633" spans="1:16" ht="31.5" x14ac:dyDescent="0.2">
      <c r="A633" s="20">
        <v>60000458</v>
      </c>
      <c r="B633" s="16" t="s">
        <v>571</v>
      </c>
      <c r="C633" s="36">
        <f>VLOOKUP(A633,'[3]Прейскурант 2019'!$A$12:$E$1358,5,0)</f>
        <v>49</v>
      </c>
      <c r="D633" s="37">
        <f>VLOOKUP(A633,'[1]Прейскурант( новый)'!$A$9:$C$1217,3,0)</f>
        <v>0.28999999999999998</v>
      </c>
      <c r="E633" s="37">
        <f t="shared" si="168"/>
        <v>25.5319596</v>
      </c>
      <c r="F633" s="44">
        <f>VLOOKUP(A633,'[2]себ-ть 2019 год'!$A$2:$Q$1337,6,0)</f>
        <v>0</v>
      </c>
      <c r="G633" s="44">
        <f t="shared" si="171"/>
        <v>25.5319596</v>
      </c>
      <c r="H633" s="44">
        <f t="shared" si="164"/>
        <v>8.6808662640000005</v>
      </c>
      <c r="I633" s="45">
        <f t="shared" si="172"/>
        <v>34.212825864000003</v>
      </c>
      <c r="J633" s="44">
        <f t="shared" si="165"/>
        <v>5.1319238796000004</v>
      </c>
      <c r="K633" s="46">
        <f t="shared" si="173"/>
        <v>39.344749743600005</v>
      </c>
      <c r="L633" s="47">
        <f t="shared" si="166"/>
        <v>47.213699692320006</v>
      </c>
      <c r="M633" s="77">
        <f t="shared" ref="M633:M676" si="174">C633*6.5%+C633</f>
        <v>52.185000000000002</v>
      </c>
      <c r="N633" s="48">
        <v>52</v>
      </c>
      <c r="O633" s="49">
        <f t="shared" si="167"/>
        <v>6.5000000000000044</v>
      </c>
      <c r="P633" s="93">
        <f t="shared" si="169"/>
        <v>6.1224489795918435E-2</v>
      </c>
    </row>
    <row r="634" spans="1:16" ht="31.5" x14ac:dyDescent="0.2">
      <c r="A634" s="60">
        <v>60000459</v>
      </c>
      <c r="B634" s="16" t="s">
        <v>572</v>
      </c>
      <c r="C634" s="36">
        <f>VLOOKUP(A634,'[3]Прейскурант 2019'!$A$12:$E$1358,5,0)</f>
        <v>31</v>
      </c>
      <c r="D634" s="37">
        <f>VLOOKUP(A634,'[1]Прейскурант( новый)'!$A$9:$C$1217,3,0)</f>
        <v>0.21</v>
      </c>
      <c r="E634" s="37">
        <f t="shared" si="168"/>
        <v>18.488660400000001</v>
      </c>
      <c r="F634" s="44">
        <f>VLOOKUP(A634,'[2]себ-ть 2019 год'!$A$2:$Q$1337,6,0)</f>
        <v>0</v>
      </c>
      <c r="G634" s="44">
        <f t="shared" si="171"/>
        <v>18.488660400000001</v>
      </c>
      <c r="H634" s="44">
        <f t="shared" si="164"/>
        <v>6.286144536000001</v>
      </c>
      <c r="I634" s="45">
        <f t="shared" si="172"/>
        <v>24.774804936000002</v>
      </c>
      <c r="J634" s="44">
        <f t="shared" si="165"/>
        <v>3.7162207404000003</v>
      </c>
      <c r="K634" s="46">
        <f t="shared" si="173"/>
        <v>28.491025676400003</v>
      </c>
      <c r="L634" s="47">
        <f t="shared" si="166"/>
        <v>34.189230811680005</v>
      </c>
      <c r="M634" s="77">
        <f t="shared" si="174"/>
        <v>33.015000000000001</v>
      </c>
      <c r="N634" s="48">
        <v>33</v>
      </c>
      <c r="O634" s="49">
        <f t="shared" si="167"/>
        <v>6.5000000000000018</v>
      </c>
      <c r="P634" s="93">
        <f t="shared" si="169"/>
        <v>6.4516129032258007E-2</v>
      </c>
    </row>
    <row r="635" spans="1:16" ht="31.5" x14ac:dyDescent="0.2">
      <c r="A635" s="60">
        <v>60000460</v>
      </c>
      <c r="B635" s="16" t="s">
        <v>573</v>
      </c>
      <c r="C635" s="36">
        <f>VLOOKUP(A635,'[3]Прейскурант 2019'!$A$12:$E$1358,5,0)</f>
        <v>41</v>
      </c>
      <c r="D635" s="37">
        <f>VLOOKUP(A635,'[1]Прейскурант( новый)'!$A$9:$C$1217,3,0)</f>
        <v>0.33</v>
      </c>
      <c r="E635" s="37">
        <f t="shared" si="168"/>
        <v>29.053609200000004</v>
      </c>
      <c r="F635" s="44">
        <f>VLOOKUP(A635,'[2]себ-ть 2019 год'!$A$2:$Q$1337,6,0)</f>
        <v>7.1400000000000005E-3</v>
      </c>
      <c r="G635" s="44">
        <f t="shared" si="171"/>
        <v>29.060749200000004</v>
      </c>
      <c r="H635" s="44">
        <f t="shared" si="164"/>
        <v>9.8806547280000014</v>
      </c>
      <c r="I635" s="45">
        <f t="shared" si="172"/>
        <v>38.941403928000007</v>
      </c>
      <c r="J635" s="44">
        <f t="shared" si="165"/>
        <v>5.841210589200001</v>
      </c>
      <c r="K635" s="46">
        <f t="shared" si="173"/>
        <v>44.78261451720001</v>
      </c>
      <c r="L635" s="47">
        <f t="shared" si="166"/>
        <v>53.739137420640013</v>
      </c>
      <c r="M635" s="77">
        <f t="shared" si="174"/>
        <v>43.664999999999999</v>
      </c>
      <c r="N635" s="48">
        <v>44</v>
      </c>
      <c r="O635" s="49">
        <f t="shared" si="167"/>
        <v>6.4999999999999973</v>
      </c>
      <c r="P635" s="93">
        <f t="shared" si="169"/>
        <v>7.3170731707317138E-2</v>
      </c>
    </row>
    <row r="636" spans="1:16" ht="15.75" x14ac:dyDescent="0.2">
      <c r="A636" s="60">
        <v>60000461</v>
      </c>
      <c r="B636" s="16" t="s">
        <v>574</v>
      </c>
      <c r="C636" s="36">
        <f>VLOOKUP(A636,'[3]Прейскурант 2019'!$A$12:$E$1358,5,0)</f>
        <v>139</v>
      </c>
      <c r="D636" s="37">
        <f>VLOOKUP(A636,'[1]Прейскурант( новый)'!$A$9:$C$1217,3,0)</f>
        <v>0.28999999999999998</v>
      </c>
      <c r="E636" s="37">
        <f t="shared" si="168"/>
        <v>25.5319596</v>
      </c>
      <c r="F636" s="44">
        <f>VLOOKUP(A636,'[2]себ-ть 2019 год'!$A$2:$Q$1337,6,0)</f>
        <v>42.279000000000003</v>
      </c>
      <c r="G636" s="44">
        <f t="shared" si="171"/>
        <v>67.810959600000004</v>
      </c>
      <c r="H636" s="44">
        <f t="shared" si="164"/>
        <v>23.055726264000004</v>
      </c>
      <c r="I636" s="45">
        <f t="shared" si="172"/>
        <v>90.866685864000004</v>
      </c>
      <c r="J636" s="44">
        <f t="shared" si="165"/>
        <v>13.630002879600001</v>
      </c>
      <c r="K636" s="46">
        <f t="shared" si="173"/>
        <v>104.4966887436</v>
      </c>
      <c r="L636" s="47">
        <f t="shared" si="166"/>
        <v>125.39602649232</v>
      </c>
      <c r="M636" s="77">
        <f t="shared" si="174"/>
        <v>148.035</v>
      </c>
      <c r="N636" s="48">
        <v>148</v>
      </c>
      <c r="O636" s="49">
        <f t="shared" si="167"/>
        <v>6.4999999999999973</v>
      </c>
      <c r="P636" s="93">
        <f t="shared" si="169"/>
        <v>6.4748201438848962E-2</v>
      </c>
    </row>
    <row r="637" spans="1:16" ht="31.5" x14ac:dyDescent="0.2">
      <c r="A637" s="60">
        <v>60000462</v>
      </c>
      <c r="B637" s="16" t="s">
        <v>575</v>
      </c>
      <c r="C637" s="36">
        <f>VLOOKUP(A637,'[3]Прейскурант 2019'!$A$12:$E$1358,5,0)</f>
        <v>297</v>
      </c>
      <c r="D637" s="37">
        <f>VLOOKUP(A637,'[1]Прейскурант( новый)'!$A$9:$C$1217,3,0)</f>
        <v>1.42</v>
      </c>
      <c r="E637" s="37">
        <f t="shared" si="168"/>
        <v>125.0185608</v>
      </c>
      <c r="F637" s="44">
        <f>VLOOKUP(A637,'[2]себ-ть 2019 год'!$A$2:$Q$1337,6,0)</f>
        <v>22.9194</v>
      </c>
      <c r="G637" s="44">
        <f t="shared" si="171"/>
        <v>147.93796080000001</v>
      </c>
      <c r="H637" s="44">
        <f t="shared" si="164"/>
        <v>50.298906672000008</v>
      </c>
      <c r="I637" s="45">
        <f t="shared" si="172"/>
        <v>198.23686747200003</v>
      </c>
      <c r="J637" s="44">
        <f t="shared" si="165"/>
        <v>29.735530120800004</v>
      </c>
      <c r="K637" s="46">
        <f t="shared" si="173"/>
        <v>227.97239759280004</v>
      </c>
      <c r="L637" s="47">
        <f t="shared" si="166"/>
        <v>273.56687711136004</v>
      </c>
      <c r="M637" s="77">
        <f t="shared" si="174"/>
        <v>316.30500000000001</v>
      </c>
      <c r="N637" s="48">
        <v>316</v>
      </c>
      <c r="O637" s="49">
        <f t="shared" si="167"/>
        <v>6.5000000000000018</v>
      </c>
      <c r="P637" s="93">
        <f t="shared" si="169"/>
        <v>6.3973063973064015E-2</v>
      </c>
    </row>
    <row r="638" spans="1:16" ht="31.5" x14ac:dyDescent="0.2">
      <c r="A638" s="60">
        <v>60000463</v>
      </c>
      <c r="B638" s="16" t="s">
        <v>576</v>
      </c>
      <c r="C638" s="36">
        <f>VLOOKUP(A638,'[3]Прейскурант 2019'!$A$12:$E$1358,5,0)</f>
        <v>293</v>
      </c>
      <c r="D638" s="37">
        <f>VLOOKUP(A638,'[1]Прейскурант( новый)'!$A$9:$C$1217,3,0)</f>
        <v>4.08</v>
      </c>
      <c r="E638" s="37">
        <f t="shared" si="168"/>
        <v>359.20825920000004</v>
      </c>
      <c r="F638" s="44">
        <f>VLOOKUP(A638,'[2]себ-ть 2019 год'!$A$2:$Q$1337,6,0)</f>
        <v>1.0200000000000001E-2</v>
      </c>
      <c r="G638" s="44">
        <f t="shared" si="171"/>
        <v>359.21845920000004</v>
      </c>
      <c r="H638" s="44">
        <f t="shared" si="164"/>
        <v>122.13427612800002</v>
      </c>
      <c r="I638" s="45">
        <f t="shared" si="172"/>
        <v>481.35273532800005</v>
      </c>
      <c r="J638" s="44">
        <f t="shared" si="165"/>
        <v>72.202910299199999</v>
      </c>
      <c r="K638" s="46">
        <f t="shared" si="173"/>
        <v>553.55564562720008</v>
      </c>
      <c r="L638" s="47">
        <f t="shared" si="166"/>
        <v>664.26677475264012</v>
      </c>
      <c r="M638" s="77">
        <f t="shared" si="174"/>
        <v>312.04500000000002</v>
      </c>
      <c r="N638" s="48">
        <v>312</v>
      </c>
      <c r="O638" s="49">
        <f t="shared" si="167"/>
        <v>6.5000000000000053</v>
      </c>
      <c r="P638" s="93">
        <f t="shared" si="169"/>
        <v>6.4846416382252636E-2</v>
      </c>
    </row>
    <row r="639" spans="1:16" ht="31.5" x14ac:dyDescent="0.2">
      <c r="A639" s="60">
        <v>60000464</v>
      </c>
      <c r="B639" s="16" t="s">
        <v>577</v>
      </c>
      <c r="C639" s="36">
        <f>VLOOKUP(A639,'[3]Прейскурант 2019'!$A$12:$E$1358,5,0)</f>
        <v>235</v>
      </c>
      <c r="D639" s="37">
        <f>VLOOKUP(A639,'[1]Прейскурант( новый)'!$A$9:$C$1217,3,0)</f>
        <v>1.17</v>
      </c>
      <c r="E639" s="37">
        <f t="shared" si="168"/>
        <v>103.0082508</v>
      </c>
      <c r="F639" s="44">
        <f>VLOOKUP(A639,'[2]себ-ть 2019 год'!$A$2:$Q$1337,6,0)</f>
        <v>21.909600000000001</v>
      </c>
      <c r="G639" s="44">
        <f t="shared" si="171"/>
        <v>124.9178508</v>
      </c>
      <c r="H639" s="44">
        <f t="shared" si="164"/>
        <v>42.472069271999999</v>
      </c>
      <c r="I639" s="45">
        <f t="shared" si="172"/>
        <v>167.389920072</v>
      </c>
      <c r="J639" s="44">
        <f t="shared" si="165"/>
        <v>25.108488010799999</v>
      </c>
      <c r="K639" s="46">
        <f t="shared" si="173"/>
        <v>192.49840808279998</v>
      </c>
      <c r="L639" s="47">
        <f t="shared" si="166"/>
        <v>230.99808969935998</v>
      </c>
      <c r="M639" s="77">
        <f t="shared" si="174"/>
        <v>250.27500000000001</v>
      </c>
      <c r="N639" s="48">
        <v>250</v>
      </c>
      <c r="O639" s="49">
        <f t="shared" si="167"/>
        <v>6.5000000000000027</v>
      </c>
      <c r="P639" s="93">
        <f t="shared" si="169"/>
        <v>6.3829787234042534E-2</v>
      </c>
    </row>
    <row r="640" spans="1:16" ht="31.5" x14ac:dyDescent="0.2">
      <c r="A640" s="60">
        <v>60000465</v>
      </c>
      <c r="B640" s="16" t="s">
        <v>578</v>
      </c>
      <c r="C640" s="36">
        <f>VLOOKUP(A640,'[3]Прейскурант 2019'!$A$12:$E$1358,5,0)</f>
        <v>153</v>
      </c>
      <c r="D640" s="37">
        <f>VLOOKUP(A640,'[1]Прейскурант( новый)'!$A$9:$C$1217,3,0)</f>
        <v>0.92</v>
      </c>
      <c r="E640" s="37">
        <f t="shared" si="168"/>
        <v>80.997940800000009</v>
      </c>
      <c r="F640" s="44">
        <f>VLOOKUP(A640,'[2]себ-ть 2019 год'!$A$2:$Q$1337,6,0)</f>
        <v>20.257200000000001</v>
      </c>
      <c r="G640" s="44">
        <f t="shared" si="171"/>
        <v>101.25514080000001</v>
      </c>
      <c r="H640" s="44">
        <f t="shared" si="164"/>
        <v>34.426747872000007</v>
      </c>
      <c r="I640" s="45">
        <f t="shared" si="172"/>
        <v>135.68188867200001</v>
      </c>
      <c r="J640" s="44">
        <f t="shared" si="165"/>
        <v>20.3522833008</v>
      </c>
      <c r="K640" s="46">
        <f t="shared" si="173"/>
        <v>156.03417197280001</v>
      </c>
      <c r="L640" s="47">
        <f t="shared" si="166"/>
        <v>187.24100636736</v>
      </c>
      <c r="M640" s="77">
        <f t="shared" si="174"/>
        <v>162.94499999999999</v>
      </c>
      <c r="N640" s="48">
        <v>163</v>
      </c>
      <c r="O640" s="49">
        <f t="shared" si="167"/>
        <v>6.4999999999999964</v>
      </c>
      <c r="P640" s="93">
        <f t="shared" si="169"/>
        <v>6.5359477124182996E-2</v>
      </c>
    </row>
    <row r="641" spans="1:16" ht="31.5" x14ac:dyDescent="0.2">
      <c r="A641" s="60">
        <v>60000466</v>
      </c>
      <c r="B641" s="16" t="s">
        <v>579</v>
      </c>
      <c r="C641" s="36">
        <f>VLOOKUP(A641,'[3]Прейскурант 2019'!$A$12:$E$1358,5,0)</f>
        <v>199</v>
      </c>
      <c r="D641" s="37">
        <f>VLOOKUP(A641,'[1]Прейскурант( новый)'!$A$9:$C$1217,3,0)</f>
        <v>1.25</v>
      </c>
      <c r="E641" s="37">
        <f t="shared" si="168"/>
        <v>110.05155000000001</v>
      </c>
      <c r="F641" s="44">
        <f>VLOOKUP(A641,'[2]себ-ть 2019 год'!$A$2:$Q$1337,6,0)</f>
        <v>3.5700000000000003</v>
      </c>
      <c r="G641" s="44">
        <f t="shared" si="171"/>
        <v>113.62155000000001</v>
      </c>
      <c r="H641" s="44">
        <f t="shared" si="164"/>
        <v>38.631327000000006</v>
      </c>
      <c r="I641" s="45">
        <f t="shared" si="172"/>
        <v>152.25287700000001</v>
      </c>
      <c r="J641" s="44">
        <f t="shared" si="165"/>
        <v>22.83793155</v>
      </c>
      <c r="K641" s="46">
        <f t="shared" si="173"/>
        <v>175.09080855000002</v>
      </c>
      <c r="L641" s="47">
        <f t="shared" si="166"/>
        <v>210.10897026000004</v>
      </c>
      <c r="M641" s="77">
        <f t="shared" si="174"/>
        <v>211.935</v>
      </c>
      <c r="N641" s="48">
        <v>212</v>
      </c>
      <c r="O641" s="49">
        <f t="shared" si="167"/>
        <v>6.5000000000000018</v>
      </c>
      <c r="P641" s="93">
        <f t="shared" si="169"/>
        <v>6.5326633165829096E-2</v>
      </c>
    </row>
    <row r="642" spans="1:16" ht="31.5" x14ac:dyDescent="0.2">
      <c r="A642" s="60">
        <v>60000467</v>
      </c>
      <c r="B642" s="16" t="s">
        <v>580</v>
      </c>
      <c r="C642" s="36">
        <f>VLOOKUP(A642,'[3]Прейскурант 2019'!$A$12:$E$1358,5,0)</f>
        <v>318</v>
      </c>
      <c r="D642" s="37">
        <f>VLOOKUP(A642,'[1]Прейскурант( новый)'!$A$9:$C$1217,3,0)</f>
        <v>1.75</v>
      </c>
      <c r="E642" s="37">
        <f t="shared" si="168"/>
        <v>154.07217000000003</v>
      </c>
      <c r="F642" s="44">
        <f>VLOOKUP(A642,'[2]себ-ть 2019 год'!$A$2:$Q$1337,6,0)</f>
        <v>2.6724000000000001</v>
      </c>
      <c r="G642" s="44">
        <f t="shared" si="171"/>
        <v>156.74457000000004</v>
      </c>
      <c r="H642" s="44">
        <f t="shared" si="164"/>
        <v>53.29315380000002</v>
      </c>
      <c r="I642" s="45">
        <f t="shared" si="172"/>
        <v>210.03772380000007</v>
      </c>
      <c r="J642" s="44">
        <f t="shared" si="165"/>
        <v>31.505658570000008</v>
      </c>
      <c r="K642" s="46">
        <f t="shared" si="173"/>
        <v>241.54338237000007</v>
      </c>
      <c r="L642" s="47">
        <f t="shared" si="166"/>
        <v>289.85205884400011</v>
      </c>
      <c r="M642" s="77">
        <f t="shared" si="174"/>
        <v>338.67</v>
      </c>
      <c r="N642" s="48">
        <v>339</v>
      </c>
      <c r="O642" s="49">
        <f t="shared" si="167"/>
        <v>6.5000000000000044</v>
      </c>
      <c r="P642" s="93">
        <f t="shared" si="169"/>
        <v>6.60377358490567E-2</v>
      </c>
    </row>
    <row r="643" spans="1:16" ht="31.5" x14ac:dyDescent="0.2">
      <c r="A643" s="60">
        <v>60000468</v>
      </c>
      <c r="B643" s="16" t="s">
        <v>581</v>
      </c>
      <c r="C643" s="36">
        <f>VLOOKUP(A643,'[3]Прейскурант 2019'!$A$12:$E$1358,5,0)</f>
        <v>129</v>
      </c>
      <c r="D643" s="37">
        <f>VLOOKUP(A643,'[1]Прейскурант( новый)'!$A$9:$C$1217,3,0)</f>
        <v>1.08</v>
      </c>
      <c r="E643" s="37">
        <f t="shared" si="168"/>
        <v>95.084539200000023</v>
      </c>
      <c r="F643" s="44">
        <f>VLOOKUP(A643,'[2]себ-ть 2019 год'!$A$2:$Q$1337,6,0)</f>
        <v>2.0501999999999998</v>
      </c>
      <c r="G643" s="44">
        <f t="shared" si="171"/>
        <v>97.134739200000027</v>
      </c>
      <c r="H643" s="44">
        <f t="shared" si="164"/>
        <v>33.02581132800001</v>
      </c>
      <c r="I643" s="45">
        <f t="shared" si="172"/>
        <v>130.16055052800004</v>
      </c>
      <c r="J643" s="44">
        <f t="shared" si="165"/>
        <v>19.524082579200005</v>
      </c>
      <c r="K643" s="46">
        <f t="shared" si="173"/>
        <v>149.68463310720006</v>
      </c>
      <c r="L643" s="47">
        <f t="shared" si="166"/>
        <v>179.62155972864008</v>
      </c>
      <c r="M643" s="77">
        <f t="shared" si="174"/>
        <v>137.38499999999999</v>
      </c>
      <c r="N643" s="48">
        <v>137</v>
      </c>
      <c r="O643" s="49">
        <f t="shared" si="167"/>
        <v>6.4999999999999929</v>
      </c>
      <c r="P643" s="93">
        <f t="shared" si="169"/>
        <v>6.2015503875969102E-2</v>
      </c>
    </row>
    <row r="644" spans="1:16" ht="31.5" x14ac:dyDescent="0.2">
      <c r="A644" s="60">
        <v>60000469</v>
      </c>
      <c r="B644" s="16" t="s">
        <v>582</v>
      </c>
      <c r="C644" s="36">
        <f>VLOOKUP(A644,'[3]Прейскурант 2019'!$A$12:$E$1358,5,0)</f>
        <v>266</v>
      </c>
      <c r="D644" s="37">
        <f>VLOOKUP(A644,'[1]Прейскурант( новый)'!$A$9:$C$1217,3,0)</f>
        <v>4.33</v>
      </c>
      <c r="E644" s="37">
        <f t="shared" si="168"/>
        <v>381.21856919999999</v>
      </c>
      <c r="F644" s="44">
        <f>VLOOKUP(A644,'[2]себ-ть 2019 год'!$A$2:$Q$1337,6,0)</f>
        <v>2.6724000000000001</v>
      </c>
      <c r="G644" s="44">
        <f t="shared" si="171"/>
        <v>383.89096919999997</v>
      </c>
      <c r="H644" s="44">
        <f t="shared" si="164"/>
        <v>130.52292952799999</v>
      </c>
      <c r="I644" s="45">
        <f t="shared" si="172"/>
        <v>514.41389872799994</v>
      </c>
      <c r="J644" s="44">
        <f t="shared" si="165"/>
        <v>77.162084809199982</v>
      </c>
      <c r="K644" s="46">
        <f t="shared" si="173"/>
        <v>591.57598353719993</v>
      </c>
      <c r="L644" s="47">
        <f t="shared" si="166"/>
        <v>709.89118024463994</v>
      </c>
      <c r="M644" s="77">
        <f t="shared" si="174"/>
        <v>283.29000000000002</v>
      </c>
      <c r="N644" s="48">
        <v>283</v>
      </c>
      <c r="O644" s="49">
        <f t="shared" si="167"/>
        <v>6.5000000000000071</v>
      </c>
      <c r="P644" s="93">
        <f t="shared" si="169"/>
        <v>6.3909774436090139E-2</v>
      </c>
    </row>
    <row r="645" spans="1:16" ht="31.5" x14ac:dyDescent="0.2">
      <c r="A645" s="60">
        <v>60000470</v>
      </c>
      <c r="B645" s="16" t="s">
        <v>583</v>
      </c>
      <c r="C645" s="36">
        <f>VLOOKUP(A645,'[3]Прейскурант 2019'!$A$12:$E$1358,5,0)</f>
        <v>449</v>
      </c>
      <c r="D645" s="37">
        <f>VLOOKUP(A645,'[1]Прейскурант( новый)'!$A$9:$C$1217,3,0)</f>
        <v>2.83</v>
      </c>
      <c r="E645" s="37">
        <f t="shared" si="168"/>
        <v>249.15670920000005</v>
      </c>
      <c r="F645" s="44">
        <f>VLOOKUP(A645,'[2]себ-ть 2019 год'!$A$2:$Q$1337,6,0)</f>
        <v>32.986800000000002</v>
      </c>
      <c r="G645" s="44">
        <f t="shared" si="171"/>
        <v>282.14350920000004</v>
      </c>
      <c r="H645" s="44">
        <f t="shared" si="164"/>
        <v>95.928793128000024</v>
      </c>
      <c r="I645" s="45">
        <f t="shared" si="172"/>
        <v>378.07230232800009</v>
      </c>
      <c r="J645" s="44">
        <f t="shared" si="165"/>
        <v>56.710845349200014</v>
      </c>
      <c r="K645" s="46">
        <f t="shared" si="173"/>
        <v>434.78314767720008</v>
      </c>
      <c r="L645" s="47">
        <f t="shared" si="166"/>
        <v>521.73977721264009</v>
      </c>
      <c r="M645" s="77">
        <f t="shared" si="174"/>
        <v>478.185</v>
      </c>
      <c r="N645" s="48">
        <v>478</v>
      </c>
      <c r="O645" s="49">
        <f t="shared" si="167"/>
        <v>6.5</v>
      </c>
      <c r="P645" s="93">
        <f t="shared" si="169"/>
        <v>6.4587973273942056E-2</v>
      </c>
    </row>
    <row r="646" spans="1:16" ht="31.5" x14ac:dyDescent="0.2">
      <c r="A646" s="60">
        <v>60000471</v>
      </c>
      <c r="B646" s="16" t="s">
        <v>584</v>
      </c>
      <c r="C646" s="36">
        <f>VLOOKUP(A646,'[3]Прейскурант 2019'!$A$12:$E$1358,5,0)</f>
        <v>497</v>
      </c>
      <c r="D646" s="37">
        <f>VLOOKUP(A646,'[1]Прейскурант( новый)'!$A$9:$C$1217,3,0)</f>
        <v>4.83</v>
      </c>
      <c r="E646" s="37">
        <f t="shared" si="168"/>
        <v>425.2391892</v>
      </c>
      <c r="F646" s="44">
        <f>VLOOKUP(A646,'[2]себ-ть 2019 год'!$A$2:$Q$1337,6,0)</f>
        <v>3.8148000000000004</v>
      </c>
      <c r="G646" s="44">
        <f t="shared" si="171"/>
        <v>429.05398919999999</v>
      </c>
      <c r="H646" s="44">
        <f t="shared" si="164"/>
        <v>145.878356328</v>
      </c>
      <c r="I646" s="45">
        <f t="shared" si="172"/>
        <v>574.93234552800004</v>
      </c>
      <c r="J646" s="44">
        <f t="shared" si="165"/>
        <v>86.239851829200006</v>
      </c>
      <c r="K646" s="46">
        <f t="shared" si="173"/>
        <v>661.17219735720005</v>
      </c>
      <c r="L646" s="47">
        <f t="shared" si="166"/>
        <v>793.4066368286401</v>
      </c>
      <c r="M646" s="77">
        <f t="shared" si="174"/>
        <v>529.30499999999995</v>
      </c>
      <c r="N646" s="48">
        <v>529</v>
      </c>
      <c r="O646" s="49">
        <f t="shared" si="167"/>
        <v>6.4999999999999902</v>
      </c>
      <c r="P646" s="93">
        <f t="shared" si="169"/>
        <v>6.4386317907444646E-2</v>
      </c>
    </row>
    <row r="647" spans="1:16" ht="31.5" x14ac:dyDescent="0.2">
      <c r="A647" s="60">
        <v>60000472</v>
      </c>
      <c r="B647" s="16" t="s">
        <v>585</v>
      </c>
      <c r="C647" s="36">
        <f>VLOOKUP(A647,'[3]Прейскурант 2019'!$A$12:$E$1358,5,0)</f>
        <v>420</v>
      </c>
      <c r="D647" s="37">
        <f>VLOOKUP(A647,'[1]Прейскурант( новый)'!$A$9:$C$1217,3,0)</f>
        <v>1.63</v>
      </c>
      <c r="E647" s="37">
        <f t="shared" si="168"/>
        <v>143.5072212</v>
      </c>
      <c r="F647" s="44">
        <f>VLOOKUP(A647,'[2]себ-ть 2019 год'!$A$2:$Q$1337,6,0)</f>
        <v>92.463000000000008</v>
      </c>
      <c r="G647" s="44">
        <f t="shared" si="171"/>
        <v>235.97022120000003</v>
      </c>
      <c r="H647" s="44">
        <f t="shared" si="164"/>
        <v>80.22987520800001</v>
      </c>
      <c r="I647" s="45">
        <f t="shared" si="172"/>
        <v>316.20009640800004</v>
      </c>
      <c r="J647" s="44">
        <f t="shared" si="165"/>
        <v>47.430014461200003</v>
      </c>
      <c r="K647" s="46">
        <f t="shared" si="173"/>
        <v>363.63011086920005</v>
      </c>
      <c r="L647" s="47">
        <f t="shared" si="166"/>
        <v>436.35613304304007</v>
      </c>
      <c r="M647" s="77">
        <f t="shared" si="174"/>
        <v>447.3</v>
      </c>
      <c r="N647" s="48">
        <v>447</v>
      </c>
      <c r="O647" s="49">
        <f t="shared" si="167"/>
        <v>6.5000000000000027</v>
      </c>
      <c r="P647" s="93">
        <f t="shared" si="169"/>
        <v>6.4285714285714279E-2</v>
      </c>
    </row>
    <row r="648" spans="1:16" ht="31.5" x14ac:dyDescent="0.2">
      <c r="A648" s="60">
        <v>60000473</v>
      </c>
      <c r="B648" s="16" t="s">
        <v>586</v>
      </c>
      <c r="C648" s="36">
        <f>VLOOKUP(A648,'[3]Прейскурант 2019'!$A$12:$E$1358,5,0)</f>
        <v>318</v>
      </c>
      <c r="D648" s="37">
        <f>VLOOKUP(A648,'[1]Прейскурант( новый)'!$A$9:$C$1217,3,0)</f>
        <v>1.47</v>
      </c>
      <c r="E648" s="37">
        <f t="shared" si="168"/>
        <v>129.42062280000002</v>
      </c>
      <c r="F648" s="44">
        <f>VLOOKUP(A648,'[2]себ-ть 2019 год'!$A$2:$Q$1337,6,0)</f>
        <v>65.708399999999997</v>
      </c>
      <c r="G648" s="44">
        <f t="shared" si="171"/>
        <v>195.12902280000003</v>
      </c>
      <c r="H648" s="44">
        <f t="shared" si="164"/>
        <v>66.343867752000008</v>
      </c>
      <c r="I648" s="45">
        <f t="shared" si="172"/>
        <v>261.47289055200002</v>
      </c>
      <c r="J648" s="44">
        <f t="shared" si="165"/>
        <v>39.220933582800001</v>
      </c>
      <c r="K648" s="46">
        <f t="shared" si="173"/>
        <v>300.69382413480002</v>
      </c>
      <c r="L648" s="47">
        <f t="shared" si="166"/>
        <v>360.83258896176005</v>
      </c>
      <c r="M648" s="77">
        <f t="shared" si="174"/>
        <v>338.67</v>
      </c>
      <c r="N648" s="48">
        <v>339</v>
      </c>
      <c r="O648" s="49">
        <f t="shared" si="167"/>
        <v>6.5000000000000044</v>
      </c>
      <c r="P648" s="93">
        <f t="shared" si="169"/>
        <v>6.60377358490567E-2</v>
      </c>
    </row>
    <row r="649" spans="1:16" ht="31.5" x14ac:dyDescent="0.2">
      <c r="A649" s="60">
        <v>60000474</v>
      </c>
      <c r="B649" s="16" t="s">
        <v>587</v>
      </c>
      <c r="C649" s="36">
        <f>VLOOKUP(A649,'[3]Прейскурант 2019'!$A$12:$E$1358,5,0)</f>
        <v>605</v>
      </c>
      <c r="D649" s="37">
        <f>VLOOKUP(A649,'[1]Прейскурант( новый)'!$A$9:$C$1217,3,0)</f>
        <v>4</v>
      </c>
      <c r="E649" s="37">
        <f t="shared" si="168"/>
        <v>352.16496000000006</v>
      </c>
      <c r="F649" s="44">
        <f>VLOOKUP(A649,'[2]себ-ть 2019 год'!$A$2:$Q$1337,6,0)</f>
        <v>15.147</v>
      </c>
      <c r="G649" s="44">
        <f t="shared" si="171"/>
        <v>367.31196000000006</v>
      </c>
      <c r="H649" s="44">
        <f t="shared" ref="H649:H710" si="175">G649*$H$1</f>
        <v>124.88606640000003</v>
      </c>
      <c r="I649" s="45">
        <f t="shared" si="172"/>
        <v>492.19802640000012</v>
      </c>
      <c r="J649" s="44">
        <f t="shared" ref="J649:J710" si="176">I649*$J$1</f>
        <v>73.829703960000018</v>
      </c>
      <c r="K649" s="46">
        <f t="shared" si="173"/>
        <v>566.02773036000008</v>
      </c>
      <c r="L649" s="47">
        <f t="shared" ref="L649:L710" si="177">K649*$L$1+K649</f>
        <v>679.23327643200014</v>
      </c>
      <c r="M649" s="77">
        <f t="shared" si="174"/>
        <v>644.32500000000005</v>
      </c>
      <c r="N649" s="48">
        <v>644</v>
      </c>
      <c r="O649" s="49">
        <f t="shared" ref="O649:O710" si="178">(M649-C649)/C649*100</f>
        <v>6.5000000000000071</v>
      </c>
      <c r="P649" s="93">
        <f t="shared" si="169"/>
        <v>6.4462809917355424E-2</v>
      </c>
    </row>
    <row r="650" spans="1:16" ht="31.5" x14ac:dyDescent="0.2">
      <c r="A650" s="60">
        <v>60000475</v>
      </c>
      <c r="B650" s="16" t="s">
        <v>588</v>
      </c>
      <c r="C650" s="36">
        <f>VLOOKUP(A650,'[3]Прейскурант 2019'!$A$12:$E$1358,5,0)</f>
        <v>467</v>
      </c>
      <c r="D650" s="37">
        <f>VLOOKUP(A650,'[1]Прейскурант( новый)'!$A$9:$C$1217,3,0)</f>
        <v>1</v>
      </c>
      <c r="E650" s="37">
        <f t="shared" ref="E650:E711" si="179">67.62*D650*1.302</f>
        <v>88.041240000000016</v>
      </c>
      <c r="F650" s="44">
        <f>VLOOKUP(A650,'[2]себ-ть 2019 год'!$A$2:$Q$1337,6,0)</f>
        <v>147.00239999999999</v>
      </c>
      <c r="G650" s="44">
        <f t="shared" si="171"/>
        <v>235.04364000000001</v>
      </c>
      <c r="H650" s="44">
        <f t="shared" si="175"/>
        <v>79.914837600000013</v>
      </c>
      <c r="I650" s="45">
        <f t="shared" si="172"/>
        <v>314.95847760000004</v>
      </c>
      <c r="J650" s="44">
        <f t="shared" si="176"/>
        <v>47.243771640000006</v>
      </c>
      <c r="K650" s="46">
        <f t="shared" si="173"/>
        <v>362.20224924000001</v>
      </c>
      <c r="L650" s="47">
        <f t="shared" si="177"/>
        <v>434.64269908800003</v>
      </c>
      <c r="M650" s="77">
        <f t="shared" si="174"/>
        <v>497.35500000000002</v>
      </c>
      <c r="N650" s="48">
        <v>497</v>
      </c>
      <c r="O650" s="49">
        <f t="shared" si="178"/>
        <v>6.5000000000000044</v>
      </c>
      <c r="P650" s="93">
        <f t="shared" ref="P650:P712" si="180">(N650/C650)-100%</f>
        <v>6.4239828693790191E-2</v>
      </c>
    </row>
    <row r="651" spans="1:16" ht="47.25" x14ac:dyDescent="0.2">
      <c r="A651" s="60">
        <v>60000476</v>
      </c>
      <c r="B651" s="16" t="s">
        <v>589</v>
      </c>
      <c r="C651" s="36">
        <f>VLOOKUP(A651,'[3]Прейскурант 2019'!$A$12:$E$1358,5,0)</f>
        <v>467</v>
      </c>
      <c r="D651" s="37">
        <f>VLOOKUP(A651,'[1]Прейскурант( новый)'!$A$9:$C$1217,3,0)</f>
        <v>1</v>
      </c>
      <c r="E651" s="37">
        <f t="shared" si="179"/>
        <v>88.041240000000016</v>
      </c>
      <c r="F651" s="44">
        <f>VLOOKUP(A651,'[2]себ-ть 2019 год'!$A$2:$Q$1337,6,0)</f>
        <v>147.00239999999999</v>
      </c>
      <c r="G651" s="44">
        <f t="shared" si="171"/>
        <v>235.04364000000001</v>
      </c>
      <c r="H651" s="44">
        <f t="shared" si="175"/>
        <v>79.914837600000013</v>
      </c>
      <c r="I651" s="45">
        <f t="shared" si="172"/>
        <v>314.95847760000004</v>
      </c>
      <c r="J651" s="44">
        <f t="shared" si="176"/>
        <v>47.243771640000006</v>
      </c>
      <c r="K651" s="46">
        <f t="shared" si="173"/>
        <v>362.20224924000001</v>
      </c>
      <c r="L651" s="47">
        <f t="shared" si="177"/>
        <v>434.64269908800003</v>
      </c>
      <c r="M651" s="77">
        <f t="shared" si="174"/>
        <v>497.35500000000002</v>
      </c>
      <c r="N651" s="48">
        <v>497</v>
      </c>
      <c r="O651" s="49">
        <f t="shared" si="178"/>
        <v>6.5000000000000044</v>
      </c>
      <c r="P651" s="93">
        <f t="shared" si="180"/>
        <v>6.4239828693790191E-2</v>
      </c>
    </row>
    <row r="652" spans="1:16" ht="31.5" x14ac:dyDescent="0.2">
      <c r="A652" s="60">
        <v>60000477</v>
      </c>
      <c r="B652" s="16" t="s">
        <v>590</v>
      </c>
      <c r="C652" s="36">
        <f>VLOOKUP(A652,'[3]Прейскурант 2019'!$A$12:$E$1358,5,0)</f>
        <v>370</v>
      </c>
      <c r="D652" s="37">
        <f>VLOOKUP(A652,'[1]Прейскурант( новый)'!$A$9:$C$1217,3,0)</f>
        <v>1.83</v>
      </c>
      <c r="E652" s="37">
        <f t="shared" si="179"/>
        <v>161.11546920000004</v>
      </c>
      <c r="F652" s="44">
        <f>VLOOKUP(A652,'[2]себ-ть 2019 год'!$A$2:$Q$1337,6,0)</f>
        <v>28.794600000000003</v>
      </c>
      <c r="G652" s="44">
        <f t="shared" si="171"/>
        <v>189.91006920000004</v>
      </c>
      <c r="H652" s="44">
        <f t="shared" si="175"/>
        <v>64.569423528000016</v>
      </c>
      <c r="I652" s="45">
        <f t="shared" si="172"/>
        <v>254.47949272800005</v>
      </c>
      <c r="J652" s="44">
        <f t="shared" si="176"/>
        <v>38.171923909200004</v>
      </c>
      <c r="K652" s="46">
        <f t="shared" si="173"/>
        <v>292.65141663720004</v>
      </c>
      <c r="L652" s="47">
        <f t="shared" si="177"/>
        <v>351.18169996464007</v>
      </c>
      <c r="M652" s="77">
        <f t="shared" si="174"/>
        <v>394.05</v>
      </c>
      <c r="N652" s="48">
        <v>394</v>
      </c>
      <c r="O652" s="49">
        <f t="shared" si="178"/>
        <v>6.5000000000000027</v>
      </c>
      <c r="P652" s="93">
        <f t="shared" si="180"/>
        <v>6.4864864864864868E-2</v>
      </c>
    </row>
    <row r="653" spans="1:16" ht="31.5" x14ac:dyDescent="0.2">
      <c r="A653" s="60">
        <v>60000478</v>
      </c>
      <c r="B653" s="16" t="s">
        <v>591</v>
      </c>
      <c r="C653" s="36">
        <f>VLOOKUP(A653,'[3]Прейскурант 2019'!$A$12:$E$1358,5,0)</f>
        <v>524</v>
      </c>
      <c r="D653" s="37">
        <f>VLOOKUP(A653,'[1]Прейскурант( новый)'!$A$9:$C$1217,3,0)</f>
        <v>3.67</v>
      </c>
      <c r="E653" s="37">
        <f t="shared" si="179"/>
        <v>323.11135080000003</v>
      </c>
      <c r="F653" s="44">
        <f>VLOOKUP(A653,'[2]себ-ть 2019 год'!$A$2:$Q$1337,6,0)</f>
        <v>11.883000000000001</v>
      </c>
      <c r="G653" s="44">
        <f t="shared" si="171"/>
        <v>334.99435080000001</v>
      </c>
      <c r="H653" s="44">
        <f t="shared" si="175"/>
        <v>113.898079272</v>
      </c>
      <c r="I653" s="45">
        <f t="shared" si="172"/>
        <v>448.89243007200002</v>
      </c>
      <c r="J653" s="44">
        <f t="shared" si="176"/>
        <v>67.333864510799998</v>
      </c>
      <c r="K653" s="46">
        <f t="shared" si="173"/>
        <v>516.22629458280005</v>
      </c>
      <c r="L653" s="47">
        <f t="shared" si="177"/>
        <v>619.47155349936008</v>
      </c>
      <c r="M653" s="77">
        <f t="shared" si="174"/>
        <v>558.05999999999995</v>
      </c>
      <c r="N653" s="48">
        <v>558</v>
      </c>
      <c r="O653" s="49">
        <f t="shared" si="178"/>
        <v>6.4999999999999893</v>
      </c>
      <c r="P653" s="93">
        <f t="shared" si="180"/>
        <v>6.4885496183206159E-2</v>
      </c>
    </row>
    <row r="654" spans="1:16" ht="31.5" x14ac:dyDescent="0.2">
      <c r="A654" s="60">
        <v>60000479</v>
      </c>
      <c r="B654" s="16" t="s">
        <v>592</v>
      </c>
      <c r="C654" s="36">
        <f>VLOOKUP(A654,'[3]Прейскурант 2019'!$A$12:$E$1358,5,0)</f>
        <v>295</v>
      </c>
      <c r="D654" s="37">
        <f>VLOOKUP(A654,'[1]Прейскурант( новый)'!$A$9:$C$1217,3,0)</f>
        <v>1.63</v>
      </c>
      <c r="E654" s="37">
        <f t="shared" si="179"/>
        <v>143.5072212</v>
      </c>
      <c r="F654" s="44">
        <f>VLOOKUP(A654,'[2]себ-ть 2019 год'!$A$2:$Q$1337,6,0)</f>
        <v>34.078199999999995</v>
      </c>
      <c r="G654" s="44">
        <f t="shared" si="171"/>
        <v>177.58542119999998</v>
      </c>
      <c r="H654" s="44">
        <f t="shared" si="175"/>
        <v>60.379043207999999</v>
      </c>
      <c r="I654" s="45">
        <f t="shared" si="172"/>
        <v>237.96446440799997</v>
      </c>
      <c r="J654" s="44">
        <f t="shared" si="176"/>
        <v>35.694669661199995</v>
      </c>
      <c r="K654" s="46">
        <f t="shared" si="173"/>
        <v>273.65913406919998</v>
      </c>
      <c r="L654" s="47">
        <f t="shared" si="177"/>
        <v>328.39096088303995</v>
      </c>
      <c r="M654" s="77">
        <f t="shared" si="174"/>
        <v>314.17500000000001</v>
      </c>
      <c r="N654" s="48">
        <v>314</v>
      </c>
      <c r="O654" s="49">
        <f t="shared" si="178"/>
        <v>6.5000000000000044</v>
      </c>
      <c r="P654" s="93">
        <f t="shared" si="180"/>
        <v>6.4406779661017044E-2</v>
      </c>
    </row>
    <row r="655" spans="1:16" ht="31.5" x14ac:dyDescent="0.2">
      <c r="A655" s="60">
        <v>60000480</v>
      </c>
      <c r="B655" s="16" t="s">
        <v>593</v>
      </c>
      <c r="C655" s="36">
        <f>VLOOKUP(A655,'[3]Прейскурант 2019'!$A$12:$E$1358,5,0)</f>
        <v>365</v>
      </c>
      <c r="D655" s="37">
        <f>VLOOKUP(A655,'[1]Прейскурант( новый)'!$A$9:$C$1217,3,0)</f>
        <v>0.92</v>
      </c>
      <c r="E655" s="37">
        <f t="shared" si="179"/>
        <v>80.997940800000009</v>
      </c>
      <c r="F655" s="44">
        <f>VLOOKUP(A655,'[2]себ-ть 2019 год'!$A$2:$Q$1337,6,0)</f>
        <v>105.27419999999999</v>
      </c>
      <c r="G655" s="44">
        <f t="shared" si="171"/>
        <v>186.27214079999999</v>
      </c>
      <c r="H655" s="44">
        <f t="shared" si="175"/>
        <v>63.332527872</v>
      </c>
      <c r="I655" s="45">
        <f t="shared" si="172"/>
        <v>249.604668672</v>
      </c>
      <c r="J655" s="44">
        <f t="shared" si="176"/>
        <v>37.440700300799996</v>
      </c>
      <c r="K655" s="46">
        <f t="shared" si="173"/>
        <v>287.04536897280002</v>
      </c>
      <c r="L655" s="47">
        <f t="shared" si="177"/>
        <v>344.45444276736004</v>
      </c>
      <c r="M655" s="77">
        <f t="shared" si="174"/>
        <v>388.72500000000002</v>
      </c>
      <c r="N655" s="48">
        <v>389</v>
      </c>
      <c r="O655" s="49">
        <f t="shared" si="178"/>
        <v>6.5000000000000053</v>
      </c>
      <c r="P655" s="93">
        <f t="shared" si="180"/>
        <v>6.5753424657534199E-2</v>
      </c>
    </row>
    <row r="656" spans="1:16" ht="31.5" x14ac:dyDescent="0.2">
      <c r="A656" s="60">
        <v>60000481</v>
      </c>
      <c r="B656" s="16" t="s">
        <v>594</v>
      </c>
      <c r="C656" s="36">
        <f>VLOOKUP(A656,'[3]Прейскурант 2019'!$A$12:$E$1358,5,0)</f>
        <v>251</v>
      </c>
      <c r="D656" s="37">
        <f>VLOOKUP(A656,'[1]Прейскурант( новый)'!$A$9:$C$1217,3,0)</f>
        <v>3</v>
      </c>
      <c r="E656" s="37">
        <f t="shared" si="179"/>
        <v>264.12372000000005</v>
      </c>
      <c r="F656" s="44">
        <f>VLOOKUP(A656,'[2]себ-ть 2019 год'!$A$2:$Q$1337,6,0)</f>
        <v>0</v>
      </c>
      <c r="G656" s="44">
        <f t="shared" si="171"/>
        <v>264.12372000000005</v>
      </c>
      <c r="H656" s="44">
        <f t="shared" si="175"/>
        <v>89.802064800000025</v>
      </c>
      <c r="I656" s="45">
        <f t="shared" si="172"/>
        <v>353.92578480000009</v>
      </c>
      <c r="J656" s="44">
        <f t="shared" si="176"/>
        <v>53.08886772000001</v>
      </c>
      <c r="K656" s="46">
        <f t="shared" si="173"/>
        <v>407.01465252000008</v>
      </c>
      <c r="L656" s="47">
        <f t="shared" si="177"/>
        <v>488.41758302400012</v>
      </c>
      <c r="M656" s="77">
        <f t="shared" si="174"/>
        <v>267.315</v>
      </c>
      <c r="N656" s="48">
        <v>267</v>
      </c>
      <c r="O656" s="49">
        <f t="shared" si="178"/>
        <v>6.4999999999999991</v>
      </c>
      <c r="P656" s="93">
        <f t="shared" si="180"/>
        <v>6.3745019920318668E-2</v>
      </c>
    </row>
    <row r="657" spans="1:16" ht="31.5" x14ac:dyDescent="0.2">
      <c r="A657" s="60">
        <v>60000482</v>
      </c>
      <c r="B657" s="16" t="s">
        <v>595</v>
      </c>
      <c r="C657" s="36">
        <f>VLOOKUP(A657,'[3]Прейскурант 2019'!$A$12:$E$1358,5,0)</f>
        <v>373</v>
      </c>
      <c r="D657" s="37">
        <f>VLOOKUP(A657,'[1]Прейскурант( новый)'!$A$9:$C$1217,3,0)</f>
        <v>1.75</v>
      </c>
      <c r="E657" s="37">
        <f t="shared" si="179"/>
        <v>154.07217000000003</v>
      </c>
      <c r="F657" s="44">
        <f>VLOOKUP(A657,'[2]себ-ть 2019 год'!$A$2:$Q$1337,6,0)</f>
        <v>52.734000000000002</v>
      </c>
      <c r="G657" s="44">
        <f t="shared" si="171"/>
        <v>206.80617000000004</v>
      </c>
      <c r="H657" s="44">
        <f t="shared" si="175"/>
        <v>70.314097800000013</v>
      </c>
      <c r="I657" s="45">
        <f t="shared" si="172"/>
        <v>277.12026780000008</v>
      </c>
      <c r="J657" s="44">
        <f t="shared" si="176"/>
        <v>41.56804017000001</v>
      </c>
      <c r="K657" s="46">
        <f t="shared" si="173"/>
        <v>318.6883079700001</v>
      </c>
      <c r="L657" s="47">
        <f t="shared" si="177"/>
        <v>382.42596956400013</v>
      </c>
      <c r="M657" s="77">
        <f t="shared" si="174"/>
        <v>397.245</v>
      </c>
      <c r="N657" s="48">
        <v>397</v>
      </c>
      <c r="O657" s="49">
        <f t="shared" si="178"/>
        <v>6.5000000000000018</v>
      </c>
      <c r="P657" s="93">
        <f t="shared" si="180"/>
        <v>6.4343163538874037E-2</v>
      </c>
    </row>
    <row r="658" spans="1:16" ht="31.5" x14ac:dyDescent="0.2">
      <c r="A658" s="60">
        <v>60000484</v>
      </c>
      <c r="B658" s="16" t="s">
        <v>596</v>
      </c>
      <c r="C658" s="36">
        <f>VLOOKUP(A658,'[3]Прейскурант 2019'!$A$12:$E$1358,5,0)</f>
        <v>249</v>
      </c>
      <c r="D658" s="37">
        <f>VLOOKUP(A658,'[1]Прейскурант( новый)'!$A$9:$C$1217,3,0)</f>
        <v>0.25</v>
      </c>
      <c r="E658" s="37">
        <f t="shared" si="179"/>
        <v>22.010310000000004</v>
      </c>
      <c r="F658" s="44">
        <f>VLOOKUP(A658,'[2]себ-ть 2019 год'!$A$2:$Q$1337,6,0)</f>
        <v>103.73400000000001</v>
      </c>
      <c r="G658" s="44">
        <f t="shared" si="171"/>
        <v>125.74431000000001</v>
      </c>
      <c r="H658" s="44">
        <f t="shared" si="175"/>
        <v>42.753065400000004</v>
      </c>
      <c r="I658" s="45">
        <f t="shared" si="172"/>
        <v>168.49737540000001</v>
      </c>
      <c r="J658" s="44">
        <f t="shared" si="176"/>
        <v>25.274606309999999</v>
      </c>
      <c r="K658" s="46">
        <f t="shared" si="173"/>
        <v>193.77198171000001</v>
      </c>
      <c r="L658" s="47">
        <f t="shared" si="177"/>
        <v>232.52637805200001</v>
      </c>
      <c r="M658" s="77">
        <f t="shared" si="174"/>
        <v>265.185</v>
      </c>
      <c r="N658" s="48">
        <v>265</v>
      </c>
      <c r="O658" s="49">
        <f t="shared" si="178"/>
        <v>6.5</v>
      </c>
      <c r="P658" s="93">
        <f t="shared" si="180"/>
        <v>6.425702811244971E-2</v>
      </c>
    </row>
    <row r="659" spans="1:16" ht="31.5" x14ac:dyDescent="0.2">
      <c r="A659" s="60">
        <v>60000485</v>
      </c>
      <c r="B659" s="7" t="s">
        <v>597</v>
      </c>
      <c r="C659" s="36">
        <f>VLOOKUP(A659,'[3]Прейскурант 2019'!$A$12:$E$1358,5,0)</f>
        <v>141</v>
      </c>
      <c r="D659" s="37">
        <f>VLOOKUP(A659,'[1]Прейскурант( новый)'!$A$9:$C$1217,3,0)</f>
        <v>0.42</v>
      </c>
      <c r="E659" s="37">
        <f t="shared" si="179"/>
        <v>36.977320800000001</v>
      </c>
      <c r="F659" s="44">
        <f>VLOOKUP(A659,'[2]себ-ть 2019 год'!$A$2:$Q$1337,6,0)</f>
        <v>40.922399999999996</v>
      </c>
      <c r="G659" s="44">
        <f t="shared" si="171"/>
        <v>77.899720799999997</v>
      </c>
      <c r="H659" s="44">
        <f t="shared" si="175"/>
        <v>26.485905072000001</v>
      </c>
      <c r="I659" s="45">
        <f t="shared" si="172"/>
        <v>104.38562587199999</v>
      </c>
      <c r="J659" s="44">
        <f t="shared" si="176"/>
        <v>15.657843880799998</v>
      </c>
      <c r="K659" s="46">
        <f t="shared" si="173"/>
        <v>120.04346975279999</v>
      </c>
      <c r="L659" s="47">
        <f t="shared" si="177"/>
        <v>144.05216370336001</v>
      </c>
      <c r="M659" s="77">
        <f t="shared" si="174"/>
        <v>150.16499999999999</v>
      </c>
      <c r="N659" s="48">
        <v>150</v>
      </c>
      <c r="O659" s="49">
        <f t="shared" si="178"/>
        <v>6.4999999999999947</v>
      </c>
      <c r="P659" s="93">
        <f t="shared" si="180"/>
        <v>6.3829787234042534E-2</v>
      </c>
    </row>
    <row r="660" spans="1:16" ht="31.5" x14ac:dyDescent="0.2">
      <c r="A660" s="60">
        <v>60000486</v>
      </c>
      <c r="B660" s="7" t="s">
        <v>598</v>
      </c>
      <c r="C660" s="36">
        <f>VLOOKUP(A660,'[3]Прейскурант 2019'!$A$12:$E$1358,5,0)</f>
        <v>158</v>
      </c>
      <c r="D660" s="37">
        <f>VLOOKUP(A660,'[1]Прейскурант( новый)'!$A$9:$C$1217,3,0)</f>
        <v>1.17</v>
      </c>
      <c r="E660" s="37">
        <f t="shared" si="179"/>
        <v>103.0082508</v>
      </c>
      <c r="F660" s="44">
        <f>VLOOKUP(A660,'[2]себ-ть 2019 год'!$A$2:$Q$1337,6,0)</f>
        <v>0.37740000000000001</v>
      </c>
      <c r="G660" s="44">
        <f t="shared" si="171"/>
        <v>103.38565079999999</v>
      </c>
      <c r="H660" s="44">
        <f t="shared" si="175"/>
        <v>35.151121271999997</v>
      </c>
      <c r="I660" s="45">
        <f t="shared" si="172"/>
        <v>138.53677207199999</v>
      </c>
      <c r="J660" s="44">
        <f t="shared" si="176"/>
        <v>20.780515810799997</v>
      </c>
      <c r="K660" s="46">
        <f t="shared" si="173"/>
        <v>159.31728788279997</v>
      </c>
      <c r="L660" s="47">
        <f t="shared" si="177"/>
        <v>191.18074545935997</v>
      </c>
      <c r="M660" s="77">
        <f t="shared" si="174"/>
        <v>168.27</v>
      </c>
      <c r="N660" s="48">
        <v>168</v>
      </c>
      <c r="O660" s="49">
        <f t="shared" si="178"/>
        <v>6.5000000000000071</v>
      </c>
      <c r="P660" s="93">
        <f t="shared" si="180"/>
        <v>6.3291139240506222E-2</v>
      </c>
    </row>
    <row r="661" spans="1:16" ht="31.5" x14ac:dyDescent="0.2">
      <c r="A661" s="60">
        <v>60000487</v>
      </c>
      <c r="B661" s="7" t="s">
        <v>599</v>
      </c>
      <c r="C661" s="36">
        <f>VLOOKUP(A661,'[3]Прейскурант 2019'!$A$12:$E$1358,5,0)</f>
        <v>353</v>
      </c>
      <c r="D661" s="37">
        <f>VLOOKUP(A661,'[1]Прейскурант( новый)'!$A$9:$C$1217,3,0)</f>
        <v>0.67</v>
      </c>
      <c r="E661" s="37">
        <f t="shared" si="179"/>
        <v>58.987630800000012</v>
      </c>
      <c r="F661" s="44">
        <f>VLOOKUP(A661,'[2]себ-ть 2019 год'!$A$2:$Q$1337,6,0)</f>
        <v>105.50879999999999</v>
      </c>
      <c r="G661" s="44">
        <f t="shared" si="171"/>
        <v>164.49643080000001</v>
      </c>
      <c r="H661" s="44">
        <f t="shared" si="175"/>
        <v>55.928786472000006</v>
      </c>
      <c r="I661" s="45">
        <f t="shared" si="172"/>
        <v>220.42521727200003</v>
      </c>
      <c r="J661" s="44">
        <f t="shared" si="176"/>
        <v>33.063782590800002</v>
      </c>
      <c r="K661" s="46">
        <f t="shared" si="173"/>
        <v>253.48899986280003</v>
      </c>
      <c r="L661" s="47">
        <f t="shared" si="177"/>
        <v>304.18679983536003</v>
      </c>
      <c r="M661" s="77">
        <f t="shared" si="174"/>
        <v>375.94499999999999</v>
      </c>
      <c r="N661" s="48">
        <v>376</v>
      </c>
      <c r="O661" s="49">
        <f t="shared" si="178"/>
        <v>6.4999999999999973</v>
      </c>
      <c r="P661" s="93">
        <f t="shared" si="180"/>
        <v>6.5155807365439022E-2</v>
      </c>
    </row>
    <row r="662" spans="1:16" ht="31.5" x14ac:dyDescent="0.2">
      <c r="A662" s="60">
        <v>60000488</v>
      </c>
      <c r="B662" s="7" t="s">
        <v>600</v>
      </c>
      <c r="C662" s="36">
        <f>VLOOKUP(A662,'[3]Прейскурант 2019'!$A$12:$E$1358,5,0)</f>
        <v>463</v>
      </c>
      <c r="D662" s="37">
        <f>VLOOKUP(A662,'[1]Прейскурант( новый)'!$A$9:$C$1217,3,0)</f>
        <v>3.25</v>
      </c>
      <c r="E662" s="37">
        <f t="shared" si="179"/>
        <v>286.13403000000005</v>
      </c>
      <c r="F662" s="44">
        <f>VLOOKUP(A662,'[2]себ-ть 2019 год'!$A$2:$Q$1337,6,0)</f>
        <v>11.750399999999999</v>
      </c>
      <c r="G662" s="44">
        <f t="shared" si="171"/>
        <v>297.88443000000007</v>
      </c>
      <c r="H662" s="44">
        <f t="shared" si="175"/>
        <v>101.28070620000003</v>
      </c>
      <c r="I662" s="45">
        <f t="shared" si="172"/>
        <v>399.16513620000012</v>
      </c>
      <c r="J662" s="44">
        <f t="shared" si="176"/>
        <v>59.874770430000012</v>
      </c>
      <c r="K662" s="46">
        <f t="shared" si="173"/>
        <v>459.03990663000013</v>
      </c>
      <c r="L662" s="47">
        <f t="shared" si="177"/>
        <v>550.84788795600014</v>
      </c>
      <c r="M662" s="77">
        <f t="shared" si="174"/>
        <v>493.09500000000003</v>
      </c>
      <c r="N662" s="48">
        <v>493</v>
      </c>
      <c r="O662" s="49">
        <f t="shared" si="178"/>
        <v>6.5000000000000053</v>
      </c>
      <c r="P662" s="93">
        <f t="shared" si="180"/>
        <v>6.4794816414686762E-2</v>
      </c>
    </row>
    <row r="663" spans="1:16" ht="31.5" x14ac:dyDescent="0.2">
      <c r="A663" s="60">
        <v>60000489</v>
      </c>
      <c r="B663" s="7" t="s">
        <v>601</v>
      </c>
      <c r="C663" s="36">
        <f>VLOOKUP(A663,'[3]Прейскурант 2019'!$A$12:$E$1358,5,0)</f>
        <v>392</v>
      </c>
      <c r="D663" s="37">
        <f>VLOOKUP(A663,'[1]Прейскурант( новый)'!$A$9:$C$1217,3,0)</f>
        <v>1.42</v>
      </c>
      <c r="E663" s="37">
        <f t="shared" si="179"/>
        <v>125.0185608</v>
      </c>
      <c r="F663" s="44">
        <f>VLOOKUP(A663,'[2]себ-ть 2019 год'!$A$2:$Q$1337,6,0)</f>
        <v>88.760400000000004</v>
      </c>
      <c r="G663" s="44">
        <f t="shared" si="171"/>
        <v>213.77896079999999</v>
      </c>
      <c r="H663" s="44">
        <f t="shared" si="175"/>
        <v>72.684846672000006</v>
      </c>
      <c r="I663" s="45">
        <f t="shared" si="172"/>
        <v>286.46380747199998</v>
      </c>
      <c r="J663" s="44">
        <f t="shared" si="176"/>
        <v>42.969571120799998</v>
      </c>
      <c r="K663" s="46">
        <f t="shared" si="173"/>
        <v>329.43337859279995</v>
      </c>
      <c r="L663" s="47">
        <f t="shared" si="177"/>
        <v>395.32005431135997</v>
      </c>
      <c r="M663" s="77">
        <f t="shared" si="174"/>
        <v>417.48</v>
      </c>
      <c r="N663" s="48">
        <v>417</v>
      </c>
      <c r="O663" s="49">
        <f t="shared" si="178"/>
        <v>6.5000000000000044</v>
      </c>
      <c r="P663" s="93">
        <f t="shared" si="180"/>
        <v>6.3775510204081565E-2</v>
      </c>
    </row>
    <row r="664" spans="1:16" ht="31.5" x14ac:dyDescent="0.2">
      <c r="A664" s="60">
        <v>60000494</v>
      </c>
      <c r="B664" s="7" t="s">
        <v>602</v>
      </c>
      <c r="C664" s="36">
        <f>VLOOKUP(A664,'[3]Прейскурант 2019'!$A$12:$E$1358,5,0)</f>
        <v>480</v>
      </c>
      <c r="D664" s="37">
        <f>VLOOKUP(A664,'[1]Прейскурант( новый)'!$A$9:$C$1217,3,0)</f>
        <v>3.42</v>
      </c>
      <c r="E664" s="37">
        <f t="shared" si="179"/>
        <v>301.10104080000002</v>
      </c>
      <c r="F664" s="44">
        <f>VLOOKUP(A664,'[2]себ-ть 2019 год'!$A$2:$Q$1337,6,0)</f>
        <v>26.805600000000002</v>
      </c>
      <c r="G664" s="44">
        <f t="shared" si="171"/>
        <v>327.90664080000005</v>
      </c>
      <c r="H664" s="44">
        <f t="shared" si="175"/>
        <v>111.48825787200002</v>
      </c>
      <c r="I664" s="45">
        <f t="shared" si="172"/>
        <v>439.39489867200007</v>
      </c>
      <c r="J664" s="44">
        <f t="shared" si="176"/>
        <v>65.909234800800007</v>
      </c>
      <c r="K664" s="46">
        <f t="shared" si="173"/>
        <v>505.30413347280006</v>
      </c>
      <c r="L664" s="47">
        <f t="shared" si="177"/>
        <v>606.3649601673601</v>
      </c>
      <c r="M664" s="77">
        <f t="shared" si="174"/>
        <v>511.2</v>
      </c>
      <c r="N664" s="48">
        <v>511</v>
      </c>
      <c r="O664" s="49">
        <f t="shared" si="178"/>
        <v>6.4999999999999973</v>
      </c>
      <c r="P664" s="93">
        <f t="shared" si="180"/>
        <v>6.4583333333333437E-2</v>
      </c>
    </row>
    <row r="665" spans="1:16" ht="31.5" x14ac:dyDescent="0.2">
      <c r="A665" s="60">
        <v>60000495</v>
      </c>
      <c r="B665" s="7" t="s">
        <v>603</v>
      </c>
      <c r="C665" s="36">
        <f>VLOOKUP(A665,'[3]Прейскурант 2019'!$A$12:$E$1358,5,0)</f>
        <v>260</v>
      </c>
      <c r="D665" s="37">
        <f>VLOOKUP(A665,'[1]Прейскурант( новый)'!$A$9:$C$1217,3,0)</f>
        <v>0.67</v>
      </c>
      <c r="E665" s="37">
        <f t="shared" si="179"/>
        <v>58.987630800000012</v>
      </c>
      <c r="F665" s="44">
        <f>VLOOKUP(A665,'[2]себ-ть 2019 год'!$A$2:$Q$1337,6,0)</f>
        <v>68.360399999999998</v>
      </c>
      <c r="G665" s="44">
        <f t="shared" si="171"/>
        <v>127.3480308</v>
      </c>
      <c r="H665" s="44">
        <f t="shared" si="175"/>
        <v>43.298330472000004</v>
      </c>
      <c r="I665" s="45">
        <f t="shared" si="172"/>
        <v>170.64636127200001</v>
      </c>
      <c r="J665" s="44">
        <f t="shared" si="176"/>
        <v>25.596954190800002</v>
      </c>
      <c r="K665" s="46">
        <f t="shared" si="173"/>
        <v>196.24331546280001</v>
      </c>
      <c r="L665" s="47">
        <f t="shared" si="177"/>
        <v>235.49197855536002</v>
      </c>
      <c r="M665" s="77">
        <f t="shared" si="174"/>
        <v>276.89999999999998</v>
      </c>
      <c r="N665" s="48">
        <v>277</v>
      </c>
      <c r="O665" s="49">
        <f t="shared" si="178"/>
        <v>6.499999999999992</v>
      </c>
      <c r="P665" s="93">
        <f t="shared" si="180"/>
        <v>6.5384615384615374E-2</v>
      </c>
    </row>
    <row r="666" spans="1:16" ht="31.5" x14ac:dyDescent="0.2">
      <c r="A666" s="20">
        <v>60000496</v>
      </c>
      <c r="B666" s="16" t="s">
        <v>604</v>
      </c>
      <c r="C666" s="36">
        <f>VLOOKUP(A666,'[3]Прейскурант 2019'!$A$12:$E$1358,5,0)</f>
        <v>327</v>
      </c>
      <c r="D666" s="37">
        <f>VLOOKUP(A666,'[1]Прейскурант( новый)'!$A$9:$C$1217,3,0)</f>
        <v>1.47</v>
      </c>
      <c r="E666" s="37">
        <f t="shared" si="179"/>
        <v>129.42062280000002</v>
      </c>
      <c r="F666" s="44">
        <f>VLOOKUP(A666,'[2]себ-ть 2019 год'!$A$2:$Q$1337,6,0)</f>
        <v>69.390600000000006</v>
      </c>
      <c r="G666" s="44">
        <f t="shared" si="171"/>
        <v>198.81122280000002</v>
      </c>
      <c r="H666" s="44">
        <f t="shared" si="175"/>
        <v>67.595815752000007</v>
      </c>
      <c r="I666" s="45">
        <f t="shared" si="172"/>
        <v>266.40703855200002</v>
      </c>
      <c r="J666" s="44">
        <f t="shared" si="176"/>
        <v>39.961055782800003</v>
      </c>
      <c r="K666" s="46">
        <f t="shared" si="173"/>
        <v>306.36809433480005</v>
      </c>
      <c r="L666" s="47">
        <f t="shared" si="177"/>
        <v>367.64171320176007</v>
      </c>
      <c r="M666" s="77">
        <f t="shared" si="174"/>
        <v>348.255</v>
      </c>
      <c r="N666" s="48">
        <v>348</v>
      </c>
      <c r="O666" s="49">
        <f t="shared" si="178"/>
        <v>6.4999999999999991</v>
      </c>
      <c r="P666" s="93">
        <f t="shared" si="180"/>
        <v>6.4220183486238591E-2</v>
      </c>
    </row>
    <row r="667" spans="1:16" ht="31.5" x14ac:dyDescent="0.2">
      <c r="A667" s="60">
        <v>60000497</v>
      </c>
      <c r="B667" s="7" t="s">
        <v>605</v>
      </c>
      <c r="C667" s="36">
        <f>VLOOKUP(A667,'[3]Прейскурант 2019'!$A$12:$E$1358,5,0)</f>
        <v>466</v>
      </c>
      <c r="D667" s="37">
        <f>VLOOKUP(A667,'[1]Прейскурант( новый)'!$A$9:$C$1217,3,0)</f>
        <v>2.42</v>
      </c>
      <c r="E667" s="37">
        <f t="shared" si="179"/>
        <v>213.0598008</v>
      </c>
      <c r="F667" s="44">
        <f>VLOOKUP(A667,'[2]себ-ть 2019 год'!$A$2:$Q$1337,6,0)</f>
        <v>25.948800000000002</v>
      </c>
      <c r="G667" s="44">
        <f t="shared" si="171"/>
        <v>239.00860080000001</v>
      </c>
      <c r="H667" s="44">
        <f t="shared" si="175"/>
        <v>81.262924272000006</v>
      </c>
      <c r="I667" s="45">
        <f t="shared" si="172"/>
        <v>320.27152507200003</v>
      </c>
      <c r="J667" s="44">
        <f t="shared" si="176"/>
        <v>48.0407287608</v>
      </c>
      <c r="K667" s="46">
        <f t="shared" si="173"/>
        <v>368.31225383280002</v>
      </c>
      <c r="L667" s="47">
        <f t="shared" si="177"/>
        <v>441.97470459936005</v>
      </c>
      <c r="M667" s="77">
        <f t="shared" si="174"/>
        <v>496.29</v>
      </c>
      <c r="N667" s="48">
        <v>496</v>
      </c>
      <c r="O667" s="49">
        <f t="shared" si="178"/>
        <v>6.5000000000000044</v>
      </c>
      <c r="P667" s="93">
        <f t="shared" si="180"/>
        <v>6.4377682403433445E-2</v>
      </c>
    </row>
    <row r="668" spans="1:16" ht="31.5" x14ac:dyDescent="0.2">
      <c r="A668" s="60">
        <v>60000499</v>
      </c>
      <c r="B668" s="7" t="s">
        <v>606</v>
      </c>
      <c r="C668" s="36">
        <f>VLOOKUP(A668,'[3]Прейскурант 2019'!$A$12:$E$1358,5,0)</f>
        <v>527</v>
      </c>
      <c r="D668" s="37">
        <f>VLOOKUP(A668,'[1]Прейскурант( новый)'!$A$9:$C$1217,3,0)</f>
        <v>1.75</v>
      </c>
      <c r="E668" s="37">
        <f t="shared" si="179"/>
        <v>154.07217000000003</v>
      </c>
      <c r="F668" s="44">
        <f>VLOOKUP(A668,'[2]себ-ть 2019 год'!$A$2:$Q$1337,6,0)</f>
        <v>106.3044</v>
      </c>
      <c r="G668" s="44">
        <f t="shared" si="171"/>
        <v>260.37657000000002</v>
      </c>
      <c r="H668" s="44">
        <f t="shared" si="175"/>
        <v>88.528033800000017</v>
      </c>
      <c r="I668" s="45">
        <f t="shared" si="172"/>
        <v>348.90460380000002</v>
      </c>
      <c r="J668" s="44">
        <f t="shared" si="176"/>
        <v>52.335690570000004</v>
      </c>
      <c r="K668" s="46">
        <f t="shared" si="173"/>
        <v>401.24029437000002</v>
      </c>
      <c r="L668" s="47">
        <f t="shared" si="177"/>
        <v>481.488353244</v>
      </c>
      <c r="M668" s="77">
        <f t="shared" si="174"/>
        <v>561.255</v>
      </c>
      <c r="N668" s="48">
        <v>561</v>
      </c>
      <c r="O668" s="49">
        <f t="shared" si="178"/>
        <v>6.4999999999999991</v>
      </c>
      <c r="P668" s="93">
        <f t="shared" si="180"/>
        <v>6.4516129032258007E-2</v>
      </c>
    </row>
    <row r="669" spans="1:16" ht="31.5" x14ac:dyDescent="0.2">
      <c r="A669" s="60">
        <v>60000500</v>
      </c>
      <c r="B669" s="7" t="s">
        <v>607</v>
      </c>
      <c r="C669" s="36">
        <f>VLOOKUP(A669,'[3]Прейскурант 2019'!$A$12:$E$1358,5,0)</f>
        <v>517</v>
      </c>
      <c r="D669" s="37">
        <f>VLOOKUP(A669,'[1]Прейскурант( новый)'!$A$9:$C$1217,3,0)</f>
        <v>2</v>
      </c>
      <c r="E669" s="37">
        <f t="shared" si="179"/>
        <v>176.08248000000003</v>
      </c>
      <c r="F669" s="44">
        <f>VLOOKUP(A669,'[2]себ-ть 2019 год'!$A$2:$Q$1337,6,0)</f>
        <v>106.03919999999999</v>
      </c>
      <c r="G669" s="44">
        <f t="shared" si="171"/>
        <v>282.12168000000003</v>
      </c>
      <c r="H669" s="44">
        <f t="shared" si="175"/>
        <v>95.92137120000001</v>
      </c>
      <c r="I669" s="45">
        <f t="shared" si="172"/>
        <v>378.04305120000004</v>
      </c>
      <c r="J669" s="44">
        <f t="shared" si="176"/>
        <v>56.706457680000007</v>
      </c>
      <c r="K669" s="46">
        <f t="shared" si="173"/>
        <v>434.74950888000006</v>
      </c>
      <c r="L669" s="47">
        <f t="shared" si="177"/>
        <v>521.69941065600005</v>
      </c>
      <c r="M669" s="77">
        <f t="shared" si="174"/>
        <v>550.60500000000002</v>
      </c>
      <c r="N669" s="48">
        <v>551</v>
      </c>
      <c r="O669" s="49">
        <f t="shared" si="178"/>
        <v>6.5000000000000027</v>
      </c>
      <c r="P669" s="93">
        <f t="shared" si="180"/>
        <v>6.5764023210831635E-2</v>
      </c>
    </row>
    <row r="670" spans="1:16" ht="31.5" x14ac:dyDescent="0.2">
      <c r="A670" s="60">
        <v>60000501</v>
      </c>
      <c r="B670" s="7" t="s">
        <v>608</v>
      </c>
      <c r="C670" s="36">
        <f>VLOOKUP(A670,'[3]Прейскурант 2019'!$A$12:$E$1358,5,0)</f>
        <v>417</v>
      </c>
      <c r="D670" s="37">
        <f>VLOOKUP(A670,'[1]Прейскурант( новый)'!$A$9:$C$1217,3,0)</f>
        <v>2.42</v>
      </c>
      <c r="E670" s="37">
        <f t="shared" si="179"/>
        <v>213.0598008</v>
      </c>
      <c r="F670" s="44">
        <f>VLOOKUP(A670,'[2]себ-ть 2019 год'!$A$2:$Q$1337,6,0)</f>
        <v>3.9575999999999998</v>
      </c>
      <c r="G670" s="44">
        <f t="shared" si="171"/>
        <v>217.01740080000002</v>
      </c>
      <c r="H670" s="44">
        <f t="shared" si="175"/>
        <v>73.785916272000009</v>
      </c>
      <c r="I670" s="45">
        <f t="shared" si="172"/>
        <v>290.80331707200003</v>
      </c>
      <c r="J670" s="44">
        <f t="shared" si="176"/>
        <v>43.620497560800004</v>
      </c>
      <c r="K670" s="46">
        <f t="shared" si="173"/>
        <v>334.42381463280003</v>
      </c>
      <c r="L670" s="47">
        <f t="shared" si="177"/>
        <v>401.30857755936006</v>
      </c>
      <c r="M670" s="77">
        <f t="shared" si="174"/>
        <v>444.10500000000002</v>
      </c>
      <c r="N670" s="48">
        <v>444</v>
      </c>
      <c r="O670" s="49">
        <f t="shared" si="178"/>
        <v>6.5000000000000044</v>
      </c>
      <c r="P670" s="93">
        <f t="shared" si="180"/>
        <v>6.4748201438848962E-2</v>
      </c>
    </row>
    <row r="671" spans="1:16" ht="31.5" x14ac:dyDescent="0.2">
      <c r="A671" s="60">
        <v>60000502</v>
      </c>
      <c r="B671" s="7" t="s">
        <v>609</v>
      </c>
      <c r="C671" s="36">
        <f>VLOOKUP(A671,'[3]Прейскурант 2019'!$A$12:$E$1358,5,0)</f>
        <v>417</v>
      </c>
      <c r="D671" s="37">
        <f>VLOOKUP(A671,'[1]Прейскурант( новый)'!$A$9:$C$1217,3,0)</f>
        <v>1.42</v>
      </c>
      <c r="E671" s="37">
        <f t="shared" si="179"/>
        <v>125.0185608</v>
      </c>
      <c r="F671" s="44">
        <f>VLOOKUP(A671,'[2]себ-ть 2019 год'!$A$2:$Q$1337,6,0)</f>
        <v>107.04900000000001</v>
      </c>
      <c r="G671" s="44">
        <f t="shared" si="171"/>
        <v>232.06756080000002</v>
      </c>
      <c r="H671" s="44">
        <f t="shared" si="175"/>
        <v>78.902970672000009</v>
      </c>
      <c r="I671" s="45">
        <f t="shared" si="172"/>
        <v>310.97053147200006</v>
      </c>
      <c r="J671" s="44">
        <f t="shared" si="176"/>
        <v>46.645579720800008</v>
      </c>
      <c r="K671" s="46">
        <f t="shared" si="173"/>
        <v>357.61611119280008</v>
      </c>
      <c r="L671" s="47">
        <f t="shared" si="177"/>
        <v>429.13933343136011</v>
      </c>
      <c r="M671" s="77">
        <f t="shared" si="174"/>
        <v>444.10500000000002</v>
      </c>
      <c r="N671" s="48">
        <v>444</v>
      </c>
      <c r="O671" s="49">
        <f t="shared" si="178"/>
        <v>6.5000000000000044</v>
      </c>
      <c r="P671" s="93">
        <f t="shared" si="180"/>
        <v>6.4748201438848962E-2</v>
      </c>
    </row>
    <row r="672" spans="1:16" ht="31.5" x14ac:dyDescent="0.2">
      <c r="A672" s="60">
        <v>60000483</v>
      </c>
      <c r="B672" s="7" t="s">
        <v>610</v>
      </c>
      <c r="C672" s="36">
        <f>VLOOKUP(A672,'[3]Прейскурант 2019'!$A$12:$E$1358,5,0)</f>
        <v>139</v>
      </c>
      <c r="D672" s="37">
        <f>VLOOKUP(A672,'[1]Прейскурант( новый)'!$A$9:$C$1217,3,0)</f>
        <v>0.33</v>
      </c>
      <c r="E672" s="37">
        <f t="shared" si="179"/>
        <v>29.053609200000004</v>
      </c>
      <c r="F672" s="44">
        <f>VLOOKUP(A672,'[2]себ-ть 2019 год'!$A$2:$Q$1337,6,0)</f>
        <v>41.207999999999998</v>
      </c>
      <c r="G672" s="44">
        <f t="shared" si="171"/>
        <v>70.261609200000009</v>
      </c>
      <c r="H672" s="44">
        <f t="shared" si="175"/>
        <v>23.888947128000005</v>
      </c>
      <c r="I672" s="45">
        <f t="shared" si="172"/>
        <v>94.150556328000022</v>
      </c>
      <c r="J672" s="44">
        <f t="shared" si="176"/>
        <v>14.122583449200002</v>
      </c>
      <c r="K672" s="46">
        <f t="shared" si="173"/>
        <v>108.27313977720003</v>
      </c>
      <c r="L672" s="47">
        <f t="shared" si="177"/>
        <v>129.92776773264004</v>
      </c>
      <c r="M672" s="77">
        <f t="shared" si="174"/>
        <v>148.035</v>
      </c>
      <c r="N672" s="48">
        <v>148</v>
      </c>
      <c r="O672" s="49">
        <f t="shared" si="178"/>
        <v>6.4999999999999973</v>
      </c>
      <c r="P672" s="93">
        <f t="shared" si="180"/>
        <v>6.4748201438848962E-2</v>
      </c>
    </row>
    <row r="673" spans="1:16" ht="15.75" x14ac:dyDescent="0.2">
      <c r="A673" s="60">
        <v>60000675</v>
      </c>
      <c r="B673" s="7" t="s">
        <v>611</v>
      </c>
      <c r="C673" s="36">
        <f>VLOOKUP(A673,'[3]Прейскурант 2019'!$A$12:$E$1358,5,0)</f>
        <v>537</v>
      </c>
      <c r="D673" s="37">
        <f>VLOOKUP(A673,'[1]Прейскурант( новый)'!$A$9:$C$1217,3,0)</f>
        <v>2.5</v>
      </c>
      <c r="E673" s="37">
        <f t="shared" si="179"/>
        <v>220.10310000000001</v>
      </c>
      <c r="F673" s="44">
        <f>VLOOKUP(A673,'[2]себ-ть 2019 год'!$A$2:$Q$1337,6,0)</f>
        <v>61.863</v>
      </c>
      <c r="G673" s="44">
        <f t="shared" si="171"/>
        <v>281.96609999999998</v>
      </c>
      <c r="H673" s="44">
        <f t="shared" si="175"/>
        <v>95.868474000000006</v>
      </c>
      <c r="I673" s="45">
        <f t="shared" si="172"/>
        <v>377.83457399999998</v>
      </c>
      <c r="J673" s="44">
        <f t="shared" si="176"/>
        <v>56.675186099999998</v>
      </c>
      <c r="K673" s="46">
        <f t="shared" si="173"/>
        <v>434.50976009999999</v>
      </c>
      <c r="L673" s="47">
        <f t="shared" si="177"/>
        <v>521.41171211999995</v>
      </c>
      <c r="M673" s="77">
        <f t="shared" si="174"/>
        <v>571.90499999999997</v>
      </c>
      <c r="N673" s="48">
        <v>572</v>
      </c>
      <c r="O673" s="49">
        <f t="shared" si="178"/>
        <v>6.4999999999999947</v>
      </c>
      <c r="P673" s="93">
        <f t="shared" si="180"/>
        <v>6.5176908752327734E-2</v>
      </c>
    </row>
    <row r="674" spans="1:16" ht="31.5" x14ac:dyDescent="0.2">
      <c r="A674" s="60">
        <v>60000679</v>
      </c>
      <c r="B674" s="7" t="s">
        <v>612</v>
      </c>
      <c r="C674" s="36">
        <f>VLOOKUP(A674,'[3]Прейскурант 2019'!$A$12:$E$1358,5,0)</f>
        <v>529</v>
      </c>
      <c r="D674" s="37">
        <f>VLOOKUP(A674,'[1]Прейскурант( новый)'!$A$9:$C$1217,3,0)</f>
        <v>2.4166666666666665</v>
      </c>
      <c r="E674" s="37">
        <f t="shared" si="179"/>
        <v>212.76633000000001</v>
      </c>
      <c r="F674" s="44">
        <f>VLOOKUP(A674,'[2]себ-ть 2019 год'!$A$2:$Q$1337,6,0)</f>
        <v>3.1313999999999997</v>
      </c>
      <c r="G674" s="44">
        <f t="shared" si="171"/>
        <v>215.89773000000002</v>
      </c>
      <c r="H674" s="44">
        <f t="shared" si="175"/>
        <v>73.40522820000001</v>
      </c>
      <c r="I674" s="45">
        <f t="shared" si="172"/>
        <v>289.30295820000003</v>
      </c>
      <c r="J674" s="44">
        <f t="shared" si="176"/>
        <v>43.395443730000004</v>
      </c>
      <c r="K674" s="46">
        <f t="shared" si="173"/>
        <v>332.69840193000005</v>
      </c>
      <c r="L674" s="47">
        <f t="shared" si="177"/>
        <v>399.23808231600003</v>
      </c>
      <c r="M674" s="77">
        <f t="shared" si="174"/>
        <v>563.38499999999999</v>
      </c>
      <c r="N674" s="48">
        <v>563</v>
      </c>
      <c r="O674" s="49">
        <f t="shared" si="178"/>
        <v>6.4999999999999991</v>
      </c>
      <c r="P674" s="93">
        <f t="shared" si="180"/>
        <v>6.4272211720226791E-2</v>
      </c>
    </row>
    <row r="675" spans="1:16" ht="31.5" x14ac:dyDescent="0.2">
      <c r="A675" s="60">
        <v>60000680</v>
      </c>
      <c r="B675" s="7" t="s">
        <v>613</v>
      </c>
      <c r="C675" s="36">
        <f>VLOOKUP(A675,'[3]Прейскурант 2019'!$A$12:$E$1358,5,0)</f>
        <v>329</v>
      </c>
      <c r="D675" s="37">
        <f>VLOOKUP(A675,'[1]Прейскурант( новый)'!$A$9:$C$1217,3,0)</f>
        <v>2.4166666666666665</v>
      </c>
      <c r="E675" s="37">
        <f t="shared" si="179"/>
        <v>212.76633000000001</v>
      </c>
      <c r="F675" s="44">
        <f>VLOOKUP(A675,'[2]себ-ть 2019 год'!$A$2:$Q$1337,6,0)</f>
        <v>3.1313999999999997</v>
      </c>
      <c r="G675" s="44">
        <f t="shared" si="171"/>
        <v>215.89773000000002</v>
      </c>
      <c r="H675" s="44">
        <f t="shared" si="175"/>
        <v>73.40522820000001</v>
      </c>
      <c r="I675" s="45">
        <f t="shared" si="172"/>
        <v>289.30295820000003</v>
      </c>
      <c r="J675" s="44">
        <f t="shared" si="176"/>
        <v>43.395443730000004</v>
      </c>
      <c r="K675" s="46">
        <f t="shared" si="173"/>
        <v>332.69840193000005</v>
      </c>
      <c r="L675" s="47">
        <f t="shared" si="177"/>
        <v>399.23808231600003</v>
      </c>
      <c r="M675" s="77">
        <f t="shared" si="174"/>
        <v>350.38499999999999</v>
      </c>
      <c r="N675" s="48">
        <v>350</v>
      </c>
      <c r="O675" s="49">
        <f t="shared" si="178"/>
        <v>6.4999999999999973</v>
      </c>
      <c r="P675" s="93">
        <f t="shared" si="180"/>
        <v>6.3829787234042534E-2</v>
      </c>
    </row>
    <row r="676" spans="1:16" ht="31.5" x14ac:dyDescent="0.2">
      <c r="A676" s="60">
        <v>60000681</v>
      </c>
      <c r="B676" s="7" t="s">
        <v>614</v>
      </c>
      <c r="C676" s="36">
        <f>VLOOKUP(A676,'[3]Прейскурант 2019'!$A$12:$E$1358,5,0)</f>
        <v>102</v>
      </c>
      <c r="D676" s="37">
        <f>VLOOKUP(A676,'[1]Прейскурант( новый)'!$A$9:$C$1217,3,0)</f>
        <v>0.2</v>
      </c>
      <c r="E676" s="37">
        <f t="shared" si="179"/>
        <v>17.608248000000003</v>
      </c>
      <c r="F676" s="44">
        <f>VLOOKUP(A676,'[2]себ-ть 2019 год'!$A$2:$Q$1337,6,0)</f>
        <v>37.383000000000003</v>
      </c>
      <c r="G676" s="44">
        <f t="shared" si="171"/>
        <v>54.991248000000006</v>
      </c>
      <c r="H676" s="44">
        <f t="shared" si="175"/>
        <v>18.697024320000004</v>
      </c>
      <c r="I676" s="45">
        <f t="shared" si="172"/>
        <v>73.68827232000001</v>
      </c>
      <c r="J676" s="44">
        <f t="shared" si="176"/>
        <v>11.053240848000002</v>
      </c>
      <c r="K676" s="46">
        <f t="shared" si="173"/>
        <v>84.741513168000012</v>
      </c>
      <c r="L676" s="47">
        <f t="shared" si="177"/>
        <v>101.68981580160002</v>
      </c>
      <c r="M676" s="77">
        <f t="shared" si="174"/>
        <v>108.63</v>
      </c>
      <c r="N676" s="48">
        <v>109</v>
      </c>
      <c r="O676" s="49">
        <f t="shared" si="178"/>
        <v>6.4999999999999964</v>
      </c>
      <c r="P676" s="93">
        <f t="shared" si="180"/>
        <v>6.8627450980392135E-2</v>
      </c>
    </row>
    <row r="677" spans="1:16" ht="15" customHeight="1" x14ac:dyDescent="0.2">
      <c r="A677" s="223" t="s">
        <v>615</v>
      </c>
      <c r="B677" s="224"/>
      <c r="C677" s="224"/>
      <c r="D677" s="224"/>
      <c r="E677" s="224"/>
      <c r="F677" s="224"/>
      <c r="G677" s="224"/>
      <c r="H677" s="224"/>
      <c r="I677" s="224"/>
      <c r="J677" s="224"/>
      <c r="K677" s="224"/>
      <c r="L677" s="224"/>
      <c r="M677" s="224"/>
      <c r="N677" s="224"/>
      <c r="O677" s="225"/>
    </row>
    <row r="678" spans="1:16" ht="15.75" x14ac:dyDescent="0.2">
      <c r="A678" s="25">
        <v>60000661</v>
      </c>
      <c r="B678" s="8" t="s">
        <v>616</v>
      </c>
      <c r="C678" s="36">
        <f>VLOOKUP(A678,'[3]Прейскурант 2019'!$A$12:$E$1358,5,0)</f>
        <v>256</v>
      </c>
      <c r="D678" s="37">
        <f>VLOOKUP(A678,'[1]Прейскурант( новый)'!$A$9:$C$1217,3,0)</f>
        <v>1.2</v>
      </c>
      <c r="E678" s="37">
        <f t="shared" si="179"/>
        <v>105.64948800000001</v>
      </c>
      <c r="F678" s="44">
        <f>VLOOKUP(A678,'[2]себ-ть 2019 год'!$A$2:$Q$1337,6,0)</f>
        <v>21.583200000000001</v>
      </c>
      <c r="G678" s="44">
        <f t="shared" si="171"/>
        <v>127.23268800000001</v>
      </c>
      <c r="H678" s="44">
        <f t="shared" si="175"/>
        <v>43.259113920000004</v>
      </c>
      <c r="I678" s="45">
        <f t="shared" si="172"/>
        <v>170.49180192</v>
      </c>
      <c r="J678" s="44">
        <f t="shared" si="176"/>
        <v>25.573770287999999</v>
      </c>
      <c r="K678" s="46">
        <f t="shared" si="173"/>
        <v>196.06557220799999</v>
      </c>
      <c r="L678" s="47">
        <f t="shared" si="177"/>
        <v>235.27868664959999</v>
      </c>
      <c r="M678" s="77">
        <f t="shared" ref="M678:M694" si="181">C678*6.5%+C678</f>
        <v>272.64</v>
      </c>
      <c r="N678" s="48">
        <v>273</v>
      </c>
      <c r="O678" s="49">
        <f t="shared" si="178"/>
        <v>6.4999999999999947</v>
      </c>
      <c r="P678" s="93">
        <f t="shared" si="180"/>
        <v>6.640625E-2</v>
      </c>
    </row>
    <row r="679" spans="1:16" ht="31.5" x14ac:dyDescent="0.2">
      <c r="A679" s="57">
        <v>60000991</v>
      </c>
      <c r="B679" s="2" t="s">
        <v>617</v>
      </c>
      <c r="C679" s="36">
        <f>VLOOKUP(A679,'[3]Прейскурант 2019'!$A$12:$E$1358,5,0)</f>
        <v>417</v>
      </c>
      <c r="D679" s="37">
        <f>VLOOKUP(A679,'[1]Прейскурант( новый)'!$A$9:$C$1217,3,0)</f>
        <v>3</v>
      </c>
      <c r="E679" s="37">
        <f t="shared" si="179"/>
        <v>264.12372000000005</v>
      </c>
      <c r="F679" s="44">
        <f>VLOOKUP(A679,'[2]себ-ть 2019 год'!$A$2:$Q$1337,6,0)</f>
        <v>0</v>
      </c>
      <c r="G679" s="44">
        <f t="shared" si="171"/>
        <v>264.12372000000005</v>
      </c>
      <c r="H679" s="44">
        <f t="shared" si="175"/>
        <v>89.802064800000025</v>
      </c>
      <c r="I679" s="45">
        <f t="shared" si="172"/>
        <v>353.92578480000009</v>
      </c>
      <c r="J679" s="44">
        <f t="shared" si="176"/>
        <v>53.08886772000001</v>
      </c>
      <c r="K679" s="46">
        <f t="shared" si="173"/>
        <v>407.01465252000008</v>
      </c>
      <c r="L679" s="47">
        <f t="shared" si="177"/>
        <v>488.41758302400012</v>
      </c>
      <c r="M679" s="77">
        <f t="shared" si="181"/>
        <v>444.10500000000002</v>
      </c>
      <c r="N679" s="48">
        <v>444</v>
      </c>
      <c r="O679" s="49">
        <f t="shared" si="178"/>
        <v>6.5000000000000044</v>
      </c>
      <c r="P679" s="93">
        <f t="shared" si="180"/>
        <v>6.4748201438848962E-2</v>
      </c>
    </row>
    <row r="680" spans="1:16" ht="31.5" x14ac:dyDescent="0.2">
      <c r="A680" s="57">
        <v>60000992</v>
      </c>
      <c r="B680" s="2" t="s">
        <v>618</v>
      </c>
      <c r="C680" s="36">
        <f>VLOOKUP(A680,'[3]Прейскурант 2019'!$A$12:$E$1358,5,0)</f>
        <v>133</v>
      </c>
      <c r="D680" s="37">
        <f>VLOOKUP(A680,'[1]Прейскурант( новый)'!$A$9:$C$1217,3,0)</f>
        <v>0.5</v>
      </c>
      <c r="E680" s="37">
        <f t="shared" si="179"/>
        <v>44.020620000000008</v>
      </c>
      <c r="F680" s="44">
        <f>VLOOKUP(A680,'[2]себ-ть 2019 год'!$A$2:$Q$1337,6,0)</f>
        <v>24.6432</v>
      </c>
      <c r="G680" s="44">
        <f t="shared" si="171"/>
        <v>68.663820000000015</v>
      </c>
      <c r="H680" s="44">
        <f t="shared" si="175"/>
        <v>23.345698800000008</v>
      </c>
      <c r="I680" s="45">
        <f t="shared" si="172"/>
        <v>92.009518800000023</v>
      </c>
      <c r="J680" s="44">
        <f t="shared" si="176"/>
        <v>13.801427820000002</v>
      </c>
      <c r="K680" s="46">
        <f t="shared" si="173"/>
        <v>105.81094662000002</v>
      </c>
      <c r="L680" s="47">
        <f t="shared" si="177"/>
        <v>126.97313594400003</v>
      </c>
      <c r="M680" s="77">
        <f t="shared" si="181"/>
        <v>141.64500000000001</v>
      </c>
      <c r="N680" s="48">
        <v>142</v>
      </c>
      <c r="O680" s="49">
        <f t="shared" si="178"/>
        <v>6.5000000000000071</v>
      </c>
      <c r="P680" s="93">
        <f t="shared" si="180"/>
        <v>6.7669172932330879E-2</v>
      </c>
    </row>
    <row r="681" spans="1:16" ht="31.5" x14ac:dyDescent="0.2">
      <c r="A681" s="57">
        <v>60000993</v>
      </c>
      <c r="B681" s="2" t="s">
        <v>619</v>
      </c>
      <c r="C681" s="36">
        <f>VLOOKUP(A681,'[3]Прейскурант 2019'!$A$12:$E$1358,5,0)</f>
        <v>175</v>
      </c>
      <c r="D681" s="37">
        <f>VLOOKUP(A681,'[1]Прейскурант( новый)'!$A$9:$C$1217,3,0)</f>
        <v>0.67</v>
      </c>
      <c r="E681" s="37">
        <f t="shared" si="179"/>
        <v>58.987630800000012</v>
      </c>
      <c r="F681" s="44">
        <f>VLOOKUP(A681,'[2]себ-ть 2019 год'!$A$2:$Q$1337,6,0)</f>
        <v>34.231200000000001</v>
      </c>
      <c r="G681" s="44">
        <f t="shared" si="171"/>
        <v>93.218830800000006</v>
      </c>
      <c r="H681" s="44">
        <f t="shared" si="175"/>
        <v>31.694402472000004</v>
      </c>
      <c r="I681" s="45">
        <f t="shared" si="172"/>
        <v>124.91323327200001</v>
      </c>
      <c r="J681" s="44">
        <f t="shared" si="176"/>
        <v>18.7369849908</v>
      </c>
      <c r="K681" s="46">
        <f t="shared" si="173"/>
        <v>143.65021826280002</v>
      </c>
      <c r="L681" s="47">
        <f t="shared" si="177"/>
        <v>172.38026191536002</v>
      </c>
      <c r="M681" s="77">
        <f t="shared" si="181"/>
        <v>186.375</v>
      </c>
      <c r="N681" s="48">
        <v>186</v>
      </c>
      <c r="O681" s="49">
        <f t="shared" si="178"/>
        <v>6.5</v>
      </c>
      <c r="P681" s="93">
        <f t="shared" si="180"/>
        <v>6.2857142857142945E-2</v>
      </c>
    </row>
    <row r="682" spans="1:16" ht="31.5" x14ac:dyDescent="0.2">
      <c r="A682" s="57">
        <v>60000994</v>
      </c>
      <c r="B682" s="2" t="s">
        <v>620</v>
      </c>
      <c r="C682" s="36">
        <f>VLOOKUP(A682,'[3]Прейскурант 2019'!$A$12:$E$1358,5,0)</f>
        <v>194</v>
      </c>
      <c r="D682" s="37">
        <f>VLOOKUP(A682,'[1]Прейскурант( новый)'!$A$9:$C$1217,3,0)</f>
        <v>0.67</v>
      </c>
      <c r="E682" s="37">
        <f t="shared" si="179"/>
        <v>58.987630800000012</v>
      </c>
      <c r="F682" s="44">
        <f>VLOOKUP(A682,'[2]себ-ть 2019 год'!$A$2:$Q$1337,6,0)</f>
        <v>45.369599999999998</v>
      </c>
      <c r="G682" s="44">
        <f t="shared" si="171"/>
        <v>104.35723080000001</v>
      </c>
      <c r="H682" s="44">
        <f t="shared" si="175"/>
        <v>35.481458472000007</v>
      </c>
      <c r="I682" s="45">
        <f t="shared" si="172"/>
        <v>139.83868927200001</v>
      </c>
      <c r="J682" s="44">
        <f t="shared" si="176"/>
        <v>20.975803390799999</v>
      </c>
      <c r="K682" s="46">
        <f t="shared" si="173"/>
        <v>160.81449266280001</v>
      </c>
      <c r="L682" s="47">
        <f t="shared" si="177"/>
        <v>192.97739119536001</v>
      </c>
      <c r="M682" s="77">
        <f t="shared" si="181"/>
        <v>206.61</v>
      </c>
      <c r="N682" s="48">
        <v>207</v>
      </c>
      <c r="O682" s="49">
        <f t="shared" si="178"/>
        <v>6.5000000000000071</v>
      </c>
      <c r="P682" s="93">
        <f t="shared" si="180"/>
        <v>6.7010309278350499E-2</v>
      </c>
    </row>
    <row r="683" spans="1:16" ht="31.5" x14ac:dyDescent="0.2">
      <c r="A683" s="57">
        <v>60000995</v>
      </c>
      <c r="B683" s="2" t="s">
        <v>621</v>
      </c>
      <c r="C683" s="36">
        <f>VLOOKUP(A683,'[3]Прейскурант 2019'!$A$12:$E$1358,5,0)</f>
        <v>175</v>
      </c>
      <c r="D683" s="37">
        <f>VLOOKUP(A683,'[1]Прейскурант( новый)'!$A$9:$C$1217,3,0)</f>
        <v>0.67</v>
      </c>
      <c r="E683" s="37">
        <f t="shared" si="179"/>
        <v>58.987630800000012</v>
      </c>
      <c r="F683" s="44">
        <f>VLOOKUP(A683,'[2]себ-ть 2019 год'!$A$2:$Q$1337,6,0)</f>
        <v>34.700400000000002</v>
      </c>
      <c r="G683" s="44">
        <f t="shared" si="171"/>
        <v>93.688030800000007</v>
      </c>
      <c r="H683" s="44">
        <f t="shared" si="175"/>
        <v>31.853930472000005</v>
      </c>
      <c r="I683" s="45">
        <f t="shared" si="172"/>
        <v>125.54196127200001</v>
      </c>
      <c r="J683" s="44">
        <f t="shared" si="176"/>
        <v>18.831294190800001</v>
      </c>
      <c r="K683" s="46">
        <f t="shared" si="173"/>
        <v>144.37325546280002</v>
      </c>
      <c r="L683" s="47">
        <f t="shared" si="177"/>
        <v>173.24790655536003</v>
      </c>
      <c r="M683" s="77">
        <f t="shared" si="181"/>
        <v>186.375</v>
      </c>
      <c r="N683" s="48">
        <v>186</v>
      </c>
      <c r="O683" s="49">
        <f t="shared" si="178"/>
        <v>6.5</v>
      </c>
      <c r="P683" s="93">
        <f t="shared" si="180"/>
        <v>6.2857142857142945E-2</v>
      </c>
    </row>
    <row r="684" spans="1:16" ht="31.5" x14ac:dyDescent="0.2">
      <c r="A684" s="57">
        <v>60000996</v>
      </c>
      <c r="B684" s="2" t="s">
        <v>622</v>
      </c>
      <c r="C684" s="36">
        <f>VLOOKUP(A684,'[3]Прейскурант 2019'!$A$12:$E$1358,5,0)</f>
        <v>175</v>
      </c>
      <c r="D684" s="37">
        <f>VLOOKUP(A684,'[1]Прейскурант( новый)'!$A$9:$C$1217,3,0)</f>
        <v>0.67</v>
      </c>
      <c r="E684" s="37">
        <f t="shared" si="179"/>
        <v>58.987630800000012</v>
      </c>
      <c r="F684" s="44">
        <f>VLOOKUP(A684,'[2]себ-ть 2019 год'!$A$2:$Q$1337,6,0)</f>
        <v>34.527000000000001</v>
      </c>
      <c r="G684" s="44">
        <f t="shared" si="171"/>
        <v>93.51463080000002</v>
      </c>
      <c r="H684" s="44">
        <f t="shared" si="175"/>
        <v>31.79497447200001</v>
      </c>
      <c r="I684" s="45">
        <f t="shared" si="172"/>
        <v>125.30960527200003</v>
      </c>
      <c r="J684" s="44">
        <f t="shared" si="176"/>
        <v>18.796440790800002</v>
      </c>
      <c r="K684" s="46">
        <f t="shared" si="173"/>
        <v>144.10604606280003</v>
      </c>
      <c r="L684" s="47">
        <f t="shared" si="177"/>
        <v>172.92725527536004</v>
      </c>
      <c r="M684" s="77">
        <f t="shared" si="181"/>
        <v>186.375</v>
      </c>
      <c r="N684" s="48">
        <v>186</v>
      </c>
      <c r="O684" s="49">
        <f t="shared" si="178"/>
        <v>6.5</v>
      </c>
      <c r="P684" s="93">
        <f t="shared" si="180"/>
        <v>6.2857142857142945E-2</v>
      </c>
    </row>
    <row r="685" spans="1:16" ht="31.5" x14ac:dyDescent="0.2">
      <c r="A685" s="57">
        <v>60000997</v>
      </c>
      <c r="B685" s="2" t="s">
        <v>623</v>
      </c>
      <c r="C685" s="36">
        <f>VLOOKUP(A685,'[3]Прейскурант 2019'!$A$12:$E$1358,5,0)</f>
        <v>137</v>
      </c>
      <c r="D685" s="37">
        <f>VLOOKUP(A685,'[1]Прейскурант( новый)'!$A$9:$C$1217,3,0)</f>
        <v>0.5</v>
      </c>
      <c r="E685" s="37">
        <f t="shared" si="179"/>
        <v>44.020620000000008</v>
      </c>
      <c r="F685" s="44">
        <f>VLOOKUP(A685,'[2]себ-ть 2019 год'!$A$2:$Q$1337,6,0)</f>
        <v>27.723600000000001</v>
      </c>
      <c r="G685" s="44">
        <f t="shared" si="171"/>
        <v>71.744220000000013</v>
      </c>
      <c r="H685" s="44">
        <f t="shared" si="175"/>
        <v>24.393034800000006</v>
      </c>
      <c r="I685" s="45">
        <f t="shared" si="172"/>
        <v>96.137254800000022</v>
      </c>
      <c r="J685" s="44">
        <f t="shared" si="176"/>
        <v>14.420588220000003</v>
      </c>
      <c r="K685" s="46">
        <f t="shared" si="173"/>
        <v>110.55784302000002</v>
      </c>
      <c r="L685" s="47">
        <f t="shared" si="177"/>
        <v>132.66941162400002</v>
      </c>
      <c r="M685" s="77">
        <f t="shared" si="181"/>
        <v>145.905</v>
      </c>
      <c r="N685" s="48">
        <v>146</v>
      </c>
      <c r="O685" s="49">
        <f t="shared" si="178"/>
        <v>6.5</v>
      </c>
      <c r="P685" s="93">
        <f t="shared" si="180"/>
        <v>6.5693430656934337E-2</v>
      </c>
    </row>
    <row r="686" spans="1:16" ht="31.5" x14ac:dyDescent="0.2">
      <c r="A686" s="57">
        <v>60000998</v>
      </c>
      <c r="B686" s="2" t="s">
        <v>624</v>
      </c>
      <c r="C686" s="36">
        <f>VLOOKUP(A686,'[3]Прейскурант 2019'!$A$12:$E$1358,5,0)</f>
        <v>133</v>
      </c>
      <c r="D686" s="37">
        <f>VLOOKUP(A686,'[1]Прейскурант( новый)'!$A$9:$C$1217,3,0)</f>
        <v>0.5</v>
      </c>
      <c r="E686" s="37">
        <f t="shared" si="179"/>
        <v>44.020620000000008</v>
      </c>
      <c r="F686" s="44">
        <f>VLOOKUP(A686,'[2]себ-ть 2019 год'!$A$2:$Q$1337,6,0)</f>
        <v>24.949200000000001</v>
      </c>
      <c r="G686" s="44">
        <f t="shared" si="171"/>
        <v>68.969820000000013</v>
      </c>
      <c r="H686" s="44">
        <f t="shared" si="175"/>
        <v>23.449738800000006</v>
      </c>
      <c r="I686" s="45">
        <f t="shared" si="172"/>
        <v>92.419558800000019</v>
      </c>
      <c r="J686" s="44">
        <f t="shared" si="176"/>
        <v>13.862933820000002</v>
      </c>
      <c r="K686" s="46">
        <f t="shared" si="173"/>
        <v>106.28249262000003</v>
      </c>
      <c r="L686" s="47">
        <f t="shared" si="177"/>
        <v>127.53899114400004</v>
      </c>
      <c r="M686" s="77">
        <f t="shared" si="181"/>
        <v>141.64500000000001</v>
      </c>
      <c r="N686" s="48">
        <v>142</v>
      </c>
      <c r="O686" s="49">
        <f t="shared" si="178"/>
        <v>6.5000000000000071</v>
      </c>
      <c r="P686" s="93">
        <f t="shared" si="180"/>
        <v>6.7669172932330879E-2</v>
      </c>
    </row>
    <row r="687" spans="1:16" ht="31.5" x14ac:dyDescent="0.2">
      <c r="A687" s="57">
        <v>60000999</v>
      </c>
      <c r="B687" s="2" t="s">
        <v>625</v>
      </c>
      <c r="C687" s="36">
        <f>VLOOKUP(A687,'[3]Прейскурант 2019'!$A$12:$E$1358,5,0)</f>
        <v>157</v>
      </c>
      <c r="D687" s="37">
        <f>VLOOKUP(A687,'[1]Прейскурант( новый)'!$A$9:$C$1217,3,0)</f>
        <v>0.5</v>
      </c>
      <c r="E687" s="37">
        <f t="shared" si="179"/>
        <v>44.020620000000008</v>
      </c>
      <c r="F687" s="44">
        <f>VLOOKUP(A687,'[2]себ-ть 2019 год'!$A$2:$Q$1337,6,0)</f>
        <v>42.605400000000003</v>
      </c>
      <c r="G687" s="44">
        <f t="shared" ref="G687:G749" si="182">E687+F687</f>
        <v>86.626020000000011</v>
      </c>
      <c r="H687" s="44">
        <f t="shared" si="175"/>
        <v>29.452846800000007</v>
      </c>
      <c r="I687" s="45">
        <f t="shared" ref="I687:I749" si="183">G687+H687</f>
        <v>116.07886680000001</v>
      </c>
      <c r="J687" s="44">
        <f t="shared" si="176"/>
        <v>17.41183002</v>
      </c>
      <c r="K687" s="46">
        <f t="shared" ref="K687:K749" si="184">I687+J687</f>
        <v>133.49069682000001</v>
      </c>
      <c r="L687" s="47">
        <f t="shared" si="177"/>
        <v>160.18883618400002</v>
      </c>
      <c r="M687" s="77">
        <f t="shared" si="181"/>
        <v>167.20500000000001</v>
      </c>
      <c r="N687" s="48">
        <v>167</v>
      </c>
      <c r="O687" s="49">
        <f t="shared" si="178"/>
        <v>6.5000000000000089</v>
      </c>
      <c r="P687" s="93">
        <f t="shared" si="180"/>
        <v>6.3694267515923553E-2</v>
      </c>
    </row>
    <row r="688" spans="1:16" ht="31.5" x14ac:dyDescent="0.2">
      <c r="A688" s="57">
        <v>60001000</v>
      </c>
      <c r="B688" s="2" t="s">
        <v>626</v>
      </c>
      <c r="C688" s="36">
        <f>VLOOKUP(A688,'[3]Прейскурант 2019'!$A$12:$E$1358,5,0)</f>
        <v>157</v>
      </c>
      <c r="D688" s="37">
        <f>VLOOKUP(A688,'[1]Прейскурант( новый)'!$A$9:$C$1217,3,0)</f>
        <v>0.5</v>
      </c>
      <c r="E688" s="37">
        <f t="shared" si="179"/>
        <v>44.020620000000008</v>
      </c>
      <c r="F688" s="44">
        <f>VLOOKUP(A688,'[2]себ-ть 2019 год'!$A$2:$Q$1337,6,0)</f>
        <v>34.802399999999999</v>
      </c>
      <c r="G688" s="44">
        <f t="shared" si="182"/>
        <v>78.823020000000014</v>
      </c>
      <c r="H688" s="44">
        <f t="shared" si="175"/>
        <v>26.799826800000005</v>
      </c>
      <c r="I688" s="45">
        <f t="shared" si="183"/>
        <v>105.62284680000002</v>
      </c>
      <c r="J688" s="44">
        <f t="shared" si="176"/>
        <v>15.843427020000002</v>
      </c>
      <c r="K688" s="46">
        <f t="shared" si="184"/>
        <v>121.46627382000003</v>
      </c>
      <c r="L688" s="47">
        <f t="shared" si="177"/>
        <v>145.75952858400004</v>
      </c>
      <c r="M688" s="77">
        <f t="shared" si="181"/>
        <v>167.20500000000001</v>
      </c>
      <c r="N688" s="48">
        <v>167</v>
      </c>
      <c r="O688" s="49">
        <f t="shared" si="178"/>
        <v>6.5000000000000089</v>
      </c>
      <c r="P688" s="93">
        <f t="shared" si="180"/>
        <v>6.3694267515923553E-2</v>
      </c>
    </row>
    <row r="689" spans="1:16" ht="31.5" x14ac:dyDescent="0.2">
      <c r="A689" s="57">
        <v>60001001</v>
      </c>
      <c r="B689" s="2" t="s">
        <v>627</v>
      </c>
      <c r="C689" s="36">
        <f>VLOOKUP(A689,'[3]Прейскурант 2019'!$A$12:$E$1358,5,0)</f>
        <v>157</v>
      </c>
      <c r="D689" s="37">
        <f>VLOOKUP(A689,'[1]Прейскурант( новый)'!$A$9:$C$1217,3,0)</f>
        <v>0.5</v>
      </c>
      <c r="E689" s="37">
        <f t="shared" si="179"/>
        <v>44.020620000000008</v>
      </c>
      <c r="F689" s="44">
        <f>VLOOKUP(A689,'[2]себ-ть 2019 год'!$A$2:$Q$1337,6,0)</f>
        <v>34.455600000000004</v>
      </c>
      <c r="G689" s="44">
        <f t="shared" si="182"/>
        <v>78.476220000000012</v>
      </c>
      <c r="H689" s="44">
        <f t="shared" si="175"/>
        <v>26.681914800000005</v>
      </c>
      <c r="I689" s="45">
        <f t="shared" si="183"/>
        <v>105.15813480000001</v>
      </c>
      <c r="J689" s="44">
        <f t="shared" si="176"/>
        <v>15.773720220000001</v>
      </c>
      <c r="K689" s="46">
        <f t="shared" si="184"/>
        <v>120.93185502000001</v>
      </c>
      <c r="L689" s="47">
        <f t="shared" si="177"/>
        <v>145.11822602400002</v>
      </c>
      <c r="M689" s="77">
        <f t="shared" si="181"/>
        <v>167.20500000000001</v>
      </c>
      <c r="N689" s="48">
        <v>167</v>
      </c>
      <c r="O689" s="49">
        <f t="shared" si="178"/>
        <v>6.5000000000000089</v>
      </c>
      <c r="P689" s="93">
        <f t="shared" si="180"/>
        <v>6.3694267515923553E-2</v>
      </c>
    </row>
    <row r="690" spans="1:16" ht="33" x14ac:dyDescent="0.2">
      <c r="A690" s="57">
        <v>60000676</v>
      </c>
      <c r="B690" s="7" t="s">
        <v>628</v>
      </c>
      <c r="C690" s="36">
        <f>VLOOKUP(A690,'[3]Прейскурант 2019'!$A$12:$E$1358,5,0)</f>
        <v>406</v>
      </c>
      <c r="D690" s="37">
        <f>VLOOKUP(A690,'[1]Прейскурант( новый)'!$A$9:$C$1217,3,0)</f>
        <v>4.333333333333333</v>
      </c>
      <c r="E690" s="37">
        <f t="shared" si="179"/>
        <v>381.51204000000001</v>
      </c>
      <c r="F690" s="44">
        <f>VLOOKUP(A690,'[2]себ-ть 2019 год'!$A$2:$Q$1337,6,0)</f>
        <v>23.398800000000001</v>
      </c>
      <c r="G690" s="44">
        <f t="shared" si="182"/>
        <v>404.91084000000001</v>
      </c>
      <c r="H690" s="44">
        <f t="shared" si="175"/>
        <v>137.66968560000001</v>
      </c>
      <c r="I690" s="45">
        <f t="shared" si="183"/>
        <v>542.58052559999999</v>
      </c>
      <c r="J690" s="44">
        <f t="shared" si="176"/>
        <v>81.387078840000001</v>
      </c>
      <c r="K690" s="46">
        <f t="shared" si="184"/>
        <v>623.96760443999995</v>
      </c>
      <c r="L690" s="47">
        <f t="shared" si="177"/>
        <v>748.76112532799993</v>
      </c>
      <c r="M690" s="77">
        <f t="shared" si="181"/>
        <v>432.39</v>
      </c>
      <c r="N690" s="48">
        <v>432</v>
      </c>
      <c r="O690" s="49">
        <f t="shared" si="178"/>
        <v>6.4999999999999964</v>
      </c>
      <c r="P690" s="93">
        <f t="shared" si="180"/>
        <v>6.4039408866995107E-2</v>
      </c>
    </row>
    <row r="691" spans="1:16" ht="31.5" x14ac:dyDescent="0.2">
      <c r="A691" s="57">
        <v>60000677</v>
      </c>
      <c r="B691" s="7" t="s">
        <v>629</v>
      </c>
      <c r="C691" s="36">
        <f>VLOOKUP(A691,'[3]Прейскурант 2019'!$A$12:$E$1358,5,0)</f>
        <v>453</v>
      </c>
      <c r="D691" s="37">
        <f>VLOOKUP(A691,'[1]Прейскурант( новый)'!$A$9:$C$1217,3,0)</f>
        <v>2.25</v>
      </c>
      <c r="E691" s="37">
        <f t="shared" si="179"/>
        <v>198.09279000000001</v>
      </c>
      <c r="F691" s="44">
        <f>VLOOKUP(A691,'[2]себ-ть 2019 год'!$A$2:$Q$1337,6,0)</f>
        <v>33.731400000000001</v>
      </c>
      <c r="G691" s="44">
        <f t="shared" si="182"/>
        <v>231.82419000000002</v>
      </c>
      <c r="H691" s="44">
        <f t="shared" si="175"/>
        <v>78.820224600000017</v>
      </c>
      <c r="I691" s="45">
        <f t="shared" si="183"/>
        <v>310.6444146</v>
      </c>
      <c r="J691" s="44">
        <f t="shared" si="176"/>
        <v>46.596662189999996</v>
      </c>
      <c r="K691" s="46">
        <f t="shared" si="184"/>
        <v>357.24107679000002</v>
      </c>
      <c r="L691" s="47">
        <f t="shared" si="177"/>
        <v>428.68929214800005</v>
      </c>
      <c r="M691" s="77">
        <f t="shared" si="181"/>
        <v>482.44499999999999</v>
      </c>
      <c r="N691" s="48">
        <v>482</v>
      </c>
      <c r="O691" s="49">
        <f t="shared" si="178"/>
        <v>6.4999999999999991</v>
      </c>
      <c r="P691" s="93">
        <f t="shared" si="180"/>
        <v>6.4017660044150215E-2</v>
      </c>
    </row>
    <row r="692" spans="1:16" ht="31.5" x14ac:dyDescent="0.2">
      <c r="A692" s="57">
        <v>60000678</v>
      </c>
      <c r="B692" s="7" t="s">
        <v>630</v>
      </c>
      <c r="C692" s="36">
        <f>VLOOKUP(A692,'[3]Прейскурант 2019'!$A$12:$E$1358,5,0)</f>
        <v>411</v>
      </c>
      <c r="D692" s="37">
        <f>VLOOKUP(A692,'[1]Прейскурант( новый)'!$A$9:$C$1217,3,0)</f>
        <v>2.25</v>
      </c>
      <c r="E692" s="37">
        <f t="shared" si="179"/>
        <v>198.09279000000001</v>
      </c>
      <c r="F692" s="44">
        <f>VLOOKUP(A692,'[2]себ-ть 2019 год'!$A$2:$Q$1337,6,0)</f>
        <v>3.1313999999999997</v>
      </c>
      <c r="G692" s="44">
        <f t="shared" si="182"/>
        <v>201.22419000000002</v>
      </c>
      <c r="H692" s="44">
        <f t="shared" si="175"/>
        <v>68.416224600000007</v>
      </c>
      <c r="I692" s="45">
        <f t="shared" si="183"/>
        <v>269.64041460000004</v>
      </c>
      <c r="J692" s="44">
        <f t="shared" si="176"/>
        <v>40.446062190000006</v>
      </c>
      <c r="K692" s="46">
        <f t="shared" si="184"/>
        <v>310.08647679000006</v>
      </c>
      <c r="L692" s="47">
        <f t="shared" si="177"/>
        <v>372.10377214800008</v>
      </c>
      <c r="M692" s="77">
        <f t="shared" si="181"/>
        <v>437.71499999999997</v>
      </c>
      <c r="N692" s="48">
        <v>438</v>
      </c>
      <c r="O692" s="49">
        <f t="shared" si="178"/>
        <v>6.4999999999999929</v>
      </c>
      <c r="P692" s="93">
        <f t="shared" si="180"/>
        <v>6.5693430656934337E-2</v>
      </c>
    </row>
    <row r="693" spans="1:16" ht="31.5" x14ac:dyDescent="0.2">
      <c r="A693" s="57">
        <v>60000682</v>
      </c>
      <c r="B693" s="7" t="s">
        <v>631</v>
      </c>
      <c r="C693" s="36">
        <f>VLOOKUP(A693,'[3]Прейскурант 2019'!$A$12:$E$1358,5,0)</f>
        <v>405</v>
      </c>
      <c r="D693" s="37">
        <f>VLOOKUP(A693,'[1]Прейскурант( новый)'!$A$9:$C$1217,3,0)</f>
        <v>2.25</v>
      </c>
      <c r="E693" s="37">
        <f t="shared" si="179"/>
        <v>198.09279000000001</v>
      </c>
      <c r="F693" s="44">
        <f>VLOOKUP(A693,'[2]себ-ть 2019 год'!$A$2:$Q$1337,6,0)</f>
        <v>0</v>
      </c>
      <c r="G693" s="44">
        <f t="shared" si="182"/>
        <v>198.09279000000001</v>
      </c>
      <c r="H693" s="44">
        <f t="shared" si="175"/>
        <v>67.351548600000001</v>
      </c>
      <c r="I693" s="45">
        <f t="shared" si="183"/>
        <v>265.44433860000004</v>
      </c>
      <c r="J693" s="44">
        <f t="shared" si="176"/>
        <v>39.816650790000004</v>
      </c>
      <c r="K693" s="46">
        <f t="shared" si="184"/>
        <v>305.26098939000002</v>
      </c>
      <c r="L693" s="47">
        <f t="shared" si="177"/>
        <v>366.31318726800004</v>
      </c>
      <c r="M693" s="77">
        <f t="shared" si="181"/>
        <v>431.32499999999999</v>
      </c>
      <c r="N693" s="48">
        <v>431</v>
      </c>
      <c r="O693" s="49">
        <f t="shared" si="178"/>
        <v>6.4999999999999973</v>
      </c>
      <c r="P693" s="93">
        <f t="shared" si="180"/>
        <v>6.419753086419755E-2</v>
      </c>
    </row>
    <row r="694" spans="1:16" ht="47.25" x14ac:dyDescent="0.2">
      <c r="A694" s="57">
        <v>60001002</v>
      </c>
      <c r="B694" s="2" t="s">
        <v>632</v>
      </c>
      <c r="C694" s="36">
        <f>VLOOKUP(A694,'[3]Прейскурант 2019'!$A$12:$E$1358,5,0)</f>
        <v>149</v>
      </c>
      <c r="D694" s="37">
        <f>VLOOKUP(A694,'[1]Прейскурант( новый)'!$A$9:$C$1217,3,0)</f>
        <v>0.5</v>
      </c>
      <c r="E694" s="37">
        <f t="shared" si="179"/>
        <v>44.020620000000008</v>
      </c>
      <c r="F694" s="44">
        <f>VLOOKUP(A694,'[2]себ-ть 2019 год'!$A$2:$Q$1337,6,0)</f>
        <v>31.038599999999999</v>
      </c>
      <c r="G694" s="44">
        <f t="shared" si="182"/>
        <v>75.05922000000001</v>
      </c>
      <c r="H694" s="44">
        <f t="shared" si="175"/>
        <v>25.520134800000005</v>
      </c>
      <c r="I694" s="45">
        <f t="shared" si="183"/>
        <v>100.57935480000002</v>
      </c>
      <c r="J694" s="44">
        <f t="shared" si="176"/>
        <v>15.086903220000002</v>
      </c>
      <c r="K694" s="46">
        <f t="shared" si="184"/>
        <v>115.66625802000001</v>
      </c>
      <c r="L694" s="47">
        <f t="shared" si="177"/>
        <v>138.79950962400002</v>
      </c>
      <c r="M694" s="77">
        <f t="shared" si="181"/>
        <v>158.685</v>
      </c>
      <c r="N694" s="48">
        <v>159</v>
      </c>
      <c r="O694" s="49">
        <f t="shared" si="178"/>
        <v>6.5000000000000018</v>
      </c>
      <c r="P694" s="93">
        <f t="shared" si="180"/>
        <v>6.7114093959731447E-2</v>
      </c>
    </row>
    <row r="695" spans="1:16" ht="15" customHeight="1" x14ac:dyDescent="0.2">
      <c r="A695" s="226" t="s">
        <v>633</v>
      </c>
      <c r="B695" s="227"/>
      <c r="C695" s="227"/>
      <c r="D695" s="227"/>
      <c r="E695" s="227"/>
      <c r="F695" s="227"/>
      <c r="G695" s="227"/>
      <c r="H695" s="227"/>
      <c r="I695" s="227"/>
      <c r="J695" s="227"/>
      <c r="K695" s="227"/>
      <c r="L695" s="227"/>
      <c r="M695" s="227"/>
      <c r="N695" s="227"/>
      <c r="O695" s="228"/>
    </row>
    <row r="696" spans="1:16" ht="57" x14ac:dyDescent="0.2">
      <c r="A696" s="60">
        <v>60000503</v>
      </c>
      <c r="B696" s="17" t="s">
        <v>634</v>
      </c>
      <c r="C696" s="36">
        <f>VLOOKUP(A696,'[3]Прейскурант 2019'!$A$12:$E$1358,5,0)</f>
        <v>698</v>
      </c>
      <c r="D696" s="37">
        <f>VLOOKUP(A696,'[1]Прейскурант( новый)'!$A$9:$C$1217,3,0)</f>
        <v>5</v>
      </c>
      <c r="E696" s="37">
        <f t="shared" si="179"/>
        <v>440.20620000000002</v>
      </c>
      <c r="F696" s="44">
        <f>VLOOKUP(A696,'[2]себ-ть 2019 год'!$A$2:$Q$1337,6,0)</f>
        <v>164.58720000000002</v>
      </c>
      <c r="G696" s="44">
        <f t="shared" si="182"/>
        <v>604.79340000000002</v>
      </c>
      <c r="H696" s="44">
        <f t="shared" si="175"/>
        <v>205.62975600000001</v>
      </c>
      <c r="I696" s="45">
        <f t="shared" si="183"/>
        <v>810.42315600000006</v>
      </c>
      <c r="J696" s="44">
        <f t="shared" si="176"/>
        <v>121.56347340000001</v>
      </c>
      <c r="K696" s="46">
        <f t="shared" si="184"/>
        <v>931.98662940000008</v>
      </c>
      <c r="L696" s="47">
        <f t="shared" si="177"/>
        <v>1118.38395528</v>
      </c>
      <c r="M696" s="77">
        <f t="shared" ref="M696:M708" si="185">C696*6.5%+C696</f>
        <v>743.37</v>
      </c>
      <c r="N696" s="48">
        <v>743</v>
      </c>
      <c r="O696" s="49">
        <f t="shared" si="178"/>
        <v>6.5</v>
      </c>
      <c r="P696" s="93">
        <f t="shared" si="180"/>
        <v>6.4469914040114595E-2</v>
      </c>
    </row>
    <row r="697" spans="1:16" ht="57" x14ac:dyDescent="0.2">
      <c r="A697" s="60">
        <v>60000504</v>
      </c>
      <c r="B697" s="17" t="s">
        <v>635</v>
      </c>
      <c r="C697" s="36">
        <f>VLOOKUP(A697,'[3]Прейскурант 2019'!$A$12:$E$1358,5,0)</f>
        <v>698</v>
      </c>
      <c r="D697" s="37">
        <f>VLOOKUP(A697,'[1]Прейскурант( новый)'!$A$9:$C$1217,3,0)</f>
        <v>5</v>
      </c>
      <c r="E697" s="37">
        <f t="shared" si="179"/>
        <v>440.20620000000002</v>
      </c>
      <c r="F697" s="44">
        <f>VLOOKUP(A697,'[2]себ-ть 2019 год'!$A$2:$Q$1337,6,0)</f>
        <v>121.30860000000001</v>
      </c>
      <c r="G697" s="44">
        <f t="shared" si="182"/>
        <v>561.51480000000004</v>
      </c>
      <c r="H697" s="44">
        <f t="shared" si="175"/>
        <v>190.91503200000002</v>
      </c>
      <c r="I697" s="45">
        <f t="shared" si="183"/>
        <v>752.42983200000003</v>
      </c>
      <c r="J697" s="44">
        <f t="shared" si="176"/>
        <v>112.8644748</v>
      </c>
      <c r="K697" s="46">
        <f t="shared" si="184"/>
        <v>865.29430680000007</v>
      </c>
      <c r="L697" s="47">
        <f t="shared" si="177"/>
        <v>1038.3531681600002</v>
      </c>
      <c r="M697" s="77">
        <f t="shared" si="185"/>
        <v>743.37</v>
      </c>
      <c r="N697" s="48">
        <v>743</v>
      </c>
      <c r="O697" s="49">
        <f t="shared" si="178"/>
        <v>6.5</v>
      </c>
      <c r="P697" s="93">
        <f t="shared" si="180"/>
        <v>6.4469914040114595E-2</v>
      </c>
    </row>
    <row r="698" spans="1:16" ht="63" x14ac:dyDescent="0.2">
      <c r="A698" s="60">
        <v>60000505</v>
      </c>
      <c r="B698" s="8" t="s">
        <v>636</v>
      </c>
      <c r="C698" s="36">
        <f>VLOOKUP(A698,'[3]Прейскурант 2019'!$A$12:$E$1358,5,0)</f>
        <v>850</v>
      </c>
      <c r="D698" s="37">
        <f>VLOOKUP(A698,'[1]Прейскурант( новый)'!$A$9:$C$1217,3,0)</f>
        <v>6</v>
      </c>
      <c r="E698" s="37">
        <f t="shared" si="179"/>
        <v>528.2474400000001</v>
      </c>
      <c r="F698" s="44">
        <f>VLOOKUP(A698,'[2]себ-ть 2019 год'!$A$2:$Q$1337,6,0)</f>
        <v>124.746</v>
      </c>
      <c r="G698" s="44">
        <f t="shared" si="182"/>
        <v>652.99344000000008</v>
      </c>
      <c r="H698" s="44">
        <f t="shared" si="175"/>
        <v>222.01776960000004</v>
      </c>
      <c r="I698" s="45">
        <f t="shared" si="183"/>
        <v>875.01120960000014</v>
      </c>
      <c r="J698" s="44">
        <f t="shared" si="176"/>
        <v>131.25168144000003</v>
      </c>
      <c r="K698" s="46">
        <f t="shared" si="184"/>
        <v>1006.2628910400001</v>
      </c>
      <c r="L698" s="47">
        <f t="shared" si="177"/>
        <v>1207.515469248</v>
      </c>
      <c r="M698" s="77">
        <f t="shared" si="185"/>
        <v>905.25</v>
      </c>
      <c r="N698" s="48">
        <v>905</v>
      </c>
      <c r="O698" s="49">
        <f t="shared" si="178"/>
        <v>6.5</v>
      </c>
      <c r="P698" s="93">
        <f t="shared" si="180"/>
        <v>6.4705882352941169E-2</v>
      </c>
    </row>
    <row r="699" spans="1:16" ht="47.25" x14ac:dyDescent="0.2">
      <c r="A699" s="20">
        <v>60000507</v>
      </c>
      <c r="B699" s="2" t="s">
        <v>637</v>
      </c>
      <c r="C699" s="36">
        <f>VLOOKUP(A699,'[3]Прейскурант 2019'!$A$12:$E$1358,5,0)</f>
        <v>889</v>
      </c>
      <c r="D699" s="37">
        <f>VLOOKUP(A699,'[1]Прейскурант( новый)'!$A$9:$C$1217,3,0)</f>
        <v>6</v>
      </c>
      <c r="E699" s="37">
        <f t="shared" si="179"/>
        <v>528.2474400000001</v>
      </c>
      <c r="F699" s="44">
        <f>VLOOKUP(A699,'[2]себ-ть 2019 год'!$A$2:$Q$1337,6,0)</f>
        <v>56.028599999999997</v>
      </c>
      <c r="G699" s="44">
        <f t="shared" si="182"/>
        <v>584.27604000000008</v>
      </c>
      <c r="H699" s="44">
        <f t="shared" si="175"/>
        <v>198.65385360000005</v>
      </c>
      <c r="I699" s="45">
        <f t="shared" si="183"/>
        <v>782.92989360000013</v>
      </c>
      <c r="J699" s="44">
        <f t="shared" si="176"/>
        <v>117.43948404000001</v>
      </c>
      <c r="K699" s="46">
        <f t="shared" si="184"/>
        <v>900.36937764000015</v>
      </c>
      <c r="L699" s="47">
        <f t="shared" si="177"/>
        <v>1080.4432531680002</v>
      </c>
      <c r="M699" s="77">
        <f t="shared" si="185"/>
        <v>946.78499999999997</v>
      </c>
      <c r="N699" s="48">
        <v>947</v>
      </c>
      <c r="O699" s="49">
        <f t="shared" si="178"/>
        <v>6.4999999999999964</v>
      </c>
      <c r="P699" s="93">
        <f t="shared" si="180"/>
        <v>6.5241844769403867E-2</v>
      </c>
    </row>
    <row r="700" spans="1:16" ht="47.25" x14ac:dyDescent="0.2">
      <c r="A700" s="20">
        <v>60000508</v>
      </c>
      <c r="B700" s="2" t="s">
        <v>638</v>
      </c>
      <c r="C700" s="36">
        <f>VLOOKUP(A700,'[3]Прейскурант 2019'!$A$12:$E$1358,5,0)</f>
        <v>1015</v>
      </c>
      <c r="D700" s="37">
        <f>VLOOKUP(A700,'[1]Прейскурант( новый)'!$A$9:$C$1217,3,0)</f>
        <v>7.2</v>
      </c>
      <c r="E700" s="37">
        <f t="shared" si="179"/>
        <v>633.89692800000012</v>
      </c>
      <c r="F700" s="44">
        <f>VLOOKUP(A700,'[2]себ-ть 2019 год'!$A$2:$Q$1337,6,0)</f>
        <v>107.9568</v>
      </c>
      <c r="G700" s="44">
        <f t="shared" si="182"/>
        <v>741.85372800000016</v>
      </c>
      <c r="H700" s="44">
        <f t="shared" si="175"/>
        <v>252.23026752000007</v>
      </c>
      <c r="I700" s="45">
        <f t="shared" si="183"/>
        <v>994.08399552000026</v>
      </c>
      <c r="J700" s="44">
        <f t="shared" si="176"/>
        <v>149.11259932800004</v>
      </c>
      <c r="K700" s="46">
        <f t="shared" si="184"/>
        <v>1143.1965948480004</v>
      </c>
      <c r="L700" s="47">
        <f t="shared" si="177"/>
        <v>1371.8359138176004</v>
      </c>
      <c r="M700" s="77">
        <f t="shared" si="185"/>
        <v>1080.9749999999999</v>
      </c>
      <c r="N700" s="48">
        <v>1081</v>
      </c>
      <c r="O700" s="49">
        <f t="shared" si="178"/>
        <v>6.4999999999999902</v>
      </c>
      <c r="P700" s="93">
        <f t="shared" si="180"/>
        <v>6.5024630541872019E-2</v>
      </c>
    </row>
    <row r="701" spans="1:16" ht="63" x14ac:dyDescent="0.2">
      <c r="A701" s="20">
        <v>60000509</v>
      </c>
      <c r="B701" s="2" t="s">
        <v>639</v>
      </c>
      <c r="C701" s="36">
        <f>VLOOKUP(A701,'[3]Прейскурант 2019'!$A$12:$E$1358,5,0)</f>
        <v>863</v>
      </c>
      <c r="D701" s="37">
        <f>VLOOKUP(A701,'[1]Прейскурант( новый)'!$A$9:$C$1217,3,0)</f>
        <v>6</v>
      </c>
      <c r="E701" s="37">
        <f t="shared" si="179"/>
        <v>528.2474400000001</v>
      </c>
      <c r="F701" s="44">
        <f>VLOOKUP(A701,'[2]себ-ть 2019 год'!$A$2:$Q$1337,6,0)</f>
        <v>82.609799999999993</v>
      </c>
      <c r="G701" s="44">
        <f t="shared" si="182"/>
        <v>610.85724000000005</v>
      </c>
      <c r="H701" s="44">
        <f t="shared" si="175"/>
        <v>207.69146160000003</v>
      </c>
      <c r="I701" s="45">
        <f t="shared" si="183"/>
        <v>818.54870160000007</v>
      </c>
      <c r="J701" s="44">
        <f t="shared" si="176"/>
        <v>122.78230524</v>
      </c>
      <c r="K701" s="46">
        <f t="shared" si="184"/>
        <v>941.3310068400001</v>
      </c>
      <c r="L701" s="47">
        <f t="shared" si="177"/>
        <v>1129.5972082080002</v>
      </c>
      <c r="M701" s="77">
        <f t="shared" si="185"/>
        <v>919.09500000000003</v>
      </c>
      <c r="N701" s="48">
        <v>919</v>
      </c>
      <c r="O701" s="49">
        <f t="shared" si="178"/>
        <v>6.5000000000000027</v>
      </c>
      <c r="P701" s="93">
        <f t="shared" si="180"/>
        <v>6.4889918887601317E-2</v>
      </c>
    </row>
    <row r="702" spans="1:16" ht="63" x14ac:dyDescent="0.2">
      <c r="A702" s="20">
        <v>60000510</v>
      </c>
      <c r="B702" s="2" t="s">
        <v>640</v>
      </c>
      <c r="C702" s="36">
        <f>VLOOKUP(A702,'[3]Прейскурант 2019'!$A$12:$E$1358,5,0)</f>
        <v>889</v>
      </c>
      <c r="D702" s="37">
        <f>VLOOKUP(A702,'[1]Прейскурант( новый)'!$A$9:$C$1217,3,0)</f>
        <v>6</v>
      </c>
      <c r="E702" s="37">
        <f t="shared" si="179"/>
        <v>528.2474400000001</v>
      </c>
      <c r="F702" s="44">
        <f>VLOOKUP(A702,'[2]себ-ть 2019 год'!$A$2:$Q$1337,6,0)</f>
        <v>107.79360000000001</v>
      </c>
      <c r="G702" s="44">
        <f t="shared" si="182"/>
        <v>636.04104000000007</v>
      </c>
      <c r="H702" s="44">
        <f t="shared" si="175"/>
        <v>216.25395360000005</v>
      </c>
      <c r="I702" s="45">
        <f t="shared" si="183"/>
        <v>852.29499360000011</v>
      </c>
      <c r="J702" s="44">
        <f t="shared" si="176"/>
        <v>127.84424904000001</v>
      </c>
      <c r="K702" s="46">
        <f t="shared" si="184"/>
        <v>980.13924264000013</v>
      </c>
      <c r="L702" s="47">
        <f t="shared" si="177"/>
        <v>1176.1670911680003</v>
      </c>
      <c r="M702" s="77">
        <f t="shared" si="185"/>
        <v>946.78499999999997</v>
      </c>
      <c r="N702" s="48">
        <v>947</v>
      </c>
      <c r="O702" s="49">
        <f t="shared" si="178"/>
        <v>6.4999999999999964</v>
      </c>
      <c r="P702" s="93">
        <f t="shared" si="180"/>
        <v>6.5241844769403867E-2</v>
      </c>
    </row>
    <row r="703" spans="1:16" ht="63" x14ac:dyDescent="0.2">
      <c r="A703" s="60">
        <v>60000512</v>
      </c>
      <c r="B703" s="8" t="s">
        <v>641</v>
      </c>
      <c r="C703" s="36">
        <f>VLOOKUP(A703,'[3]Прейскурант 2019'!$A$12:$E$1358,5,0)</f>
        <v>1015</v>
      </c>
      <c r="D703" s="37">
        <f>VLOOKUP(A703,'[1]Прейскурант( новый)'!$A$9:$C$1217,3,0)</f>
        <v>7.2</v>
      </c>
      <c r="E703" s="37">
        <f t="shared" si="179"/>
        <v>633.89692800000012</v>
      </c>
      <c r="F703" s="44">
        <f>VLOOKUP(A703,'[2]себ-ть 2019 год'!$A$2:$Q$1337,6,0)</f>
        <v>187.21080000000001</v>
      </c>
      <c r="G703" s="44">
        <f t="shared" si="182"/>
        <v>821.10772800000018</v>
      </c>
      <c r="H703" s="44">
        <f t="shared" si="175"/>
        <v>279.17662752000007</v>
      </c>
      <c r="I703" s="45">
        <f t="shared" si="183"/>
        <v>1100.2843555200002</v>
      </c>
      <c r="J703" s="44">
        <f t="shared" si="176"/>
        <v>165.04265332800003</v>
      </c>
      <c r="K703" s="46">
        <f t="shared" si="184"/>
        <v>1265.3270088480003</v>
      </c>
      <c r="L703" s="47">
        <f t="shared" si="177"/>
        <v>1518.3924106176005</v>
      </c>
      <c r="M703" s="77">
        <f t="shared" si="185"/>
        <v>1080.9749999999999</v>
      </c>
      <c r="N703" s="48">
        <v>1081</v>
      </c>
      <c r="O703" s="49">
        <f t="shared" si="178"/>
        <v>6.4999999999999902</v>
      </c>
      <c r="P703" s="93">
        <f t="shared" si="180"/>
        <v>6.5024630541872019E-2</v>
      </c>
    </row>
    <row r="704" spans="1:16" ht="47.25" x14ac:dyDescent="0.2">
      <c r="A704" s="60">
        <v>60000517</v>
      </c>
      <c r="B704" s="8" t="s">
        <v>642</v>
      </c>
      <c r="C704" s="36">
        <f>VLOOKUP(A704,'[3]Прейскурант 2019'!$A$12:$E$1358,5,0)</f>
        <v>754</v>
      </c>
      <c r="D704" s="37">
        <f>VLOOKUP(A704,'[1]Прейскурант( новый)'!$A$9:$C$1217,3,0)</f>
        <v>3</v>
      </c>
      <c r="E704" s="37">
        <f t="shared" si="179"/>
        <v>264.12372000000005</v>
      </c>
      <c r="F704" s="44">
        <f>VLOOKUP(A704,'[2]себ-ть 2019 год'!$A$2:$Q$1337,6,0)</f>
        <v>130.87620000000001</v>
      </c>
      <c r="G704" s="44">
        <f t="shared" si="182"/>
        <v>394.99992000000009</v>
      </c>
      <c r="H704" s="44">
        <f t="shared" si="175"/>
        <v>134.29997280000003</v>
      </c>
      <c r="I704" s="45">
        <f t="shared" si="183"/>
        <v>529.29989280000018</v>
      </c>
      <c r="J704" s="44">
        <f t="shared" si="176"/>
        <v>79.39498392000003</v>
      </c>
      <c r="K704" s="46">
        <f t="shared" si="184"/>
        <v>608.69487672000025</v>
      </c>
      <c r="L704" s="47">
        <f t="shared" si="177"/>
        <v>730.43385206400035</v>
      </c>
      <c r="M704" s="77">
        <f t="shared" si="185"/>
        <v>803.01</v>
      </c>
      <c r="N704" s="48">
        <v>803</v>
      </c>
      <c r="O704" s="49">
        <f t="shared" si="178"/>
        <v>6.4999999999999991</v>
      </c>
      <c r="P704" s="93">
        <f t="shared" si="180"/>
        <v>6.4986737400530403E-2</v>
      </c>
    </row>
    <row r="705" spans="1:16" ht="94.5" x14ac:dyDescent="0.2">
      <c r="A705" s="60">
        <v>60000665</v>
      </c>
      <c r="B705" s="8" t="s">
        <v>643</v>
      </c>
      <c r="C705" s="36">
        <f>VLOOKUP(A705,'[3]Прейскурант 2019'!$A$12:$E$1358,5,0)</f>
        <v>1653</v>
      </c>
      <c r="D705" s="37">
        <f>VLOOKUP(A705,'[1]Прейскурант( новый)'!$A$9:$C$1217,3,0)</f>
        <v>7.2</v>
      </c>
      <c r="E705" s="37">
        <f t="shared" si="179"/>
        <v>633.89692800000012</v>
      </c>
      <c r="F705" s="44">
        <f>VLOOKUP(A705,'[2]себ-ть 2019 год'!$A$2:$Q$1337,6,0)</f>
        <v>577.60559999999998</v>
      </c>
      <c r="G705" s="44">
        <f t="shared" si="182"/>
        <v>1211.502528</v>
      </c>
      <c r="H705" s="44">
        <f t="shared" si="175"/>
        <v>411.91085952000003</v>
      </c>
      <c r="I705" s="45">
        <f t="shared" si="183"/>
        <v>1623.41338752</v>
      </c>
      <c r="J705" s="44">
        <f t="shared" si="176"/>
        <v>243.51200812799999</v>
      </c>
      <c r="K705" s="46">
        <f t="shared" si="184"/>
        <v>1866.9253956479999</v>
      </c>
      <c r="L705" s="47">
        <f t="shared" si="177"/>
        <v>2240.3104747776001</v>
      </c>
      <c r="M705" s="77">
        <f t="shared" si="185"/>
        <v>1760.4449999999999</v>
      </c>
      <c r="N705" s="48">
        <v>1760</v>
      </c>
      <c r="O705" s="49">
        <f t="shared" si="178"/>
        <v>6.4999999999999964</v>
      </c>
      <c r="P705" s="93">
        <f t="shared" si="180"/>
        <v>6.4730792498487677E-2</v>
      </c>
    </row>
    <row r="706" spans="1:16" ht="78.75" x14ac:dyDescent="0.2">
      <c r="A706" s="60">
        <v>60000666</v>
      </c>
      <c r="B706" s="8" t="s">
        <v>644</v>
      </c>
      <c r="C706" s="36">
        <f>VLOOKUP(A706,'[3]Прейскурант 2019'!$A$12:$E$1358,5,0)</f>
        <v>1653</v>
      </c>
      <c r="D706" s="37">
        <f>VLOOKUP(A706,'[1]Прейскурант( новый)'!$A$9:$C$1217,3,0)</f>
        <v>7.2</v>
      </c>
      <c r="E706" s="37">
        <f t="shared" si="179"/>
        <v>633.89692800000012</v>
      </c>
      <c r="F706" s="44">
        <f>VLOOKUP(A706,'[2]себ-ть 2019 год'!$A$2:$Q$1337,6,0)</f>
        <v>577.60559999999998</v>
      </c>
      <c r="G706" s="44">
        <f t="shared" si="182"/>
        <v>1211.502528</v>
      </c>
      <c r="H706" s="44">
        <f t="shared" si="175"/>
        <v>411.91085952000003</v>
      </c>
      <c r="I706" s="45">
        <f t="shared" si="183"/>
        <v>1623.41338752</v>
      </c>
      <c r="J706" s="44">
        <f t="shared" si="176"/>
        <v>243.51200812799999</v>
      </c>
      <c r="K706" s="46">
        <f t="shared" si="184"/>
        <v>1866.9253956479999</v>
      </c>
      <c r="L706" s="47">
        <f t="shared" si="177"/>
        <v>2240.3104747776001</v>
      </c>
      <c r="M706" s="77">
        <f t="shared" si="185"/>
        <v>1760.4449999999999</v>
      </c>
      <c r="N706" s="48">
        <v>1760</v>
      </c>
      <c r="O706" s="49">
        <f t="shared" si="178"/>
        <v>6.4999999999999964</v>
      </c>
      <c r="P706" s="93">
        <f t="shared" si="180"/>
        <v>6.4730792498487677E-2</v>
      </c>
    </row>
    <row r="707" spans="1:16" ht="78.75" x14ac:dyDescent="0.2">
      <c r="A707" s="60">
        <v>60000667</v>
      </c>
      <c r="B707" s="8" t="s">
        <v>645</v>
      </c>
      <c r="C707" s="36">
        <f>VLOOKUP(A707,'[3]Прейскурант 2019'!$A$12:$E$1358,5,0)</f>
        <v>1397</v>
      </c>
      <c r="D707" s="37">
        <f>VLOOKUP(A707,'[1]Прейскурант( новый)'!$A$9:$C$1217,3,0)</f>
        <v>6</v>
      </c>
      <c r="E707" s="37">
        <f t="shared" si="179"/>
        <v>528.2474400000001</v>
      </c>
      <c r="F707" s="44">
        <f>VLOOKUP(A707,'[2]себ-ть 2019 год'!$A$2:$Q$1337,6,0)</f>
        <v>462.51900000000001</v>
      </c>
      <c r="G707" s="44">
        <f t="shared" si="182"/>
        <v>990.7664400000001</v>
      </c>
      <c r="H707" s="44">
        <f t="shared" si="175"/>
        <v>336.86058960000008</v>
      </c>
      <c r="I707" s="45">
        <f t="shared" si="183"/>
        <v>1327.6270296000002</v>
      </c>
      <c r="J707" s="44">
        <f t="shared" si="176"/>
        <v>199.14405444000002</v>
      </c>
      <c r="K707" s="46">
        <f t="shared" si="184"/>
        <v>1526.7710840400002</v>
      </c>
      <c r="L707" s="47">
        <f t="shared" si="177"/>
        <v>1832.1253008480003</v>
      </c>
      <c r="M707" s="77">
        <f t="shared" si="185"/>
        <v>1487.8050000000001</v>
      </c>
      <c r="N707" s="48">
        <v>1607</v>
      </c>
      <c r="O707" s="49">
        <f t="shared" si="178"/>
        <v>6.5000000000000044</v>
      </c>
      <c r="P707" s="93">
        <f t="shared" si="180"/>
        <v>0.15032211882605573</v>
      </c>
    </row>
    <row r="708" spans="1:16" ht="78.75" x14ac:dyDescent="0.2">
      <c r="A708" s="60">
        <v>60000668</v>
      </c>
      <c r="B708" s="8" t="s">
        <v>646</v>
      </c>
      <c r="C708" s="36">
        <f>VLOOKUP(A708,'[3]Прейскурант 2019'!$A$12:$E$1358,5,0)</f>
        <v>1271</v>
      </c>
      <c r="D708" s="37">
        <f>VLOOKUP(A708,'[1]Прейскурант( новый)'!$A$9:$C$1217,3,0)</f>
        <v>6</v>
      </c>
      <c r="E708" s="37">
        <f t="shared" si="179"/>
        <v>528.2474400000001</v>
      </c>
      <c r="F708" s="44">
        <f>VLOOKUP(A708,'[2]себ-ть 2019 год'!$A$2:$Q$1337,6,0)</f>
        <v>462.96780000000001</v>
      </c>
      <c r="G708" s="44">
        <f t="shared" si="182"/>
        <v>991.21524000000011</v>
      </c>
      <c r="H708" s="44">
        <f t="shared" si="175"/>
        <v>337.01318160000005</v>
      </c>
      <c r="I708" s="45">
        <f t="shared" si="183"/>
        <v>1328.2284216000003</v>
      </c>
      <c r="J708" s="44">
        <f t="shared" si="176"/>
        <v>199.23426324000005</v>
      </c>
      <c r="K708" s="46">
        <f t="shared" si="184"/>
        <v>1527.4626848400003</v>
      </c>
      <c r="L708" s="47">
        <f t="shared" si="177"/>
        <v>1832.9552218080003</v>
      </c>
      <c r="M708" s="77">
        <f t="shared" si="185"/>
        <v>1353.615</v>
      </c>
      <c r="N708" s="48">
        <v>1354</v>
      </c>
      <c r="O708" s="49">
        <f t="shared" si="178"/>
        <v>6.5</v>
      </c>
      <c r="P708" s="93">
        <f t="shared" si="180"/>
        <v>6.5302911093626959E-2</v>
      </c>
    </row>
    <row r="709" spans="1:16" ht="15" customHeight="1" x14ac:dyDescent="0.2">
      <c r="A709" s="226" t="s">
        <v>647</v>
      </c>
      <c r="B709" s="227"/>
      <c r="C709" s="227"/>
      <c r="D709" s="227"/>
      <c r="E709" s="227"/>
      <c r="F709" s="227"/>
      <c r="G709" s="227"/>
      <c r="H709" s="227"/>
      <c r="I709" s="227"/>
      <c r="J709" s="227"/>
      <c r="K709" s="227"/>
      <c r="L709" s="227"/>
      <c r="M709" s="227"/>
      <c r="N709" s="227"/>
      <c r="O709" s="228"/>
    </row>
    <row r="710" spans="1:16" ht="15.75" x14ac:dyDescent="0.2">
      <c r="A710" s="57">
        <v>60000518</v>
      </c>
      <c r="B710" s="8" t="s">
        <v>648</v>
      </c>
      <c r="C710" s="36">
        <f>VLOOKUP(A710,'[3]Прейскурант 2019'!$A$12:$E$1358,5,0)</f>
        <v>826</v>
      </c>
      <c r="D710" s="37">
        <f>VLOOKUP(A710,'[1]Прейскурант( новый)'!$A$9:$C$1217,3,0)</f>
        <v>5</v>
      </c>
      <c r="E710" s="37">
        <f t="shared" si="179"/>
        <v>440.20620000000002</v>
      </c>
      <c r="F710" s="44">
        <f>VLOOKUP(A710,'[2]себ-ть 2019 год'!$A$2:$Q$1337,6,0)</f>
        <v>9.9245999999999999</v>
      </c>
      <c r="G710" s="44">
        <f t="shared" si="182"/>
        <v>450.13080000000002</v>
      </c>
      <c r="H710" s="44">
        <f t="shared" si="175"/>
        <v>153.04447200000001</v>
      </c>
      <c r="I710" s="45">
        <f t="shared" si="183"/>
        <v>603.17527200000006</v>
      </c>
      <c r="J710" s="44">
        <f t="shared" si="176"/>
        <v>90.476290800000001</v>
      </c>
      <c r="K710" s="46">
        <f t="shared" si="184"/>
        <v>693.65156280000008</v>
      </c>
      <c r="L710" s="47">
        <f t="shared" si="177"/>
        <v>832.38187536000009</v>
      </c>
      <c r="M710" s="77">
        <f t="shared" ref="M710:M732" si="186">C710*6.5%+C710</f>
        <v>879.69</v>
      </c>
      <c r="N710" s="48">
        <v>880</v>
      </c>
      <c r="O710" s="49">
        <f t="shared" si="178"/>
        <v>6.5000000000000071</v>
      </c>
      <c r="P710" s="93">
        <f t="shared" si="180"/>
        <v>6.5375302663438273E-2</v>
      </c>
    </row>
    <row r="711" spans="1:16" ht="31.5" x14ac:dyDescent="0.2">
      <c r="A711" s="57">
        <v>60000519</v>
      </c>
      <c r="B711" s="8" t="s">
        <v>649</v>
      </c>
      <c r="C711" s="36">
        <f>VLOOKUP(A711,'[3]Прейскурант 2019'!$A$12:$E$1358,5,0)</f>
        <v>826</v>
      </c>
      <c r="D711" s="37">
        <f>VLOOKUP(A711,'[1]Прейскурант( новый)'!$A$9:$C$1217,3,0)</f>
        <v>5</v>
      </c>
      <c r="E711" s="37">
        <f t="shared" si="179"/>
        <v>440.20620000000002</v>
      </c>
      <c r="F711" s="44">
        <f>VLOOKUP(A711,'[2]себ-ть 2019 год'!$A$2:$Q$1337,6,0)</f>
        <v>9.9245999999999999</v>
      </c>
      <c r="G711" s="44">
        <f t="shared" si="182"/>
        <v>450.13080000000002</v>
      </c>
      <c r="H711" s="44">
        <f t="shared" ref="H711:H774" si="187">G711*$H$1</f>
        <v>153.04447200000001</v>
      </c>
      <c r="I711" s="45">
        <f t="shared" si="183"/>
        <v>603.17527200000006</v>
      </c>
      <c r="J711" s="44">
        <f t="shared" ref="J711:J774" si="188">I711*$J$1</f>
        <v>90.476290800000001</v>
      </c>
      <c r="K711" s="46">
        <f t="shared" si="184"/>
        <v>693.65156280000008</v>
      </c>
      <c r="L711" s="47">
        <f t="shared" ref="L711:L774" si="189">K711*$L$1+K711</f>
        <v>832.38187536000009</v>
      </c>
      <c r="M711" s="77">
        <f t="shared" si="186"/>
        <v>879.69</v>
      </c>
      <c r="N711" s="48">
        <v>880</v>
      </c>
      <c r="O711" s="49">
        <f t="shared" ref="O711:O774" si="190">(M711-C711)/C711*100</f>
        <v>6.5000000000000071</v>
      </c>
      <c r="P711" s="93">
        <f t="shared" si="180"/>
        <v>6.5375302663438273E-2</v>
      </c>
    </row>
    <row r="712" spans="1:16" ht="31.5" x14ac:dyDescent="0.2">
      <c r="A712" s="57">
        <v>60000520</v>
      </c>
      <c r="B712" s="8" t="s">
        <v>650</v>
      </c>
      <c r="C712" s="36">
        <f>VLOOKUP(A712,'[3]Прейскурант 2019'!$A$12:$E$1358,5,0)</f>
        <v>826</v>
      </c>
      <c r="D712" s="37">
        <f>VLOOKUP(A712,'[1]Прейскурант( новый)'!$A$9:$C$1217,3,0)</f>
        <v>5</v>
      </c>
      <c r="E712" s="37">
        <f t="shared" ref="E712:E775" si="191">67.62*D712*1.302</f>
        <v>440.20620000000002</v>
      </c>
      <c r="F712" s="44">
        <f>VLOOKUP(A712,'[2]себ-ть 2019 год'!$A$2:$Q$1337,6,0)</f>
        <v>9.9245999999999999</v>
      </c>
      <c r="G712" s="44">
        <f t="shared" si="182"/>
        <v>450.13080000000002</v>
      </c>
      <c r="H712" s="44">
        <f t="shared" si="187"/>
        <v>153.04447200000001</v>
      </c>
      <c r="I712" s="45">
        <f t="shared" si="183"/>
        <v>603.17527200000006</v>
      </c>
      <c r="J712" s="44">
        <f t="shared" si="188"/>
        <v>90.476290800000001</v>
      </c>
      <c r="K712" s="46">
        <f t="shared" si="184"/>
        <v>693.65156280000008</v>
      </c>
      <c r="L712" s="47">
        <f t="shared" si="189"/>
        <v>832.38187536000009</v>
      </c>
      <c r="M712" s="77">
        <f t="shared" si="186"/>
        <v>879.69</v>
      </c>
      <c r="N712" s="48">
        <v>880</v>
      </c>
      <c r="O712" s="49">
        <f t="shared" si="190"/>
        <v>6.5000000000000071</v>
      </c>
      <c r="P712" s="93">
        <f t="shared" si="180"/>
        <v>6.5375302663438273E-2</v>
      </c>
    </row>
    <row r="713" spans="1:16" ht="15.75" x14ac:dyDescent="0.2">
      <c r="A713" s="57">
        <v>60000521</v>
      </c>
      <c r="B713" s="8" t="s">
        <v>651</v>
      </c>
      <c r="C713" s="36">
        <f>VLOOKUP(A713,'[3]Прейскурант 2019'!$A$12:$E$1358,5,0)</f>
        <v>826</v>
      </c>
      <c r="D713" s="37">
        <f>VLOOKUP(A713,'[1]Прейскурант( новый)'!$A$9:$C$1217,3,0)</f>
        <v>5</v>
      </c>
      <c r="E713" s="37">
        <f t="shared" si="191"/>
        <v>440.20620000000002</v>
      </c>
      <c r="F713" s="44">
        <f>VLOOKUP(A713,'[2]себ-ть 2019 год'!$A$2:$Q$1337,6,0)</f>
        <v>9.9245999999999999</v>
      </c>
      <c r="G713" s="44">
        <f t="shared" si="182"/>
        <v>450.13080000000002</v>
      </c>
      <c r="H713" s="44">
        <f t="shared" si="187"/>
        <v>153.04447200000001</v>
      </c>
      <c r="I713" s="45">
        <f t="shared" si="183"/>
        <v>603.17527200000006</v>
      </c>
      <c r="J713" s="44">
        <f t="shared" si="188"/>
        <v>90.476290800000001</v>
      </c>
      <c r="K713" s="46">
        <f t="shared" si="184"/>
        <v>693.65156280000008</v>
      </c>
      <c r="L713" s="47">
        <f t="shared" si="189"/>
        <v>832.38187536000009</v>
      </c>
      <c r="M713" s="77">
        <f t="shared" si="186"/>
        <v>879.69</v>
      </c>
      <c r="N713" s="48">
        <v>880</v>
      </c>
      <c r="O713" s="49">
        <f t="shared" si="190"/>
        <v>6.5000000000000071</v>
      </c>
      <c r="P713" s="93">
        <f t="shared" ref="P713:P776" si="192">(N713/C713)-100%</f>
        <v>6.5375302663438273E-2</v>
      </c>
    </row>
    <row r="714" spans="1:16" ht="15.75" x14ac:dyDescent="0.2">
      <c r="A714" s="57">
        <v>60000522</v>
      </c>
      <c r="B714" s="8" t="s">
        <v>652</v>
      </c>
      <c r="C714" s="36">
        <f>VLOOKUP(A714,'[3]Прейскурант 2019'!$A$12:$E$1358,5,0)</f>
        <v>826</v>
      </c>
      <c r="D714" s="37">
        <f>VLOOKUP(A714,'[1]Прейскурант( новый)'!$A$9:$C$1217,3,0)</f>
        <v>5</v>
      </c>
      <c r="E714" s="37">
        <f t="shared" si="191"/>
        <v>440.20620000000002</v>
      </c>
      <c r="F714" s="44">
        <f>VLOOKUP(A714,'[2]себ-ть 2019 год'!$A$2:$Q$1337,6,0)</f>
        <v>9.9245999999999999</v>
      </c>
      <c r="G714" s="44">
        <f t="shared" si="182"/>
        <v>450.13080000000002</v>
      </c>
      <c r="H714" s="44">
        <f t="shared" si="187"/>
        <v>153.04447200000001</v>
      </c>
      <c r="I714" s="45">
        <f t="shared" si="183"/>
        <v>603.17527200000006</v>
      </c>
      <c r="J714" s="44">
        <f t="shared" si="188"/>
        <v>90.476290800000001</v>
      </c>
      <c r="K714" s="46">
        <f t="shared" si="184"/>
        <v>693.65156280000008</v>
      </c>
      <c r="L714" s="47">
        <f t="shared" si="189"/>
        <v>832.38187536000009</v>
      </c>
      <c r="M714" s="77">
        <f t="shared" si="186"/>
        <v>879.69</v>
      </c>
      <c r="N714" s="48">
        <v>880</v>
      </c>
      <c r="O714" s="49">
        <f t="shared" si="190"/>
        <v>6.5000000000000071</v>
      </c>
      <c r="P714" s="93">
        <f t="shared" si="192"/>
        <v>6.5375302663438273E-2</v>
      </c>
    </row>
    <row r="715" spans="1:16" ht="31.5" x14ac:dyDescent="0.2">
      <c r="A715" s="57">
        <v>60000523</v>
      </c>
      <c r="B715" s="8" t="s">
        <v>653</v>
      </c>
      <c r="C715" s="36">
        <f>VLOOKUP(A715,'[3]Прейскурант 2019'!$A$12:$E$1358,5,0)</f>
        <v>1005</v>
      </c>
      <c r="D715" s="37">
        <f>VLOOKUP(A715,'[1]Прейскурант( новый)'!$A$9:$C$1217,3,0)</f>
        <v>5</v>
      </c>
      <c r="E715" s="37">
        <f t="shared" si="191"/>
        <v>440.20620000000002</v>
      </c>
      <c r="F715" s="44">
        <f>VLOOKUP(A715,'[2]себ-ть 2019 год'!$A$2:$Q$1337,6,0)</f>
        <v>48.358199999999997</v>
      </c>
      <c r="G715" s="44">
        <f t="shared" si="182"/>
        <v>488.56440000000003</v>
      </c>
      <c r="H715" s="44">
        <f t="shared" si="187"/>
        <v>166.11189600000003</v>
      </c>
      <c r="I715" s="45">
        <f t="shared" si="183"/>
        <v>654.67629600000009</v>
      </c>
      <c r="J715" s="44">
        <f t="shared" si="188"/>
        <v>98.201444400000014</v>
      </c>
      <c r="K715" s="46">
        <f t="shared" si="184"/>
        <v>752.87774040000011</v>
      </c>
      <c r="L715" s="47">
        <f t="shared" si="189"/>
        <v>903.45328848000008</v>
      </c>
      <c r="M715" s="77">
        <f t="shared" si="186"/>
        <v>1070.325</v>
      </c>
      <c r="N715" s="48">
        <v>1070</v>
      </c>
      <c r="O715" s="49">
        <f t="shared" si="190"/>
        <v>6.5000000000000044</v>
      </c>
      <c r="P715" s="93">
        <f t="shared" si="192"/>
        <v>6.4676616915422924E-2</v>
      </c>
    </row>
    <row r="716" spans="1:16" ht="31.5" x14ac:dyDescent="0.2">
      <c r="A716" s="57">
        <v>60000524</v>
      </c>
      <c r="B716" s="8" t="s">
        <v>654</v>
      </c>
      <c r="C716" s="36">
        <f>VLOOKUP(A716,'[3]Прейскурант 2019'!$A$12:$E$1358,5,0)</f>
        <v>588</v>
      </c>
      <c r="D716" s="37">
        <f>VLOOKUP(A716,'[1]Прейскурант( новый)'!$A$9:$C$1217,3,0)</f>
        <v>2.2999999999999998</v>
      </c>
      <c r="E716" s="37">
        <f t="shared" si="191"/>
        <v>202.49485200000001</v>
      </c>
      <c r="F716" s="44">
        <f>VLOOKUP(A716,'[2]себ-ть 2019 год'!$A$2:$Q$1337,6,0)</f>
        <v>81.324600000000004</v>
      </c>
      <c r="G716" s="44">
        <f t="shared" si="182"/>
        <v>283.81945200000001</v>
      </c>
      <c r="H716" s="44">
        <f t="shared" si="187"/>
        <v>96.498613680000005</v>
      </c>
      <c r="I716" s="45">
        <f t="shared" si="183"/>
        <v>380.31806568000002</v>
      </c>
      <c r="J716" s="44">
        <f t="shared" si="188"/>
        <v>57.047709852000004</v>
      </c>
      <c r="K716" s="46">
        <f t="shared" si="184"/>
        <v>437.36577553200004</v>
      </c>
      <c r="L716" s="47">
        <f t="shared" si="189"/>
        <v>524.83893063840003</v>
      </c>
      <c r="M716" s="77">
        <f t="shared" si="186"/>
        <v>626.22</v>
      </c>
      <c r="N716" s="48">
        <v>626</v>
      </c>
      <c r="O716" s="49">
        <f t="shared" si="190"/>
        <v>6.5000000000000044</v>
      </c>
      <c r="P716" s="93">
        <f t="shared" si="192"/>
        <v>6.4625850340136015E-2</v>
      </c>
    </row>
    <row r="717" spans="1:16" ht="31.5" x14ac:dyDescent="0.2">
      <c r="A717" s="57">
        <v>60000525</v>
      </c>
      <c r="B717" s="8" t="s">
        <v>655</v>
      </c>
      <c r="C717" s="36">
        <f>VLOOKUP(A717,'[3]Прейскурант 2019'!$A$12:$E$1358,5,0)</f>
        <v>939</v>
      </c>
      <c r="D717" s="37">
        <f>VLOOKUP(A717,'[1]Прейскурант( новый)'!$A$9:$C$1217,3,0)</f>
        <v>5</v>
      </c>
      <c r="E717" s="37">
        <f t="shared" si="191"/>
        <v>440.20620000000002</v>
      </c>
      <c r="F717" s="44">
        <f>VLOOKUP(A717,'[2]себ-ть 2019 год'!$A$2:$Q$1337,6,0)</f>
        <v>55.722600000000007</v>
      </c>
      <c r="G717" s="44">
        <f t="shared" si="182"/>
        <v>495.92880000000002</v>
      </c>
      <c r="H717" s="44">
        <f t="shared" si="187"/>
        <v>168.61579200000003</v>
      </c>
      <c r="I717" s="45">
        <f t="shared" si="183"/>
        <v>664.54459200000008</v>
      </c>
      <c r="J717" s="44">
        <f t="shared" si="188"/>
        <v>99.681688800000003</v>
      </c>
      <c r="K717" s="46">
        <f t="shared" si="184"/>
        <v>764.22628080000004</v>
      </c>
      <c r="L717" s="47">
        <f t="shared" si="189"/>
        <v>917.07153696</v>
      </c>
      <c r="M717" s="77">
        <f t="shared" si="186"/>
        <v>1000.035</v>
      </c>
      <c r="N717" s="48">
        <v>1000</v>
      </c>
      <c r="O717" s="49">
        <f t="shared" si="190"/>
        <v>6.4999999999999964</v>
      </c>
      <c r="P717" s="93">
        <f t="shared" si="192"/>
        <v>6.4962726304579332E-2</v>
      </c>
    </row>
    <row r="718" spans="1:16" ht="31.5" x14ac:dyDescent="0.2">
      <c r="A718" s="50">
        <v>60000527</v>
      </c>
      <c r="B718" s="2" t="s">
        <v>656</v>
      </c>
      <c r="C718" s="36">
        <f>VLOOKUP(A718,'[3]Прейскурант 2019'!$A$12:$E$1358,5,0)</f>
        <v>958</v>
      </c>
      <c r="D718" s="37">
        <f>VLOOKUP(A718,'[1]Прейскурант( новый)'!$A$9:$C$1217,3,0)</f>
        <v>5</v>
      </c>
      <c r="E718" s="37">
        <f t="shared" si="191"/>
        <v>440.20620000000002</v>
      </c>
      <c r="F718" s="44">
        <f>VLOOKUP(A718,'[2]себ-ть 2019 год'!$A$2:$Q$1337,6,0)</f>
        <v>41.799599999999998</v>
      </c>
      <c r="G718" s="44">
        <f t="shared" si="182"/>
        <v>482.00580000000002</v>
      </c>
      <c r="H718" s="44">
        <f t="shared" si="187"/>
        <v>163.88197200000002</v>
      </c>
      <c r="I718" s="45">
        <f t="shared" si="183"/>
        <v>645.88777200000004</v>
      </c>
      <c r="J718" s="44">
        <f t="shared" si="188"/>
        <v>96.8831658</v>
      </c>
      <c r="K718" s="46">
        <f t="shared" si="184"/>
        <v>742.77093780000007</v>
      </c>
      <c r="L718" s="47">
        <f t="shared" si="189"/>
        <v>891.32512536000013</v>
      </c>
      <c r="M718" s="77">
        <f t="shared" si="186"/>
        <v>1020.27</v>
      </c>
      <c r="N718" s="48">
        <v>1020</v>
      </c>
      <c r="O718" s="49">
        <f t="shared" si="190"/>
        <v>6.4999999999999973</v>
      </c>
      <c r="P718" s="93">
        <f t="shared" si="192"/>
        <v>6.4718162839248361E-2</v>
      </c>
    </row>
    <row r="719" spans="1:16" ht="15.75" x14ac:dyDescent="0.2">
      <c r="A719" s="50">
        <v>60000664</v>
      </c>
      <c r="B719" s="2" t="s">
        <v>657</v>
      </c>
      <c r="C719" s="36">
        <f>VLOOKUP(A719,'[3]Прейскурант 2019'!$A$12:$E$1358,5,0)</f>
        <v>268</v>
      </c>
      <c r="D719" s="37">
        <f>VLOOKUP(A719,'[1]Прейскурант( новый)'!$A$9:$C$1217,3,0)</f>
        <v>0.75</v>
      </c>
      <c r="E719" s="37">
        <f t="shared" si="191"/>
        <v>66.030930000000012</v>
      </c>
      <c r="F719" s="44">
        <f>VLOOKUP(A719,'[2]себ-ть 2019 год'!$A$2:$Q$1337,6,0)</f>
        <v>82.150800000000004</v>
      </c>
      <c r="G719" s="44">
        <f t="shared" si="182"/>
        <v>148.18173000000002</v>
      </c>
      <c r="H719" s="44">
        <f t="shared" si="187"/>
        <v>50.38178820000001</v>
      </c>
      <c r="I719" s="45">
        <f t="shared" si="183"/>
        <v>198.56351820000003</v>
      </c>
      <c r="J719" s="44">
        <f t="shared" si="188"/>
        <v>29.784527730000004</v>
      </c>
      <c r="K719" s="46">
        <f t="shared" si="184"/>
        <v>228.34804593000004</v>
      </c>
      <c r="L719" s="47">
        <f t="shared" si="189"/>
        <v>274.01765511600007</v>
      </c>
      <c r="M719" s="77">
        <f t="shared" si="186"/>
        <v>285.42</v>
      </c>
      <c r="N719" s="48">
        <v>285</v>
      </c>
      <c r="O719" s="49">
        <f t="shared" si="190"/>
        <v>6.5000000000000053</v>
      </c>
      <c r="P719" s="93">
        <f t="shared" si="192"/>
        <v>6.3432835820895539E-2</v>
      </c>
    </row>
    <row r="720" spans="1:16" ht="15.75" x14ac:dyDescent="0.2">
      <c r="A720" s="18">
        <v>60000116</v>
      </c>
      <c r="B720" s="2" t="s">
        <v>658</v>
      </c>
      <c r="C720" s="36">
        <f>VLOOKUP(A720,'[3]Прейскурант 2019'!$A$12:$E$1358,5,0)</f>
        <v>1371</v>
      </c>
      <c r="D720" s="37">
        <f>VLOOKUP(A720,'[1]Прейскурант( новый)'!$A$9:$C$1217,3,0)</f>
        <v>5</v>
      </c>
      <c r="E720" s="37">
        <f t="shared" si="191"/>
        <v>440.20620000000002</v>
      </c>
      <c r="F720" s="44">
        <f>VLOOKUP(A720,'[2]себ-ть 2019 год'!$A$2:$Q$1337,6,0)</f>
        <v>258.95760000000001</v>
      </c>
      <c r="G720" s="44">
        <f t="shared" si="182"/>
        <v>699.16380000000004</v>
      </c>
      <c r="H720" s="44">
        <f t="shared" si="187"/>
        <v>237.71569200000002</v>
      </c>
      <c r="I720" s="45">
        <f t="shared" si="183"/>
        <v>936.87949200000003</v>
      </c>
      <c r="J720" s="44">
        <f t="shared" si="188"/>
        <v>140.53192379999999</v>
      </c>
      <c r="K720" s="46">
        <f t="shared" si="184"/>
        <v>1077.4114158</v>
      </c>
      <c r="L720" s="47">
        <f t="shared" si="189"/>
        <v>1292.8936989599999</v>
      </c>
      <c r="M720" s="77">
        <f t="shared" si="186"/>
        <v>1460.115</v>
      </c>
      <c r="N720" s="48">
        <v>1460</v>
      </c>
      <c r="O720" s="49">
        <f t="shared" si="190"/>
        <v>6.5</v>
      </c>
      <c r="P720" s="93">
        <f t="shared" si="192"/>
        <v>6.4916119620714863E-2</v>
      </c>
    </row>
    <row r="721" spans="1:16" ht="15.75" x14ac:dyDescent="0.2">
      <c r="A721" s="18">
        <v>60000117</v>
      </c>
      <c r="B721" s="2" t="s">
        <v>659</v>
      </c>
      <c r="C721" s="36">
        <f>VLOOKUP(A721,'[3]Прейскурант 2019'!$A$12:$E$1358,5,0)</f>
        <v>1376</v>
      </c>
      <c r="D721" s="37">
        <f>VLOOKUP(A721,'[1]Прейскурант( новый)'!$A$9:$C$1217,3,0)</f>
        <v>5</v>
      </c>
      <c r="E721" s="37">
        <f t="shared" si="191"/>
        <v>440.20620000000002</v>
      </c>
      <c r="F721" s="44">
        <f>VLOOKUP(A721,'[2]себ-ть 2019 год'!$A$2:$Q$1337,6,0)</f>
        <v>253.06200000000001</v>
      </c>
      <c r="G721" s="44">
        <f t="shared" si="182"/>
        <v>693.26819999999998</v>
      </c>
      <c r="H721" s="44">
        <f t="shared" si="187"/>
        <v>235.71118800000002</v>
      </c>
      <c r="I721" s="45">
        <f t="shared" si="183"/>
        <v>928.97938799999997</v>
      </c>
      <c r="J721" s="44">
        <f t="shared" si="188"/>
        <v>139.3469082</v>
      </c>
      <c r="K721" s="46">
        <f t="shared" si="184"/>
        <v>1068.3262961999999</v>
      </c>
      <c r="L721" s="47">
        <f t="shared" si="189"/>
        <v>1281.99155544</v>
      </c>
      <c r="M721" s="77">
        <f t="shared" si="186"/>
        <v>1465.44</v>
      </c>
      <c r="N721" s="48">
        <v>1465</v>
      </c>
      <c r="O721" s="49">
        <f t="shared" si="190"/>
        <v>6.5000000000000044</v>
      </c>
      <c r="P721" s="93">
        <f t="shared" si="192"/>
        <v>6.4680232558139483E-2</v>
      </c>
    </row>
    <row r="722" spans="1:16" ht="15.75" x14ac:dyDescent="0.2">
      <c r="A722" s="18">
        <v>60000118</v>
      </c>
      <c r="B722" s="2" t="s">
        <v>660</v>
      </c>
      <c r="C722" s="36">
        <f>VLOOKUP(A722,'[3]Прейскурант 2019'!$A$12:$E$1358,5,0)</f>
        <v>1376</v>
      </c>
      <c r="D722" s="37">
        <f>VLOOKUP(A722,'[1]Прейскурант( новый)'!$A$9:$C$1217,3,0)</f>
        <v>5</v>
      </c>
      <c r="E722" s="37">
        <f t="shared" si="191"/>
        <v>440.20620000000002</v>
      </c>
      <c r="F722" s="44">
        <f>VLOOKUP(A722,'[2]себ-ть 2019 год'!$A$2:$Q$1337,6,0)</f>
        <v>253.04160000000002</v>
      </c>
      <c r="G722" s="44">
        <f t="shared" si="182"/>
        <v>693.2478000000001</v>
      </c>
      <c r="H722" s="44">
        <f t="shared" si="187"/>
        <v>235.70425200000005</v>
      </c>
      <c r="I722" s="45">
        <f t="shared" si="183"/>
        <v>928.95205200000009</v>
      </c>
      <c r="J722" s="44">
        <f t="shared" si="188"/>
        <v>139.3428078</v>
      </c>
      <c r="K722" s="46">
        <f t="shared" si="184"/>
        <v>1068.2948598</v>
      </c>
      <c r="L722" s="47">
        <f t="shared" si="189"/>
        <v>1281.95383176</v>
      </c>
      <c r="M722" s="77">
        <f t="shared" si="186"/>
        <v>1465.44</v>
      </c>
      <c r="N722" s="48">
        <v>1465</v>
      </c>
      <c r="O722" s="49">
        <f t="shared" si="190"/>
        <v>6.5000000000000044</v>
      </c>
      <c r="P722" s="93">
        <f t="shared" si="192"/>
        <v>6.4680232558139483E-2</v>
      </c>
    </row>
    <row r="723" spans="1:16" ht="15.75" x14ac:dyDescent="0.2">
      <c r="A723" s="18">
        <v>60000119</v>
      </c>
      <c r="B723" s="2" t="s">
        <v>661</v>
      </c>
      <c r="C723" s="36">
        <f>VLOOKUP(A723,'[3]Прейскурант 2019'!$A$12:$E$1358,5,0)</f>
        <v>1371</v>
      </c>
      <c r="D723" s="37">
        <f>VLOOKUP(A723,'[1]Прейскурант( новый)'!$A$9:$C$1217,3,0)</f>
        <v>5</v>
      </c>
      <c r="E723" s="37">
        <f t="shared" si="191"/>
        <v>440.20620000000002</v>
      </c>
      <c r="F723" s="44">
        <f>VLOOKUP(A723,'[2]себ-ть 2019 год'!$A$2:$Q$1337,6,0)</f>
        <v>223.5942</v>
      </c>
      <c r="G723" s="44">
        <f t="shared" si="182"/>
        <v>663.80040000000008</v>
      </c>
      <c r="H723" s="44">
        <f t="shared" si="187"/>
        <v>225.69213600000003</v>
      </c>
      <c r="I723" s="45">
        <f t="shared" si="183"/>
        <v>889.49253600000009</v>
      </c>
      <c r="J723" s="44">
        <f t="shared" si="188"/>
        <v>133.4238804</v>
      </c>
      <c r="K723" s="46">
        <f t="shared" si="184"/>
        <v>1022.9164164000001</v>
      </c>
      <c r="L723" s="47">
        <f t="shared" si="189"/>
        <v>1227.49969968</v>
      </c>
      <c r="M723" s="77">
        <f t="shared" si="186"/>
        <v>1460.115</v>
      </c>
      <c r="N723" s="48">
        <v>1460</v>
      </c>
      <c r="O723" s="49">
        <f t="shared" si="190"/>
        <v>6.5</v>
      </c>
      <c r="P723" s="93">
        <f t="shared" si="192"/>
        <v>6.4916119620714863E-2</v>
      </c>
    </row>
    <row r="724" spans="1:16" ht="15.75" x14ac:dyDescent="0.2">
      <c r="A724" s="18">
        <v>60000120</v>
      </c>
      <c r="B724" s="2" t="s">
        <v>662</v>
      </c>
      <c r="C724" s="36">
        <f>VLOOKUP(A724,'[3]Прейскурант 2019'!$A$12:$E$1358,5,0)</f>
        <v>1371</v>
      </c>
      <c r="D724" s="37">
        <f>VLOOKUP(A724,'[1]Прейскурант( новый)'!$A$9:$C$1217,3,0)</f>
        <v>5</v>
      </c>
      <c r="E724" s="37">
        <f t="shared" si="191"/>
        <v>440.20620000000002</v>
      </c>
      <c r="F724" s="44">
        <f>VLOOKUP(A724,'[2]себ-ть 2019 год'!$A$2:$Q$1337,6,0)</f>
        <v>222.84959999999998</v>
      </c>
      <c r="G724" s="44">
        <f t="shared" si="182"/>
        <v>663.05579999999998</v>
      </c>
      <c r="H724" s="44">
        <f t="shared" si="187"/>
        <v>225.43897200000001</v>
      </c>
      <c r="I724" s="45">
        <f t="shared" si="183"/>
        <v>888.49477200000001</v>
      </c>
      <c r="J724" s="44">
        <f t="shared" si="188"/>
        <v>133.27421580000001</v>
      </c>
      <c r="K724" s="46">
        <f t="shared" si="184"/>
        <v>1021.7689878</v>
      </c>
      <c r="L724" s="47">
        <f t="shared" si="189"/>
        <v>1226.1227853600001</v>
      </c>
      <c r="M724" s="77">
        <f t="shared" si="186"/>
        <v>1460.115</v>
      </c>
      <c r="N724" s="48">
        <v>1460</v>
      </c>
      <c r="O724" s="49">
        <f t="shared" si="190"/>
        <v>6.5</v>
      </c>
      <c r="P724" s="93">
        <f t="shared" si="192"/>
        <v>6.4916119620714863E-2</v>
      </c>
    </row>
    <row r="725" spans="1:16" ht="15.75" x14ac:dyDescent="0.2">
      <c r="A725" s="18">
        <v>60000121</v>
      </c>
      <c r="B725" s="2" t="s">
        <v>663</v>
      </c>
      <c r="C725" s="36">
        <f>VLOOKUP(A725,'[3]Прейскурант 2019'!$A$12:$E$1358,5,0)</f>
        <v>1371</v>
      </c>
      <c r="D725" s="37">
        <f>VLOOKUP(A725,'[1]Прейскурант( новый)'!$A$9:$C$1217,3,0)</f>
        <v>5</v>
      </c>
      <c r="E725" s="37">
        <f t="shared" si="191"/>
        <v>440.20620000000002</v>
      </c>
      <c r="F725" s="44">
        <f>VLOOKUP(A725,'[2]себ-ть 2019 год'!$A$2:$Q$1337,6,0)</f>
        <v>250.57320000000001</v>
      </c>
      <c r="G725" s="44">
        <f t="shared" si="182"/>
        <v>690.77940000000001</v>
      </c>
      <c r="H725" s="44">
        <f t="shared" si="187"/>
        <v>234.86499600000002</v>
      </c>
      <c r="I725" s="45">
        <f t="shared" si="183"/>
        <v>925.64439600000003</v>
      </c>
      <c r="J725" s="44">
        <f t="shared" si="188"/>
        <v>138.84665939999999</v>
      </c>
      <c r="K725" s="46">
        <f t="shared" si="184"/>
        <v>1064.4910554000001</v>
      </c>
      <c r="L725" s="47">
        <f t="shared" si="189"/>
        <v>1277.3892664800001</v>
      </c>
      <c r="M725" s="77">
        <f t="shared" si="186"/>
        <v>1460.115</v>
      </c>
      <c r="N725" s="48">
        <v>1460</v>
      </c>
      <c r="O725" s="49">
        <f t="shared" si="190"/>
        <v>6.5</v>
      </c>
      <c r="P725" s="93">
        <f t="shared" si="192"/>
        <v>6.4916119620714863E-2</v>
      </c>
    </row>
    <row r="726" spans="1:16" ht="31.5" x14ac:dyDescent="0.2">
      <c r="A726" s="18">
        <v>60000051</v>
      </c>
      <c r="B726" s="2" t="s">
        <v>664</v>
      </c>
      <c r="C726" s="36">
        <f>VLOOKUP(A726,'[3]Прейскурант 2019'!$A$12:$E$1358,5,0)</f>
        <v>1091</v>
      </c>
      <c r="D726" s="37">
        <f>VLOOKUP(A726,'[1]Прейскурант( новый)'!$A$9:$C$1217,3,0)</f>
        <v>5.4</v>
      </c>
      <c r="E726" s="37">
        <f t="shared" si="191"/>
        <v>475.42269600000003</v>
      </c>
      <c r="F726" s="44">
        <f>VLOOKUP(A726,'[2]себ-ть 2019 год'!$A$2:$Q$1337,6,0)</f>
        <v>9.9551999999999996</v>
      </c>
      <c r="G726" s="44">
        <f t="shared" si="182"/>
        <v>485.37789600000002</v>
      </c>
      <c r="H726" s="44">
        <f t="shared" si="187"/>
        <v>165.02848464000002</v>
      </c>
      <c r="I726" s="45">
        <f t="shared" si="183"/>
        <v>650.40638064000007</v>
      </c>
      <c r="J726" s="44">
        <f t="shared" si="188"/>
        <v>97.56095709600001</v>
      </c>
      <c r="K726" s="46">
        <f t="shared" si="184"/>
        <v>747.9673377360001</v>
      </c>
      <c r="L726" s="47">
        <f t="shared" si="189"/>
        <v>897.56080528320012</v>
      </c>
      <c r="M726" s="77">
        <f t="shared" si="186"/>
        <v>1161.915</v>
      </c>
      <c r="N726" s="48">
        <v>1162</v>
      </c>
      <c r="O726" s="49">
        <f t="shared" si="190"/>
        <v>6.4999999999999964</v>
      </c>
      <c r="P726" s="93">
        <f t="shared" si="192"/>
        <v>6.5077910174152098E-2</v>
      </c>
    </row>
    <row r="727" spans="1:16" ht="31.5" x14ac:dyDescent="0.2">
      <c r="A727" s="18">
        <v>60000055</v>
      </c>
      <c r="B727" s="2" t="s">
        <v>665</v>
      </c>
      <c r="C727" s="36">
        <f>VLOOKUP(A727,'[3]Прейскурант 2019'!$A$12:$E$1358,5,0)</f>
        <v>904</v>
      </c>
      <c r="D727" s="37">
        <v>6.5</v>
      </c>
      <c r="E727" s="37">
        <f t="shared" si="191"/>
        <v>572.2680600000001</v>
      </c>
      <c r="F727" s="44">
        <f>VLOOKUP(A727,'[2]себ-ть 2019 год'!$A$2:$Q$1337,6,0)</f>
        <v>5.98</v>
      </c>
      <c r="G727" s="44">
        <f t="shared" si="182"/>
        <v>578.24806000000012</v>
      </c>
      <c r="H727" s="44">
        <f t="shared" si="187"/>
        <v>196.60434040000007</v>
      </c>
      <c r="I727" s="45">
        <f t="shared" si="183"/>
        <v>774.85240040000019</v>
      </c>
      <c r="J727" s="44">
        <f t="shared" si="188"/>
        <v>116.22786006000003</v>
      </c>
      <c r="K727" s="46">
        <f t="shared" si="184"/>
        <v>891.0802604600002</v>
      </c>
      <c r="L727" s="47">
        <f t="shared" si="189"/>
        <v>1069.2963125520002</v>
      </c>
      <c r="M727" s="77">
        <f t="shared" si="186"/>
        <v>962.76</v>
      </c>
      <c r="N727" s="48">
        <v>963</v>
      </c>
      <c r="O727" s="49">
        <f t="shared" si="190"/>
        <v>6.4999999999999991</v>
      </c>
      <c r="P727" s="93">
        <f t="shared" si="192"/>
        <v>6.5265486725663679E-2</v>
      </c>
    </row>
    <row r="728" spans="1:16" ht="15.75" x14ac:dyDescent="0.2">
      <c r="A728" s="18">
        <v>60000056</v>
      </c>
      <c r="B728" s="2" t="s">
        <v>666</v>
      </c>
      <c r="C728" s="36">
        <f>VLOOKUP(A728,'[3]Прейскурант 2019'!$A$12:$E$1358,5,0)</f>
        <v>900</v>
      </c>
      <c r="D728" s="37">
        <v>6.5</v>
      </c>
      <c r="E728" s="37">
        <f t="shared" si="191"/>
        <v>572.2680600000001</v>
      </c>
      <c r="F728" s="44">
        <f>VLOOKUP(A728,'[2]себ-ть 2019 год'!$A$2:$Q$1337,6,0)</f>
        <v>4.1100000000000003</v>
      </c>
      <c r="G728" s="44">
        <f t="shared" si="182"/>
        <v>576.37806000000012</v>
      </c>
      <c r="H728" s="44">
        <f t="shared" si="187"/>
        <v>195.96854040000005</v>
      </c>
      <c r="I728" s="45">
        <f t="shared" si="183"/>
        <v>772.34660040000017</v>
      </c>
      <c r="J728" s="44">
        <f t="shared" si="188"/>
        <v>115.85199006000002</v>
      </c>
      <c r="K728" s="46">
        <f t="shared" si="184"/>
        <v>888.19859046000022</v>
      </c>
      <c r="L728" s="47">
        <f t="shared" si="189"/>
        <v>1065.8383085520004</v>
      </c>
      <c r="M728" s="77">
        <f t="shared" si="186"/>
        <v>958.5</v>
      </c>
      <c r="N728" s="48">
        <v>959</v>
      </c>
      <c r="O728" s="49">
        <f t="shared" si="190"/>
        <v>6.5</v>
      </c>
      <c r="P728" s="93">
        <f t="shared" si="192"/>
        <v>6.5555555555555589E-2</v>
      </c>
    </row>
    <row r="729" spans="1:16" ht="31.5" x14ac:dyDescent="0.2">
      <c r="A729" s="18">
        <v>60000057</v>
      </c>
      <c r="B729" s="2" t="s">
        <v>667</v>
      </c>
      <c r="C729" s="36">
        <f>VLOOKUP(A729,'[3]Прейскурант 2019'!$A$12:$E$1358,5,0)</f>
        <v>631</v>
      </c>
      <c r="D729" s="37">
        <v>4.5</v>
      </c>
      <c r="E729" s="37">
        <f t="shared" si="191"/>
        <v>396.18558000000002</v>
      </c>
      <c r="F729" s="44">
        <f>VLOOKUP(A729,'[2]себ-ть 2019 год'!$A$2:$Q$1337,6,0)</f>
        <v>6.33</v>
      </c>
      <c r="G729" s="44">
        <f t="shared" si="182"/>
        <v>402.51558</v>
      </c>
      <c r="H729" s="44">
        <f t="shared" si="187"/>
        <v>136.85529720000002</v>
      </c>
      <c r="I729" s="45">
        <f t="shared" si="183"/>
        <v>539.3708772</v>
      </c>
      <c r="J729" s="44">
        <f t="shared" si="188"/>
        <v>80.905631579999991</v>
      </c>
      <c r="K729" s="46">
        <f t="shared" si="184"/>
        <v>620.27650877999997</v>
      </c>
      <c r="L729" s="47">
        <f t="shared" si="189"/>
        <v>744.33181053599992</v>
      </c>
      <c r="M729" s="77">
        <f t="shared" si="186"/>
        <v>672.01499999999999</v>
      </c>
      <c r="N729" s="48">
        <v>672</v>
      </c>
      <c r="O729" s="49">
        <f t="shared" si="190"/>
        <v>6.4999999999999973</v>
      </c>
      <c r="P729" s="93">
        <f t="shared" si="192"/>
        <v>6.4976228209191689E-2</v>
      </c>
    </row>
    <row r="730" spans="1:16" ht="31.5" x14ac:dyDescent="0.2">
      <c r="A730" s="18">
        <v>60000058</v>
      </c>
      <c r="B730" s="2" t="s">
        <v>668</v>
      </c>
      <c r="C730" s="36">
        <f>VLOOKUP(A730,'[3]Прейскурант 2019'!$A$12:$E$1358,5,0)</f>
        <v>488</v>
      </c>
      <c r="D730" s="37">
        <v>3.5</v>
      </c>
      <c r="E730" s="37">
        <f t="shared" si="191"/>
        <v>308.14434000000006</v>
      </c>
      <c r="F730" s="44">
        <f>VLOOKUP(A730,'[2]себ-ть 2019 год'!$A$2:$Q$1337,6,0)</f>
        <v>4.0199999999999996</v>
      </c>
      <c r="G730" s="44">
        <f t="shared" si="182"/>
        <v>312.16434000000004</v>
      </c>
      <c r="H730" s="44">
        <f t="shared" si="187"/>
        <v>106.13587560000002</v>
      </c>
      <c r="I730" s="45">
        <f t="shared" si="183"/>
        <v>418.30021560000006</v>
      </c>
      <c r="J730" s="44">
        <f t="shared" si="188"/>
        <v>62.745032340000009</v>
      </c>
      <c r="K730" s="46">
        <f t="shared" si="184"/>
        <v>481.04524794000008</v>
      </c>
      <c r="L730" s="47">
        <f t="shared" si="189"/>
        <v>577.25429752800005</v>
      </c>
      <c r="M730" s="77">
        <f t="shared" si="186"/>
        <v>519.72</v>
      </c>
      <c r="N730" s="48">
        <v>520</v>
      </c>
      <c r="O730" s="49">
        <f t="shared" si="190"/>
        <v>6.5000000000000053</v>
      </c>
      <c r="P730" s="93">
        <f t="shared" si="192"/>
        <v>6.5573770491803351E-2</v>
      </c>
    </row>
    <row r="731" spans="1:16" ht="15.75" x14ac:dyDescent="0.2">
      <c r="A731" s="18">
        <v>60000059</v>
      </c>
      <c r="B731" s="2" t="s">
        <v>669</v>
      </c>
      <c r="C731" s="36">
        <f>VLOOKUP(A731,'[3]Прейскурант 2019'!$A$12:$E$1358,5,0)</f>
        <v>488</v>
      </c>
      <c r="D731" s="37">
        <v>3.5</v>
      </c>
      <c r="E731" s="37">
        <f t="shared" si="191"/>
        <v>308.14434000000006</v>
      </c>
      <c r="F731" s="44">
        <f>VLOOKUP(A731,'[2]себ-ть 2019 год'!$A$2:$Q$1337,6,0)</f>
        <v>4.0199999999999996</v>
      </c>
      <c r="G731" s="44">
        <f t="shared" si="182"/>
        <v>312.16434000000004</v>
      </c>
      <c r="H731" s="44">
        <f t="shared" si="187"/>
        <v>106.13587560000002</v>
      </c>
      <c r="I731" s="45">
        <f t="shared" si="183"/>
        <v>418.30021560000006</v>
      </c>
      <c r="J731" s="44">
        <f t="shared" si="188"/>
        <v>62.745032340000009</v>
      </c>
      <c r="K731" s="46">
        <f t="shared" si="184"/>
        <v>481.04524794000008</v>
      </c>
      <c r="L731" s="47">
        <f t="shared" si="189"/>
        <v>577.25429752800005</v>
      </c>
      <c r="M731" s="77">
        <f t="shared" si="186"/>
        <v>519.72</v>
      </c>
      <c r="N731" s="48">
        <v>520</v>
      </c>
      <c r="O731" s="49">
        <f t="shared" si="190"/>
        <v>6.5000000000000053</v>
      </c>
      <c r="P731" s="93">
        <f t="shared" si="192"/>
        <v>6.5573770491803351E-2</v>
      </c>
    </row>
    <row r="732" spans="1:16" ht="15.75" x14ac:dyDescent="0.2">
      <c r="A732" s="18">
        <v>60000060</v>
      </c>
      <c r="B732" s="2" t="s">
        <v>670</v>
      </c>
      <c r="C732" s="36">
        <f>VLOOKUP(A732,'[3]Прейскурант 2019'!$A$12:$E$1358,5,0)</f>
        <v>631</v>
      </c>
      <c r="D732" s="37">
        <v>4.5</v>
      </c>
      <c r="E732" s="37">
        <f t="shared" si="191"/>
        <v>396.18558000000002</v>
      </c>
      <c r="F732" s="44">
        <f>VLOOKUP(A732,'[2]себ-ть 2019 год'!$A$2:$Q$1337,6,0)</f>
        <v>6.23</v>
      </c>
      <c r="G732" s="44">
        <f t="shared" si="182"/>
        <v>402.41558000000003</v>
      </c>
      <c r="H732" s="44">
        <f t="shared" si="187"/>
        <v>136.82129720000003</v>
      </c>
      <c r="I732" s="45">
        <f t="shared" si="183"/>
        <v>539.23687720000009</v>
      </c>
      <c r="J732" s="44">
        <f t="shared" si="188"/>
        <v>80.885531580000006</v>
      </c>
      <c r="K732" s="46">
        <f t="shared" si="184"/>
        <v>620.12240878000011</v>
      </c>
      <c r="L732" s="47">
        <f t="shared" si="189"/>
        <v>744.14689053600011</v>
      </c>
      <c r="M732" s="77">
        <f t="shared" si="186"/>
        <v>672.01499999999999</v>
      </c>
      <c r="N732" s="48">
        <v>672</v>
      </c>
      <c r="O732" s="49">
        <f t="shared" si="190"/>
        <v>6.4999999999999973</v>
      </c>
      <c r="P732" s="93">
        <f t="shared" si="192"/>
        <v>6.4976228209191689E-2</v>
      </c>
    </row>
    <row r="733" spans="1:16" ht="15" customHeight="1" x14ac:dyDescent="0.2">
      <c r="A733" s="229" t="s">
        <v>671</v>
      </c>
      <c r="B733" s="230"/>
      <c r="C733" s="230"/>
      <c r="D733" s="230"/>
      <c r="E733" s="230"/>
      <c r="F733" s="230"/>
      <c r="G733" s="230"/>
      <c r="H733" s="230"/>
      <c r="I733" s="230"/>
      <c r="J733" s="230"/>
      <c r="K733" s="230"/>
      <c r="L733" s="230"/>
      <c r="M733" s="230"/>
      <c r="N733" s="230"/>
      <c r="O733" s="231"/>
    </row>
    <row r="734" spans="1:16" ht="31.5" x14ac:dyDescent="0.2">
      <c r="A734" s="20">
        <v>60000228</v>
      </c>
      <c r="B734" s="2" t="s">
        <v>672</v>
      </c>
      <c r="C734" s="36">
        <f>VLOOKUP(A734,'[3]Прейскурант 2019'!$A$12:$E$1358,5,0)</f>
        <v>257</v>
      </c>
      <c r="D734" s="37">
        <f>VLOOKUP(A734,'[1]Прейскурант( новый)'!$A$9:$C$1217,3,0)</f>
        <v>0.95</v>
      </c>
      <c r="E734" s="37">
        <f t="shared" si="191"/>
        <v>83.639178000000015</v>
      </c>
      <c r="F734" s="44">
        <f>VLOOKUP(A734,'[2]себ-ть 2019 год'!$A$2:$Q$1337,6,0)</f>
        <v>52.468800000000002</v>
      </c>
      <c r="G734" s="44">
        <f t="shared" si="182"/>
        <v>136.107978</v>
      </c>
      <c r="H734" s="44">
        <f t="shared" si="187"/>
        <v>46.276712520000004</v>
      </c>
      <c r="I734" s="45">
        <f t="shared" si="183"/>
        <v>182.38469051999999</v>
      </c>
      <c r="J734" s="44">
        <f t="shared" si="188"/>
        <v>27.357703577999999</v>
      </c>
      <c r="K734" s="46">
        <f t="shared" si="184"/>
        <v>209.74239409799998</v>
      </c>
      <c r="L734" s="47">
        <f t="shared" si="189"/>
        <v>251.69087291759996</v>
      </c>
      <c r="M734" s="77">
        <f t="shared" ref="M734:M738" si="193">C734*6.5%+C734</f>
        <v>273.70499999999998</v>
      </c>
      <c r="N734" s="48">
        <v>274</v>
      </c>
      <c r="O734" s="49">
        <f t="shared" si="190"/>
        <v>6.4999999999999929</v>
      </c>
      <c r="P734" s="93">
        <f t="shared" si="192"/>
        <v>6.6147859922178975E-2</v>
      </c>
    </row>
    <row r="735" spans="1:16" ht="31.5" x14ac:dyDescent="0.2">
      <c r="A735" s="20">
        <v>60000230</v>
      </c>
      <c r="B735" s="2" t="s">
        <v>673</v>
      </c>
      <c r="C735" s="36">
        <f>VLOOKUP(A735,'[3]Прейскурант 2019'!$A$12:$E$1358,5,0)</f>
        <v>1116</v>
      </c>
      <c r="D735" s="37">
        <f>VLOOKUP(A735,'[1]Прейскурант( новый)'!$A$9:$C$1217,3,0)</f>
        <v>0.95</v>
      </c>
      <c r="E735" s="37">
        <f t="shared" si="191"/>
        <v>83.639178000000015</v>
      </c>
      <c r="F735" s="44">
        <f>VLOOKUP(A735,'[2]себ-ть 2019 год'!$A$2:$Q$1337,6,0)</f>
        <v>472.74960000000004</v>
      </c>
      <c r="G735" s="44">
        <f t="shared" si="182"/>
        <v>556.388778</v>
      </c>
      <c r="H735" s="44">
        <f t="shared" si="187"/>
        <v>189.17218452</v>
      </c>
      <c r="I735" s="45">
        <f t="shared" si="183"/>
        <v>745.56096251999998</v>
      </c>
      <c r="J735" s="44">
        <f t="shared" si="188"/>
        <v>111.83414437799999</v>
      </c>
      <c r="K735" s="46">
        <f t="shared" si="184"/>
        <v>857.39510689799999</v>
      </c>
      <c r="L735" s="47">
        <f t="shared" si="189"/>
        <v>1028.8741282776</v>
      </c>
      <c r="M735" s="77">
        <f t="shared" si="193"/>
        <v>1188.54</v>
      </c>
      <c r="N735" s="48">
        <v>1189</v>
      </c>
      <c r="O735" s="49">
        <f t="shared" si="190"/>
        <v>6.4999999999999964</v>
      </c>
      <c r="P735" s="93">
        <f t="shared" si="192"/>
        <v>6.5412186379928405E-2</v>
      </c>
    </row>
    <row r="736" spans="1:16" ht="31.5" x14ac:dyDescent="0.2">
      <c r="A736" s="60">
        <v>60000419</v>
      </c>
      <c r="B736" s="16" t="s">
        <v>674</v>
      </c>
      <c r="C736" s="36">
        <f>VLOOKUP(A736,'[3]Прейскурант 2019'!$A$12:$E$1358,5,0)</f>
        <v>278</v>
      </c>
      <c r="D736" s="37">
        <f>VLOOKUP(A736,'[1]Прейскурант( новый)'!$A$9:$C$1217,3,0)</f>
        <v>1.08</v>
      </c>
      <c r="E736" s="37">
        <f t="shared" si="191"/>
        <v>95.084539200000023</v>
      </c>
      <c r="F736" s="44">
        <f>VLOOKUP(A736,'[2]себ-ть 2019 год'!$A$2:$Q$1337,6,0)</f>
        <v>54.202800000000003</v>
      </c>
      <c r="G736" s="44">
        <f t="shared" si="182"/>
        <v>149.28733920000002</v>
      </c>
      <c r="H736" s="44">
        <f t="shared" si="187"/>
        <v>50.757695328000011</v>
      </c>
      <c r="I736" s="45">
        <f t="shared" si="183"/>
        <v>200.04503452800003</v>
      </c>
      <c r="J736" s="44">
        <f t="shared" si="188"/>
        <v>30.006755179200002</v>
      </c>
      <c r="K736" s="46">
        <f t="shared" si="184"/>
        <v>230.05178970720004</v>
      </c>
      <c r="L736" s="47">
        <f t="shared" si="189"/>
        <v>276.06214764864006</v>
      </c>
      <c r="M736" s="77">
        <f t="shared" si="193"/>
        <v>296.07</v>
      </c>
      <c r="N736" s="48">
        <v>296</v>
      </c>
      <c r="O736" s="49">
        <f t="shared" si="190"/>
        <v>6.4999999999999973</v>
      </c>
      <c r="P736" s="93">
        <f t="shared" si="192"/>
        <v>6.4748201438848962E-2</v>
      </c>
    </row>
    <row r="737" spans="1:16" ht="31.5" x14ac:dyDescent="0.2">
      <c r="A737" s="60">
        <v>60000420</v>
      </c>
      <c r="B737" s="16" t="s">
        <v>675</v>
      </c>
      <c r="C737" s="36">
        <f>VLOOKUP(A737,'[3]Прейскурант 2019'!$A$12:$E$1358,5,0)</f>
        <v>230</v>
      </c>
      <c r="D737" s="37">
        <f>VLOOKUP(A737,'[1]Прейскурант( новый)'!$A$9:$C$1217,3,0)</f>
        <v>0.95</v>
      </c>
      <c r="E737" s="37">
        <f t="shared" si="191"/>
        <v>83.639178000000015</v>
      </c>
      <c r="F737" s="44">
        <f>VLOOKUP(A737,'[2]себ-ть 2019 год'!$A$2:$Q$1337,6,0)</f>
        <v>41.105999999999995</v>
      </c>
      <c r="G737" s="44">
        <f t="shared" si="182"/>
        <v>124.74517800000001</v>
      </c>
      <c r="H737" s="44">
        <f t="shared" si="187"/>
        <v>42.413360520000005</v>
      </c>
      <c r="I737" s="45">
        <f t="shared" si="183"/>
        <v>167.15853852000001</v>
      </c>
      <c r="J737" s="44">
        <f t="shared" si="188"/>
        <v>25.073780778</v>
      </c>
      <c r="K737" s="46">
        <f t="shared" si="184"/>
        <v>192.23231929799999</v>
      </c>
      <c r="L737" s="47">
        <f t="shared" si="189"/>
        <v>230.67878315759998</v>
      </c>
      <c r="M737" s="77">
        <f t="shared" si="193"/>
        <v>244.95</v>
      </c>
      <c r="N737" s="48">
        <v>245</v>
      </c>
      <c r="O737" s="49">
        <f t="shared" si="190"/>
        <v>6.4999999999999947</v>
      </c>
      <c r="P737" s="93">
        <f t="shared" si="192"/>
        <v>6.5217391304347894E-2</v>
      </c>
    </row>
    <row r="738" spans="1:16" ht="31.5" x14ac:dyDescent="0.2">
      <c r="A738" s="60">
        <v>60000422</v>
      </c>
      <c r="B738" s="16" t="s">
        <v>676</v>
      </c>
      <c r="C738" s="36">
        <f>VLOOKUP(A738,'[3]Прейскурант 2019'!$A$12:$E$1358,5,0)</f>
        <v>346</v>
      </c>
      <c r="D738" s="37">
        <f>VLOOKUP(A738,'[1]Прейскурант( новый)'!$A$9:$C$1217,3,0)</f>
        <v>0.95</v>
      </c>
      <c r="E738" s="37">
        <f t="shared" si="191"/>
        <v>83.639178000000015</v>
      </c>
      <c r="F738" s="44">
        <f>VLOOKUP(A738,'[2]себ-ть 2019 год'!$A$2:$Q$1337,6,0)</f>
        <v>102.21419999999999</v>
      </c>
      <c r="G738" s="44">
        <f t="shared" si="182"/>
        <v>185.85337800000002</v>
      </c>
      <c r="H738" s="44">
        <f t="shared" si="187"/>
        <v>63.190148520000008</v>
      </c>
      <c r="I738" s="45">
        <f t="shared" si="183"/>
        <v>249.04352652000003</v>
      </c>
      <c r="J738" s="44">
        <f t="shared" si="188"/>
        <v>37.356528978</v>
      </c>
      <c r="K738" s="46">
        <f t="shared" si="184"/>
        <v>286.40005549800003</v>
      </c>
      <c r="L738" s="47">
        <f t="shared" si="189"/>
        <v>343.68006659760005</v>
      </c>
      <c r="M738" s="77">
        <f t="shared" si="193"/>
        <v>368.49</v>
      </c>
      <c r="N738" s="48">
        <v>368</v>
      </c>
      <c r="O738" s="49">
        <f t="shared" si="190"/>
        <v>6.5000000000000027</v>
      </c>
      <c r="P738" s="93">
        <f t="shared" si="192"/>
        <v>6.3583815028901647E-2</v>
      </c>
    </row>
    <row r="739" spans="1:16" ht="15" customHeight="1" x14ac:dyDescent="0.2">
      <c r="A739" s="226" t="s">
        <v>677</v>
      </c>
      <c r="B739" s="227"/>
      <c r="C739" s="227"/>
      <c r="D739" s="227"/>
      <c r="E739" s="227"/>
      <c r="F739" s="227"/>
      <c r="G739" s="227"/>
      <c r="H739" s="227"/>
      <c r="I739" s="227"/>
      <c r="J739" s="227"/>
      <c r="K739" s="227"/>
      <c r="L739" s="227"/>
      <c r="M739" s="227"/>
      <c r="N739" s="227"/>
      <c r="O739" s="228"/>
    </row>
    <row r="740" spans="1:16" ht="47.25" x14ac:dyDescent="0.2">
      <c r="A740" s="19">
        <v>60000001</v>
      </c>
      <c r="B740" s="8" t="s">
        <v>678</v>
      </c>
      <c r="C740" s="36">
        <f>VLOOKUP(A740,'[3]Прейскурант 2019'!$A$12:$E$1358,5,0)</f>
        <v>350</v>
      </c>
      <c r="D740" s="37">
        <f>VLOOKUP(A740,'[1]Прейскурант( новый)'!$A$9:$C$1217,3,0)</f>
        <v>1.83</v>
      </c>
      <c r="E740" s="37">
        <f t="shared" si="191"/>
        <v>161.11546920000004</v>
      </c>
      <c r="F740" s="44">
        <f>VLOOKUP(A740,'[2]себ-ть 2019 год'!$A$2:$Q$1337,6,0)</f>
        <v>62.087399999999995</v>
      </c>
      <c r="G740" s="44">
        <f t="shared" si="182"/>
        <v>223.20286920000004</v>
      </c>
      <c r="H740" s="44">
        <f t="shared" si="187"/>
        <v>75.888975528000017</v>
      </c>
      <c r="I740" s="45">
        <f t="shared" si="183"/>
        <v>299.09184472800007</v>
      </c>
      <c r="J740" s="44">
        <f t="shared" si="188"/>
        <v>44.86377670920001</v>
      </c>
      <c r="K740" s="46">
        <f t="shared" si="184"/>
        <v>343.95562143720008</v>
      </c>
      <c r="L740" s="47">
        <f t="shared" si="189"/>
        <v>412.74674572464011</v>
      </c>
      <c r="M740" s="77">
        <f t="shared" ref="M740:M772" si="194">C740*6.5%+C740</f>
        <v>372.75</v>
      </c>
      <c r="N740" s="48">
        <v>373</v>
      </c>
      <c r="O740" s="49">
        <f t="shared" si="190"/>
        <v>6.5</v>
      </c>
      <c r="P740" s="93">
        <f t="shared" si="192"/>
        <v>6.5714285714285614E-2</v>
      </c>
    </row>
    <row r="741" spans="1:16" ht="63" x14ac:dyDescent="0.2">
      <c r="A741" s="19">
        <v>60000002</v>
      </c>
      <c r="B741" s="8" t="s">
        <v>679</v>
      </c>
      <c r="C741" s="36">
        <f>VLOOKUP(A741,'[3]Прейскурант 2019'!$A$12:$E$1358,5,0)</f>
        <v>374</v>
      </c>
      <c r="D741" s="37">
        <f>VLOOKUP(A741,'[1]Прейскурант( новый)'!$A$9:$C$1217,3,0)</f>
        <v>1.83</v>
      </c>
      <c r="E741" s="37">
        <f t="shared" si="191"/>
        <v>161.11546920000004</v>
      </c>
      <c r="F741" s="44">
        <f>VLOOKUP(A741,'[2]себ-ть 2019 год'!$A$2:$Q$1337,6,0)</f>
        <v>48.572399999999995</v>
      </c>
      <c r="G741" s="44">
        <f t="shared" si="182"/>
        <v>209.68786920000002</v>
      </c>
      <c r="H741" s="44">
        <f t="shared" si="187"/>
        <v>71.293875528000015</v>
      </c>
      <c r="I741" s="45">
        <f t="shared" si="183"/>
        <v>280.98174472800002</v>
      </c>
      <c r="J741" s="44">
        <f t="shared" si="188"/>
        <v>42.147261709200002</v>
      </c>
      <c r="K741" s="46">
        <f t="shared" si="184"/>
        <v>323.12900643720002</v>
      </c>
      <c r="L741" s="47">
        <f t="shared" si="189"/>
        <v>387.75480772464005</v>
      </c>
      <c r="M741" s="77">
        <f t="shared" si="194"/>
        <v>398.31</v>
      </c>
      <c r="N741" s="48">
        <v>398</v>
      </c>
      <c r="O741" s="49">
        <f t="shared" si="190"/>
        <v>6.5</v>
      </c>
      <c r="P741" s="93">
        <f t="shared" si="192"/>
        <v>6.4171122994652441E-2</v>
      </c>
    </row>
    <row r="742" spans="1:16" ht="47.25" x14ac:dyDescent="0.2">
      <c r="A742" s="19">
        <v>60000004</v>
      </c>
      <c r="B742" s="8" t="s">
        <v>680</v>
      </c>
      <c r="C742" s="36">
        <f>VLOOKUP(A742,'[3]Прейскурант 2019'!$A$12:$E$1358,5,0)</f>
        <v>1070</v>
      </c>
      <c r="D742" s="37">
        <f>VLOOKUP(A742,'[1]Прейскурант( новый)'!$A$9:$C$1217,3,0)</f>
        <v>3.5</v>
      </c>
      <c r="E742" s="37">
        <f t="shared" si="191"/>
        <v>308.14434000000006</v>
      </c>
      <c r="F742" s="44">
        <f>VLOOKUP(A742,'[2]себ-ть 2019 год'!$A$2:$Q$1337,6,0)</f>
        <v>262.62960000000004</v>
      </c>
      <c r="G742" s="44">
        <f t="shared" si="182"/>
        <v>570.77394000000004</v>
      </c>
      <c r="H742" s="44">
        <f t="shared" si="187"/>
        <v>194.06313960000003</v>
      </c>
      <c r="I742" s="45">
        <f t="shared" si="183"/>
        <v>764.83707960000004</v>
      </c>
      <c r="J742" s="44">
        <f t="shared" si="188"/>
        <v>114.72556194000001</v>
      </c>
      <c r="K742" s="46">
        <f t="shared" si="184"/>
        <v>879.56264154000007</v>
      </c>
      <c r="L742" s="47">
        <f t="shared" si="189"/>
        <v>1055.4751698480002</v>
      </c>
      <c r="M742" s="77">
        <f t="shared" si="194"/>
        <v>1139.55</v>
      </c>
      <c r="N742" s="48">
        <v>1140</v>
      </c>
      <c r="O742" s="49">
        <f t="shared" si="190"/>
        <v>6.4999999999999964</v>
      </c>
      <c r="P742" s="93">
        <f t="shared" si="192"/>
        <v>6.5420560747663448E-2</v>
      </c>
    </row>
    <row r="743" spans="1:16" ht="63" x14ac:dyDescent="0.2">
      <c r="A743" s="50">
        <v>60000528</v>
      </c>
      <c r="B743" s="2" t="s">
        <v>681</v>
      </c>
      <c r="C743" s="36">
        <f>VLOOKUP(A743,'[3]Прейскурант 2019'!$A$12:$E$1358,5,0)</f>
        <v>325</v>
      </c>
      <c r="D743" s="37">
        <f>VLOOKUP(A743,'[1]Прейскурант( новый)'!$A$9:$C$1217,3,0)</f>
        <v>2.5</v>
      </c>
      <c r="E743" s="37">
        <f t="shared" si="191"/>
        <v>220.10310000000001</v>
      </c>
      <c r="F743" s="44">
        <f>VLOOKUP(A743,'[2]себ-ть 2019 год'!$A$2:$Q$1337,6,0)</f>
        <v>4.0187999999999997</v>
      </c>
      <c r="G743" s="44">
        <f t="shared" si="182"/>
        <v>224.12190000000001</v>
      </c>
      <c r="H743" s="44">
        <f t="shared" si="187"/>
        <v>76.201446000000004</v>
      </c>
      <c r="I743" s="45">
        <f t="shared" si="183"/>
        <v>300.32334600000002</v>
      </c>
      <c r="J743" s="44">
        <f t="shared" si="188"/>
        <v>45.048501899999998</v>
      </c>
      <c r="K743" s="46">
        <f t="shared" si="184"/>
        <v>345.37184790000003</v>
      </c>
      <c r="L743" s="47">
        <f t="shared" si="189"/>
        <v>414.44621748000003</v>
      </c>
      <c r="M743" s="77">
        <f t="shared" si="194"/>
        <v>346.125</v>
      </c>
      <c r="N743" s="48">
        <v>346</v>
      </c>
      <c r="O743" s="49">
        <f t="shared" si="190"/>
        <v>6.5</v>
      </c>
      <c r="P743" s="93">
        <f t="shared" si="192"/>
        <v>6.4615384615384519E-2</v>
      </c>
    </row>
    <row r="744" spans="1:16" ht="47.25" x14ac:dyDescent="0.2">
      <c r="A744" s="50">
        <v>60000529</v>
      </c>
      <c r="B744" s="2" t="s">
        <v>682</v>
      </c>
      <c r="C744" s="36">
        <f>VLOOKUP(A744,'[3]Прейскурант 2019'!$A$12:$E$1358,5,0)</f>
        <v>258</v>
      </c>
      <c r="D744" s="37">
        <f>VLOOKUP(A744,'[1]Прейскурант( новый)'!$A$9:$C$1217,3,0)</f>
        <v>1.2</v>
      </c>
      <c r="E744" s="37">
        <f t="shared" si="191"/>
        <v>105.64948800000001</v>
      </c>
      <c r="F744" s="44">
        <f>VLOOKUP(A744,'[2]себ-ть 2019 год'!$A$2:$Q$1337,6,0)</f>
        <v>185.589</v>
      </c>
      <c r="G744" s="44">
        <f t="shared" si="182"/>
        <v>291.23848800000002</v>
      </c>
      <c r="H744" s="44">
        <f t="shared" si="187"/>
        <v>99.021085920000019</v>
      </c>
      <c r="I744" s="45">
        <f t="shared" si="183"/>
        <v>390.25957392000004</v>
      </c>
      <c r="J744" s="44">
        <f t="shared" si="188"/>
        <v>58.538936088</v>
      </c>
      <c r="K744" s="46">
        <f t="shared" si="184"/>
        <v>448.79851000800005</v>
      </c>
      <c r="L744" s="47">
        <f t="shared" si="189"/>
        <v>538.55821200960008</v>
      </c>
      <c r="M744" s="77">
        <f t="shared" si="194"/>
        <v>274.77</v>
      </c>
      <c r="N744" s="48">
        <v>275</v>
      </c>
      <c r="O744" s="49">
        <f t="shared" si="190"/>
        <v>6.4999999999999929</v>
      </c>
      <c r="P744" s="93">
        <f t="shared" si="192"/>
        <v>6.5891472868216949E-2</v>
      </c>
    </row>
    <row r="745" spans="1:16" ht="47.25" x14ac:dyDescent="0.2">
      <c r="A745" s="50">
        <v>60000530</v>
      </c>
      <c r="B745" s="2" t="s">
        <v>683</v>
      </c>
      <c r="C745" s="36">
        <f>VLOOKUP(A745,'[3]Прейскурант 2019'!$A$12:$E$1358,5,0)</f>
        <v>220</v>
      </c>
      <c r="D745" s="37">
        <f>VLOOKUP(A745,'[1]Прейскурант( новый)'!$A$9:$C$1217,3,0)</f>
        <v>1.1000000000000001</v>
      </c>
      <c r="E745" s="37">
        <f t="shared" si="191"/>
        <v>96.845364000000004</v>
      </c>
      <c r="F745" s="44">
        <f>VLOOKUP(A745,'[2]себ-ть 2019 год'!$A$2:$Q$1337,6,0)</f>
        <v>21.5322</v>
      </c>
      <c r="G745" s="44">
        <f t="shared" si="182"/>
        <v>118.37756400000001</v>
      </c>
      <c r="H745" s="44">
        <f t="shared" si="187"/>
        <v>40.248371760000005</v>
      </c>
      <c r="I745" s="45">
        <f t="shared" si="183"/>
        <v>158.62593576</v>
      </c>
      <c r="J745" s="44">
        <f t="shared" si="188"/>
        <v>23.793890363999999</v>
      </c>
      <c r="K745" s="46">
        <f t="shared" si="184"/>
        <v>182.419826124</v>
      </c>
      <c r="L745" s="47">
        <f t="shared" si="189"/>
        <v>218.90379134879998</v>
      </c>
      <c r="M745" s="77">
        <f t="shared" si="194"/>
        <v>234.3</v>
      </c>
      <c r="N745" s="48">
        <v>234</v>
      </c>
      <c r="O745" s="49">
        <f t="shared" si="190"/>
        <v>6.5000000000000053</v>
      </c>
      <c r="P745" s="93">
        <f t="shared" si="192"/>
        <v>6.3636363636363713E-2</v>
      </c>
    </row>
    <row r="746" spans="1:16" ht="47.25" x14ac:dyDescent="0.2">
      <c r="A746" s="50">
        <v>60000531</v>
      </c>
      <c r="B746" s="2" t="s">
        <v>684</v>
      </c>
      <c r="C746" s="36">
        <f>VLOOKUP(A746,'[3]Прейскурант 2019'!$A$12:$E$1358,5,0)</f>
        <v>246</v>
      </c>
      <c r="D746" s="37">
        <f>VLOOKUP(A746,'[1]Прейскурант( новый)'!$A$9:$C$1217,3,0)</f>
        <v>1.83</v>
      </c>
      <c r="E746" s="37">
        <f t="shared" si="191"/>
        <v>161.11546920000004</v>
      </c>
      <c r="F746" s="44">
        <f>VLOOKUP(A746,'[2]себ-ть 2019 год'!$A$2:$Q$1337,6,0)</f>
        <v>1.5912000000000002</v>
      </c>
      <c r="G746" s="44">
        <f t="shared" si="182"/>
        <v>162.70666920000002</v>
      </c>
      <c r="H746" s="44">
        <f t="shared" si="187"/>
        <v>55.320267528000009</v>
      </c>
      <c r="I746" s="45">
        <f t="shared" si="183"/>
        <v>218.02693672800004</v>
      </c>
      <c r="J746" s="44">
        <f t="shared" si="188"/>
        <v>32.704040509200006</v>
      </c>
      <c r="K746" s="46">
        <f t="shared" si="184"/>
        <v>250.73097723720005</v>
      </c>
      <c r="L746" s="47">
        <f t="shared" si="189"/>
        <v>300.87717268464007</v>
      </c>
      <c r="M746" s="77">
        <f t="shared" si="194"/>
        <v>261.99</v>
      </c>
      <c r="N746" s="48">
        <v>262</v>
      </c>
      <c r="O746" s="49">
        <f t="shared" si="190"/>
        <v>6.5000000000000044</v>
      </c>
      <c r="P746" s="93">
        <f t="shared" si="192"/>
        <v>6.5040650406503975E-2</v>
      </c>
    </row>
    <row r="747" spans="1:16" ht="47.25" x14ac:dyDescent="0.2">
      <c r="A747" s="50">
        <v>60000532</v>
      </c>
      <c r="B747" s="2" t="s">
        <v>685</v>
      </c>
      <c r="C747" s="36">
        <f>VLOOKUP(A747,'[3]Прейскурант 2019'!$A$12:$E$1358,5,0)</f>
        <v>234</v>
      </c>
      <c r="D747" s="37">
        <f>VLOOKUP(A747,'[1]Прейскурант( новый)'!$A$9:$C$1217,3,0)</f>
        <v>1</v>
      </c>
      <c r="E747" s="37">
        <f t="shared" si="191"/>
        <v>88.041240000000016</v>
      </c>
      <c r="F747" s="44">
        <f>VLOOKUP(A747,'[2]себ-ть 2019 год'!$A$2:$Q$1337,6,0)</f>
        <v>31.854600000000001</v>
      </c>
      <c r="G747" s="44">
        <f t="shared" si="182"/>
        <v>119.89584000000002</v>
      </c>
      <c r="H747" s="44">
        <f t="shared" si="187"/>
        <v>40.764585600000011</v>
      </c>
      <c r="I747" s="45">
        <f t="shared" si="183"/>
        <v>160.66042560000002</v>
      </c>
      <c r="J747" s="44">
        <f t="shared" si="188"/>
        <v>24.099063840000003</v>
      </c>
      <c r="K747" s="46">
        <f t="shared" si="184"/>
        <v>184.75948944000004</v>
      </c>
      <c r="L747" s="47">
        <f t="shared" si="189"/>
        <v>221.71138732800006</v>
      </c>
      <c r="M747" s="77">
        <f t="shared" si="194"/>
        <v>249.21</v>
      </c>
      <c r="N747" s="48">
        <v>249</v>
      </c>
      <c r="O747" s="49">
        <f t="shared" si="190"/>
        <v>6.5000000000000027</v>
      </c>
      <c r="P747" s="93">
        <f t="shared" si="192"/>
        <v>6.4102564102564097E-2</v>
      </c>
    </row>
    <row r="748" spans="1:16" ht="47.25" x14ac:dyDescent="0.2">
      <c r="A748" s="50">
        <v>60000533</v>
      </c>
      <c r="B748" s="2" t="s">
        <v>686</v>
      </c>
      <c r="C748" s="36">
        <f>VLOOKUP(A748,'[3]Прейскурант 2019'!$A$12:$E$1358,5,0)</f>
        <v>258</v>
      </c>
      <c r="D748" s="37">
        <f>VLOOKUP(A748,'[1]Прейскурант( новый)'!$A$9:$C$1217,3,0)</f>
        <v>1.2</v>
      </c>
      <c r="E748" s="37">
        <f t="shared" si="191"/>
        <v>105.64948800000001</v>
      </c>
      <c r="F748" s="44">
        <f>VLOOKUP(A748,'[2]себ-ть 2019 год'!$A$2:$Q$1337,6,0)</f>
        <v>22.0932</v>
      </c>
      <c r="G748" s="44">
        <f t="shared" si="182"/>
        <v>127.742688</v>
      </c>
      <c r="H748" s="44">
        <f t="shared" si="187"/>
        <v>43.432513920000005</v>
      </c>
      <c r="I748" s="45">
        <f t="shared" si="183"/>
        <v>171.17520192000001</v>
      </c>
      <c r="J748" s="44">
        <f t="shared" si="188"/>
        <v>25.676280288000001</v>
      </c>
      <c r="K748" s="46">
        <f t="shared" si="184"/>
        <v>196.85148220799999</v>
      </c>
      <c r="L748" s="47">
        <f t="shared" si="189"/>
        <v>236.2217786496</v>
      </c>
      <c r="M748" s="77">
        <f t="shared" si="194"/>
        <v>274.77</v>
      </c>
      <c r="N748" s="48">
        <v>275</v>
      </c>
      <c r="O748" s="49">
        <f t="shared" si="190"/>
        <v>6.4999999999999929</v>
      </c>
      <c r="P748" s="93">
        <f t="shared" si="192"/>
        <v>6.5891472868216949E-2</v>
      </c>
    </row>
    <row r="749" spans="1:16" ht="47.25" x14ac:dyDescent="0.2">
      <c r="A749" s="50">
        <v>60000534</v>
      </c>
      <c r="B749" s="2" t="s">
        <v>687</v>
      </c>
      <c r="C749" s="36">
        <f>VLOOKUP(A749,'[3]Прейскурант 2019'!$A$12:$E$1358,5,0)</f>
        <v>393</v>
      </c>
      <c r="D749" s="37">
        <f>VLOOKUP(A749,'[1]Прейскурант( новый)'!$A$9:$C$1217,3,0)</f>
        <v>3</v>
      </c>
      <c r="E749" s="37">
        <f t="shared" si="191"/>
        <v>264.12372000000005</v>
      </c>
      <c r="F749" s="44">
        <f>VLOOKUP(A749,'[2]себ-ть 2019 год'!$A$2:$Q$1337,6,0)</f>
        <v>20.328600000000002</v>
      </c>
      <c r="G749" s="44">
        <f t="shared" si="182"/>
        <v>284.45232000000004</v>
      </c>
      <c r="H749" s="44">
        <f t="shared" si="187"/>
        <v>96.713788800000017</v>
      </c>
      <c r="I749" s="45">
        <f t="shared" si="183"/>
        <v>381.16610880000007</v>
      </c>
      <c r="J749" s="44">
        <f t="shared" si="188"/>
        <v>57.174916320000008</v>
      </c>
      <c r="K749" s="46">
        <f t="shared" si="184"/>
        <v>438.3410251200001</v>
      </c>
      <c r="L749" s="47">
        <f t="shared" si="189"/>
        <v>526.00923014400018</v>
      </c>
      <c r="M749" s="77">
        <f t="shared" si="194"/>
        <v>418.54500000000002</v>
      </c>
      <c r="N749" s="48">
        <v>419</v>
      </c>
      <c r="O749" s="49">
        <f t="shared" si="190"/>
        <v>6.5000000000000044</v>
      </c>
      <c r="P749" s="93">
        <f t="shared" si="192"/>
        <v>6.61577608142494E-2</v>
      </c>
    </row>
    <row r="750" spans="1:16" ht="31.5" x14ac:dyDescent="0.2">
      <c r="A750" s="50">
        <v>60000535</v>
      </c>
      <c r="B750" s="2" t="s">
        <v>688</v>
      </c>
      <c r="C750" s="36">
        <f>VLOOKUP(A750,'[3]Прейскурант 2019'!$A$12:$E$1358,5,0)</f>
        <v>393</v>
      </c>
      <c r="D750" s="37">
        <f>VLOOKUP(A750,'[1]Прейскурант( новый)'!$A$9:$C$1217,3,0)</f>
        <v>3</v>
      </c>
      <c r="E750" s="37">
        <f t="shared" si="191"/>
        <v>264.12372000000005</v>
      </c>
      <c r="F750" s="44">
        <f>VLOOKUP(A750,'[2]себ-ть 2019 год'!$A$2:$Q$1337,6,0)</f>
        <v>19.808400000000002</v>
      </c>
      <c r="G750" s="44">
        <f t="shared" ref="G750:G813" si="195">E750+F750</f>
        <v>283.93212000000005</v>
      </c>
      <c r="H750" s="44">
        <f t="shared" si="187"/>
        <v>96.536920800000019</v>
      </c>
      <c r="I750" s="45">
        <f t="shared" ref="I750:I813" si="196">G750+H750</f>
        <v>380.46904080000007</v>
      </c>
      <c r="J750" s="44">
        <f t="shared" si="188"/>
        <v>57.070356120000007</v>
      </c>
      <c r="K750" s="46">
        <f t="shared" ref="K750:K813" si="197">I750+J750</f>
        <v>437.53939692000006</v>
      </c>
      <c r="L750" s="47">
        <f t="shared" si="189"/>
        <v>525.04727630400009</v>
      </c>
      <c r="M750" s="77">
        <f t="shared" si="194"/>
        <v>418.54500000000002</v>
      </c>
      <c r="N750" s="48">
        <v>419</v>
      </c>
      <c r="O750" s="49">
        <f t="shared" si="190"/>
        <v>6.5000000000000044</v>
      </c>
      <c r="P750" s="93">
        <f t="shared" si="192"/>
        <v>6.61577608142494E-2</v>
      </c>
    </row>
    <row r="751" spans="1:16" ht="63" x14ac:dyDescent="0.2">
      <c r="A751" s="50">
        <v>60000035</v>
      </c>
      <c r="B751" s="2" t="s">
        <v>689</v>
      </c>
      <c r="C751" s="36">
        <f>VLOOKUP(A751,'[3]Прейскурант 2019'!$A$12:$E$1358,5,0)</f>
        <v>450</v>
      </c>
      <c r="D751" s="37">
        <f>VLOOKUP(A751,'[1]Прейскурант( новый)'!$A$9:$C$1217,3,0)</f>
        <v>2.17</v>
      </c>
      <c r="E751" s="37">
        <f t="shared" si="191"/>
        <v>191.0494908</v>
      </c>
      <c r="F751" s="44">
        <f>VLOOKUP(A751,'[2]себ-ть 2019 год'!$A$2:$Q$1337,6,0)</f>
        <v>49.47</v>
      </c>
      <c r="G751" s="44">
        <f t="shared" si="195"/>
        <v>240.5194908</v>
      </c>
      <c r="H751" s="44">
        <f t="shared" si="187"/>
        <v>81.776626872000008</v>
      </c>
      <c r="I751" s="45">
        <f t="shared" si="196"/>
        <v>322.29611767200004</v>
      </c>
      <c r="J751" s="44">
        <f t="shared" si="188"/>
        <v>48.344417650800004</v>
      </c>
      <c r="K751" s="46">
        <f t="shared" si="197"/>
        <v>370.64053532280002</v>
      </c>
      <c r="L751" s="47">
        <f t="shared" si="189"/>
        <v>444.76864238736005</v>
      </c>
      <c r="M751" s="77">
        <f t="shared" si="194"/>
        <v>479.25</v>
      </c>
      <c r="N751" s="48">
        <v>479</v>
      </c>
      <c r="O751" s="49">
        <f t="shared" si="190"/>
        <v>6.5</v>
      </c>
      <c r="P751" s="93">
        <f t="shared" si="192"/>
        <v>6.4444444444444526E-2</v>
      </c>
    </row>
    <row r="752" spans="1:16" ht="63" x14ac:dyDescent="0.2">
      <c r="A752" s="50">
        <v>60000537</v>
      </c>
      <c r="B752" s="2" t="s">
        <v>690</v>
      </c>
      <c r="C752" s="36">
        <f>VLOOKUP(A752,'[3]Прейскурант 2019'!$A$12:$E$1358,5,0)</f>
        <v>208</v>
      </c>
      <c r="D752" s="37">
        <v>2</v>
      </c>
      <c r="E752" s="37">
        <f t="shared" si="191"/>
        <v>176.08248000000003</v>
      </c>
      <c r="F752" s="44">
        <f>VLOOKUP(A752,'[2]себ-ть 2019 год'!$A$2:$Q$1337,6,0)</f>
        <v>16.462800000000001</v>
      </c>
      <c r="G752" s="44">
        <f t="shared" si="195"/>
        <v>192.54528000000005</v>
      </c>
      <c r="H752" s="44">
        <f t="shared" si="187"/>
        <v>65.465395200000017</v>
      </c>
      <c r="I752" s="45">
        <f t="shared" si="196"/>
        <v>258.01067520000004</v>
      </c>
      <c r="J752" s="44">
        <f t="shared" si="188"/>
        <v>38.701601280000006</v>
      </c>
      <c r="K752" s="46">
        <f t="shared" si="197"/>
        <v>296.71227648000001</v>
      </c>
      <c r="L752" s="47">
        <f t="shared" si="189"/>
        <v>356.05473177600004</v>
      </c>
      <c r="M752" s="77">
        <f t="shared" si="194"/>
        <v>221.52</v>
      </c>
      <c r="N752" s="48">
        <v>222</v>
      </c>
      <c r="O752" s="49">
        <f t="shared" si="190"/>
        <v>6.5000000000000044</v>
      </c>
      <c r="P752" s="93">
        <f t="shared" si="192"/>
        <v>6.7307692307692291E-2</v>
      </c>
    </row>
    <row r="753" spans="1:16" ht="47.25" x14ac:dyDescent="0.2">
      <c r="A753" s="50">
        <v>60000538</v>
      </c>
      <c r="B753" s="2" t="s">
        <v>691</v>
      </c>
      <c r="C753" s="36">
        <f>VLOOKUP(A753,'[3]Прейскурант 2019'!$A$12:$E$1358,5,0)</f>
        <v>250</v>
      </c>
      <c r="D753" s="37">
        <f>VLOOKUP(A753,'[1]Прейскурант( новый)'!$A$9:$C$1217,3,0)</f>
        <v>1.17</v>
      </c>
      <c r="E753" s="37">
        <f t="shared" si="191"/>
        <v>103.0082508</v>
      </c>
      <c r="F753" s="44">
        <f>VLOOKUP(A753,'[2]себ-ть 2019 год'!$A$2:$Q$1337,6,0)</f>
        <v>21.6342</v>
      </c>
      <c r="G753" s="44">
        <f t="shared" si="195"/>
        <v>124.64245080000001</v>
      </c>
      <c r="H753" s="44">
        <f t="shared" si="187"/>
        <v>42.378433272000002</v>
      </c>
      <c r="I753" s="45">
        <f t="shared" si="196"/>
        <v>167.020884072</v>
      </c>
      <c r="J753" s="44">
        <f t="shared" si="188"/>
        <v>25.053132610799999</v>
      </c>
      <c r="K753" s="46">
        <f t="shared" si="197"/>
        <v>192.07401668279999</v>
      </c>
      <c r="L753" s="47">
        <f t="shared" si="189"/>
        <v>230.48882001935999</v>
      </c>
      <c r="M753" s="77">
        <f t="shared" si="194"/>
        <v>266.25</v>
      </c>
      <c r="N753" s="48">
        <v>266</v>
      </c>
      <c r="O753" s="49">
        <f t="shared" si="190"/>
        <v>6.5</v>
      </c>
      <c r="P753" s="93">
        <f t="shared" si="192"/>
        <v>6.4000000000000057E-2</v>
      </c>
    </row>
    <row r="754" spans="1:16" ht="47.25" x14ac:dyDescent="0.2">
      <c r="A754" s="50">
        <v>60000539</v>
      </c>
      <c r="B754" s="2" t="s">
        <v>692</v>
      </c>
      <c r="C754" s="36">
        <f>VLOOKUP(A754,'[3]Прейскурант 2019'!$A$12:$E$1358,5,0)</f>
        <v>339</v>
      </c>
      <c r="D754" s="37">
        <f>VLOOKUP(A754,'[1]Прейскурант( новый)'!$A$9:$C$1217,3,0)</f>
        <v>1.2</v>
      </c>
      <c r="E754" s="37">
        <f t="shared" si="191"/>
        <v>105.64948800000001</v>
      </c>
      <c r="F754" s="44">
        <f>VLOOKUP(A754,'[2]себ-ть 2019 год'!$A$2:$Q$1337,6,0)</f>
        <v>54.988199999999999</v>
      </c>
      <c r="G754" s="44">
        <f t="shared" si="195"/>
        <v>160.637688</v>
      </c>
      <c r="H754" s="44">
        <f t="shared" si="187"/>
        <v>54.616813920000006</v>
      </c>
      <c r="I754" s="45">
        <f t="shared" si="196"/>
        <v>215.25450192</v>
      </c>
      <c r="J754" s="44">
        <f t="shared" si="188"/>
        <v>32.288175287999998</v>
      </c>
      <c r="K754" s="46">
        <f t="shared" si="197"/>
        <v>247.54267720799999</v>
      </c>
      <c r="L754" s="47">
        <f t="shared" si="189"/>
        <v>297.05121264959996</v>
      </c>
      <c r="M754" s="77">
        <f t="shared" si="194"/>
        <v>361.03500000000003</v>
      </c>
      <c r="N754" s="48">
        <v>361</v>
      </c>
      <c r="O754" s="49">
        <f t="shared" si="190"/>
        <v>6.5000000000000071</v>
      </c>
      <c r="P754" s="93">
        <f t="shared" si="192"/>
        <v>6.4896755162241915E-2</v>
      </c>
    </row>
    <row r="755" spans="1:16" ht="47.25" x14ac:dyDescent="0.2">
      <c r="A755" s="50">
        <v>60000540</v>
      </c>
      <c r="B755" s="2" t="s">
        <v>693</v>
      </c>
      <c r="C755" s="36">
        <f>VLOOKUP(A755,'[3]Прейскурант 2019'!$A$12:$E$1358,5,0)</f>
        <v>593</v>
      </c>
      <c r="D755" s="37">
        <f>VLOOKUP(A755,'[1]Прейскурант( новый)'!$A$9:$C$1217,3,0)</f>
        <v>3</v>
      </c>
      <c r="E755" s="37">
        <f t="shared" si="191"/>
        <v>264.12372000000005</v>
      </c>
      <c r="F755" s="44">
        <f>VLOOKUP(A755,'[2]себ-ть 2019 год'!$A$2:$Q$1337,6,0)</f>
        <v>24.734999999999999</v>
      </c>
      <c r="G755" s="44">
        <f t="shared" si="195"/>
        <v>288.85872000000006</v>
      </c>
      <c r="H755" s="44">
        <f t="shared" si="187"/>
        <v>98.211964800000032</v>
      </c>
      <c r="I755" s="45">
        <f t="shared" si="196"/>
        <v>387.07068480000009</v>
      </c>
      <c r="J755" s="44">
        <f t="shared" si="188"/>
        <v>58.060602720000013</v>
      </c>
      <c r="K755" s="46">
        <f t="shared" si="197"/>
        <v>445.13128752000011</v>
      </c>
      <c r="L755" s="47">
        <f t="shared" si="189"/>
        <v>534.15754502400011</v>
      </c>
      <c r="M755" s="77">
        <f t="shared" si="194"/>
        <v>631.54499999999996</v>
      </c>
      <c r="N755" s="48">
        <v>632</v>
      </c>
      <c r="O755" s="49">
        <f t="shared" si="190"/>
        <v>6.4999999999999929</v>
      </c>
      <c r="P755" s="93">
        <f t="shared" si="192"/>
        <v>6.5767284991568253E-2</v>
      </c>
    </row>
    <row r="756" spans="1:16" ht="47.25" x14ac:dyDescent="0.2">
      <c r="A756" s="50">
        <v>60000541</v>
      </c>
      <c r="B756" s="2" t="s">
        <v>694</v>
      </c>
      <c r="C756" s="36">
        <f>VLOOKUP(A756,'[3]Прейскурант 2019'!$A$12:$E$1358,5,0)</f>
        <v>492</v>
      </c>
      <c r="D756" s="37">
        <f>VLOOKUP(A756,'[1]Прейскурант( новый)'!$A$9:$C$1217,3,0)</f>
        <v>1.8</v>
      </c>
      <c r="E756" s="37">
        <f t="shared" si="191"/>
        <v>158.47423200000003</v>
      </c>
      <c r="F756" s="44">
        <f>VLOOKUP(A756,'[2]себ-ть 2019 год'!$A$2:$Q$1337,6,0)</f>
        <v>206.20320000000001</v>
      </c>
      <c r="G756" s="44">
        <f t="shared" si="195"/>
        <v>364.67743200000007</v>
      </c>
      <c r="H756" s="44">
        <f t="shared" si="187"/>
        <v>123.99032688000003</v>
      </c>
      <c r="I756" s="45">
        <f t="shared" si="196"/>
        <v>488.66775888000006</v>
      </c>
      <c r="J756" s="44">
        <f t="shared" si="188"/>
        <v>73.30016383200001</v>
      </c>
      <c r="K756" s="46">
        <f t="shared" si="197"/>
        <v>561.96792271200002</v>
      </c>
      <c r="L756" s="47">
        <f t="shared" si="189"/>
        <v>674.36150725440007</v>
      </c>
      <c r="M756" s="77">
        <f t="shared" si="194"/>
        <v>523.98</v>
      </c>
      <c r="N756" s="48">
        <v>524</v>
      </c>
      <c r="O756" s="49">
        <f t="shared" si="190"/>
        <v>6.5000000000000044</v>
      </c>
      <c r="P756" s="93">
        <f t="shared" si="192"/>
        <v>6.5040650406503975E-2</v>
      </c>
    </row>
    <row r="757" spans="1:16" ht="47.25" x14ac:dyDescent="0.2">
      <c r="A757" s="50">
        <v>60000542</v>
      </c>
      <c r="B757" s="2" t="s">
        <v>695</v>
      </c>
      <c r="C757" s="36">
        <f>VLOOKUP(A757,'[3]Прейскурант 2019'!$A$12:$E$1358,5,0)</f>
        <v>430</v>
      </c>
      <c r="D757" s="37">
        <f>VLOOKUP(A757,'[1]Прейскурант( новый)'!$A$9:$C$1217,3,0)</f>
        <v>2.42</v>
      </c>
      <c r="E757" s="37">
        <f t="shared" si="191"/>
        <v>213.0598008</v>
      </c>
      <c r="F757" s="44">
        <f>VLOOKUP(A757,'[2]себ-ть 2019 год'!$A$2:$Q$1337,6,0)</f>
        <v>205.3056</v>
      </c>
      <c r="G757" s="44">
        <f t="shared" si="195"/>
        <v>418.36540079999997</v>
      </c>
      <c r="H757" s="44">
        <f t="shared" si="187"/>
        <v>142.24423627199999</v>
      </c>
      <c r="I757" s="45">
        <f t="shared" si="196"/>
        <v>560.60963707199994</v>
      </c>
      <c r="J757" s="44">
        <f t="shared" si="188"/>
        <v>84.091445560799983</v>
      </c>
      <c r="K757" s="46">
        <f t="shared" si="197"/>
        <v>644.70108263279997</v>
      </c>
      <c r="L757" s="47">
        <f t="shared" si="189"/>
        <v>773.64129915935996</v>
      </c>
      <c r="M757" s="77">
        <f t="shared" si="194"/>
        <v>457.95</v>
      </c>
      <c r="N757" s="48">
        <v>458</v>
      </c>
      <c r="O757" s="49">
        <f t="shared" si="190"/>
        <v>6.4999999999999973</v>
      </c>
      <c r="P757" s="93">
        <f t="shared" si="192"/>
        <v>6.5116279069767469E-2</v>
      </c>
    </row>
    <row r="758" spans="1:16" ht="31.5" x14ac:dyDescent="0.2">
      <c r="A758" s="50">
        <v>60000543</v>
      </c>
      <c r="B758" s="2" t="s">
        <v>696</v>
      </c>
      <c r="C758" s="36">
        <f>VLOOKUP(A758,'[3]Прейскурант 2019'!$A$12:$E$1358,5,0)</f>
        <v>430</v>
      </c>
      <c r="D758" s="37">
        <f>VLOOKUP(A758,'[1]Прейскурант( новый)'!$A$9:$C$1217,3,0)</f>
        <v>0.5</v>
      </c>
      <c r="E758" s="37">
        <f t="shared" si="191"/>
        <v>44.020620000000008</v>
      </c>
      <c r="F758" s="44">
        <f>VLOOKUP(A758,'[2]себ-ть 2019 год'!$A$2:$Q$1337,6,0)</f>
        <v>188.70000000000002</v>
      </c>
      <c r="G758" s="44">
        <f t="shared" si="195"/>
        <v>232.72062000000003</v>
      </c>
      <c r="H758" s="44">
        <f t="shared" si="187"/>
        <v>79.125010800000013</v>
      </c>
      <c r="I758" s="45">
        <f t="shared" si="196"/>
        <v>311.84563080000004</v>
      </c>
      <c r="J758" s="44">
        <f t="shared" si="188"/>
        <v>46.776844620000006</v>
      </c>
      <c r="K758" s="46">
        <f t="shared" si="197"/>
        <v>358.62247542000006</v>
      </c>
      <c r="L758" s="47">
        <f t="shared" si="189"/>
        <v>430.34697050400007</v>
      </c>
      <c r="M758" s="77">
        <f t="shared" si="194"/>
        <v>457.95</v>
      </c>
      <c r="N758" s="48">
        <v>458</v>
      </c>
      <c r="O758" s="49">
        <f t="shared" si="190"/>
        <v>6.4999999999999973</v>
      </c>
      <c r="P758" s="93">
        <f t="shared" si="192"/>
        <v>6.5116279069767469E-2</v>
      </c>
    </row>
    <row r="759" spans="1:16" ht="47.25" x14ac:dyDescent="0.2">
      <c r="A759" s="50">
        <v>60000544</v>
      </c>
      <c r="B759" s="2" t="s">
        <v>697</v>
      </c>
      <c r="C759" s="36">
        <f>VLOOKUP(A759,'[3]Прейскурант 2019'!$A$12:$E$1358,5,0)</f>
        <v>1500</v>
      </c>
      <c r="D759" s="37">
        <f>VLOOKUP(A759,'[1]Прейскурант( новый)'!$A$9:$C$1217,3,0)</f>
        <v>7</v>
      </c>
      <c r="E759" s="37">
        <f t="shared" si="191"/>
        <v>616.28868000000011</v>
      </c>
      <c r="F759" s="44">
        <f>VLOOKUP(A759,'[2]себ-ть 2019 год'!$A$2:$Q$1337,6,0)</f>
        <v>173.1858</v>
      </c>
      <c r="G759" s="44">
        <f t="shared" si="195"/>
        <v>789.47448000000009</v>
      </c>
      <c r="H759" s="44">
        <f t="shared" si="187"/>
        <v>268.42132320000007</v>
      </c>
      <c r="I759" s="45">
        <f t="shared" si="196"/>
        <v>1057.8958032</v>
      </c>
      <c r="J759" s="44">
        <f t="shared" si="188"/>
        <v>158.68437048000001</v>
      </c>
      <c r="K759" s="46">
        <f t="shared" si="197"/>
        <v>1216.5801736800001</v>
      </c>
      <c r="L759" s="47">
        <f t="shared" si="189"/>
        <v>1459.8962084160003</v>
      </c>
      <c r="M759" s="77">
        <f t="shared" si="194"/>
        <v>1597.5</v>
      </c>
      <c r="N759" s="48">
        <v>1598</v>
      </c>
      <c r="O759" s="49">
        <f t="shared" si="190"/>
        <v>6.5</v>
      </c>
      <c r="P759" s="93">
        <f t="shared" si="192"/>
        <v>6.5333333333333243E-2</v>
      </c>
    </row>
    <row r="760" spans="1:16" ht="47.25" x14ac:dyDescent="0.2">
      <c r="A760" s="50">
        <v>60000545</v>
      </c>
      <c r="B760" s="2" t="s">
        <v>698</v>
      </c>
      <c r="C760" s="36">
        <f>VLOOKUP(A760,'[3]Прейскурант 2019'!$A$12:$E$1358,5,0)</f>
        <v>321</v>
      </c>
      <c r="D760" s="37">
        <f>VLOOKUP(A760,'[1]Прейскурант( новый)'!$A$9:$C$1217,3,0)</f>
        <v>1.33</v>
      </c>
      <c r="E760" s="37">
        <f t="shared" si="191"/>
        <v>117.09484920000003</v>
      </c>
      <c r="F760" s="44">
        <f>VLOOKUP(A760,'[2]себ-ть 2019 год'!$A$2:$Q$1337,6,0)</f>
        <v>262.90500000000003</v>
      </c>
      <c r="G760" s="44">
        <f t="shared" si="195"/>
        <v>379.99984920000009</v>
      </c>
      <c r="H760" s="44">
        <f t="shared" si="187"/>
        <v>129.19994872800004</v>
      </c>
      <c r="I760" s="45">
        <f t="shared" si="196"/>
        <v>509.19979792800012</v>
      </c>
      <c r="J760" s="44">
        <f t="shared" si="188"/>
        <v>76.37996968920001</v>
      </c>
      <c r="K760" s="46">
        <f t="shared" si="197"/>
        <v>585.5797676172001</v>
      </c>
      <c r="L760" s="47">
        <f t="shared" si="189"/>
        <v>702.6957211406401</v>
      </c>
      <c r="M760" s="77">
        <f t="shared" si="194"/>
        <v>341.86500000000001</v>
      </c>
      <c r="N760" s="48">
        <v>342</v>
      </c>
      <c r="O760" s="49">
        <f t="shared" si="190"/>
        <v>6.5000000000000027</v>
      </c>
      <c r="P760" s="93">
        <f t="shared" si="192"/>
        <v>6.5420560747663448E-2</v>
      </c>
    </row>
    <row r="761" spans="1:16" ht="15.75" x14ac:dyDescent="0.2">
      <c r="A761" s="50">
        <v>60000546</v>
      </c>
      <c r="B761" s="2" t="s">
        <v>699</v>
      </c>
      <c r="C761" s="36">
        <f>VLOOKUP(A761,'[3]Прейскурант 2019'!$A$12:$E$1358,5,0)</f>
        <v>400</v>
      </c>
      <c r="D761" s="37">
        <f>VLOOKUP(A761,'[1]Прейскурант( новый)'!$A$9:$C$1217,3,0)</f>
        <v>2</v>
      </c>
      <c r="E761" s="37">
        <f t="shared" si="191"/>
        <v>176.08248000000003</v>
      </c>
      <c r="F761" s="44">
        <f>VLOOKUP(A761,'[2]себ-ть 2019 год'!$A$2:$Q$1337,6,0)</f>
        <v>32.64</v>
      </c>
      <c r="G761" s="44">
        <f t="shared" si="195"/>
        <v>208.72248000000002</v>
      </c>
      <c r="H761" s="44">
        <f t="shared" si="187"/>
        <v>70.965643200000017</v>
      </c>
      <c r="I761" s="45">
        <f t="shared" si="196"/>
        <v>279.68812320000006</v>
      </c>
      <c r="J761" s="44">
        <f t="shared" si="188"/>
        <v>41.953218480000011</v>
      </c>
      <c r="K761" s="46">
        <f t="shared" si="197"/>
        <v>321.6413416800001</v>
      </c>
      <c r="L761" s="47">
        <f t="shared" si="189"/>
        <v>385.9696100160001</v>
      </c>
      <c r="M761" s="77">
        <f t="shared" si="194"/>
        <v>426</v>
      </c>
      <c r="N761" s="48">
        <v>426</v>
      </c>
      <c r="O761" s="49">
        <f t="shared" si="190"/>
        <v>6.5</v>
      </c>
      <c r="P761" s="93">
        <f t="shared" si="192"/>
        <v>6.4999999999999947E-2</v>
      </c>
    </row>
    <row r="762" spans="1:16" ht="31.5" x14ac:dyDescent="0.2">
      <c r="A762" s="50">
        <v>60001003</v>
      </c>
      <c r="B762" s="2" t="s">
        <v>700</v>
      </c>
      <c r="C762" s="36">
        <f>VLOOKUP(A762,'[3]Прейскурант 2019'!$A$12:$E$1358,5,0)</f>
        <v>402</v>
      </c>
      <c r="D762" s="37">
        <f>VLOOKUP(A762,'[1]Прейскурант( новый)'!$A$9:$C$1217,3,0)</f>
        <v>2</v>
      </c>
      <c r="E762" s="37">
        <f t="shared" si="191"/>
        <v>176.08248000000003</v>
      </c>
      <c r="F762" s="44">
        <f>VLOOKUP(A762,'[2]себ-ть 2019 год'!$A$2:$Q$1337,6,0)</f>
        <v>41.697600000000001</v>
      </c>
      <c r="G762" s="44">
        <f t="shared" si="195"/>
        <v>217.78008000000003</v>
      </c>
      <c r="H762" s="44">
        <f t="shared" si="187"/>
        <v>74.045227200000014</v>
      </c>
      <c r="I762" s="45">
        <f t="shared" si="196"/>
        <v>291.82530720000005</v>
      </c>
      <c r="J762" s="44">
        <f t="shared" si="188"/>
        <v>43.773796080000004</v>
      </c>
      <c r="K762" s="46">
        <f t="shared" si="197"/>
        <v>335.59910328000007</v>
      </c>
      <c r="L762" s="47">
        <f t="shared" si="189"/>
        <v>402.71892393600007</v>
      </c>
      <c r="M762" s="77">
        <f t="shared" si="194"/>
        <v>428.13</v>
      </c>
      <c r="N762" s="48">
        <v>428</v>
      </c>
      <c r="O762" s="49">
        <f t="shared" si="190"/>
        <v>6.4999999999999991</v>
      </c>
      <c r="P762" s="93">
        <f t="shared" si="192"/>
        <v>6.4676616915422924E-2</v>
      </c>
    </row>
    <row r="763" spans="1:16" ht="47.25" x14ac:dyDescent="0.2">
      <c r="A763" s="50">
        <v>60001004</v>
      </c>
      <c r="B763" s="2" t="s">
        <v>701</v>
      </c>
      <c r="C763" s="36">
        <f>VLOOKUP(A763,'[3]Прейскурант 2019'!$A$12:$E$1358,5,0)</f>
        <v>297</v>
      </c>
      <c r="D763" s="37">
        <f>VLOOKUP(A763,'[1]Прейскурант( новый)'!$A$9:$C$1217,3,0)</f>
        <v>1.33</v>
      </c>
      <c r="E763" s="37">
        <f t="shared" si="191"/>
        <v>117.09484920000003</v>
      </c>
      <c r="F763" s="44">
        <f>VLOOKUP(A763,'[2]себ-ть 2019 год'!$A$2:$Q$1337,6,0)</f>
        <v>43.400999999999996</v>
      </c>
      <c r="G763" s="44">
        <f t="shared" si="195"/>
        <v>160.49584920000001</v>
      </c>
      <c r="H763" s="44">
        <f t="shared" si="187"/>
        <v>54.568588728000009</v>
      </c>
      <c r="I763" s="45">
        <f t="shared" si="196"/>
        <v>215.06443792800002</v>
      </c>
      <c r="J763" s="44">
        <f t="shared" si="188"/>
        <v>32.259665689199998</v>
      </c>
      <c r="K763" s="46">
        <f t="shared" si="197"/>
        <v>247.32410361720002</v>
      </c>
      <c r="L763" s="47">
        <f t="shared" si="189"/>
        <v>296.78892434064005</v>
      </c>
      <c r="M763" s="77">
        <f t="shared" si="194"/>
        <v>316.30500000000001</v>
      </c>
      <c r="N763" s="48">
        <v>316</v>
      </c>
      <c r="O763" s="49">
        <f t="shared" si="190"/>
        <v>6.5000000000000018</v>
      </c>
      <c r="P763" s="93">
        <f t="shared" si="192"/>
        <v>6.3973063973064015E-2</v>
      </c>
    </row>
    <row r="764" spans="1:16" ht="47.25" x14ac:dyDescent="0.2">
      <c r="A764" s="57">
        <v>60000670</v>
      </c>
      <c r="B764" s="2" t="s">
        <v>702</v>
      </c>
      <c r="C764" s="36">
        <f>VLOOKUP(A764,'[3]Прейскурант 2019'!$A$12:$E$1358,5,0)</f>
        <v>395</v>
      </c>
      <c r="D764" s="37">
        <f>VLOOKUP(A764,'[1]Прейскурант( новый)'!$A$9:$C$1217,3,0)</f>
        <v>1.75</v>
      </c>
      <c r="E764" s="37">
        <f t="shared" si="191"/>
        <v>154.07217000000003</v>
      </c>
      <c r="F764" s="44">
        <f>VLOOKUP(A764,'[2]себ-ть 2019 год'!$A$2:$Q$1337,6,0)</f>
        <v>42.595199999999998</v>
      </c>
      <c r="G764" s="44">
        <f t="shared" si="195"/>
        <v>196.66737000000003</v>
      </c>
      <c r="H764" s="44">
        <f t="shared" si="187"/>
        <v>66.866905800000012</v>
      </c>
      <c r="I764" s="45">
        <f t="shared" si="196"/>
        <v>263.53427580000005</v>
      </c>
      <c r="J764" s="44">
        <f t="shared" si="188"/>
        <v>39.530141370000003</v>
      </c>
      <c r="K764" s="46">
        <f t="shared" si="197"/>
        <v>303.06441717000007</v>
      </c>
      <c r="L764" s="47">
        <f t="shared" si="189"/>
        <v>363.6773006040001</v>
      </c>
      <c r="M764" s="77">
        <f t="shared" si="194"/>
        <v>420.67500000000001</v>
      </c>
      <c r="N764" s="48">
        <v>421</v>
      </c>
      <c r="O764" s="49">
        <f t="shared" si="190"/>
        <v>6.5000000000000027</v>
      </c>
      <c r="P764" s="93">
        <f t="shared" si="192"/>
        <v>6.5822784810126489E-2</v>
      </c>
    </row>
    <row r="765" spans="1:16" ht="47.25" x14ac:dyDescent="0.2">
      <c r="A765" s="57">
        <v>60000671</v>
      </c>
      <c r="B765" s="2" t="s">
        <v>703</v>
      </c>
      <c r="C765" s="36">
        <f>VLOOKUP(A765,'[3]Прейскурант 2019'!$A$12:$E$1358,5,0)</f>
        <v>716</v>
      </c>
      <c r="D765" s="37">
        <f>VLOOKUP(A765,'[1]Прейскурант( новый)'!$A$9:$C$1217,3,0)</f>
        <v>3.42</v>
      </c>
      <c r="E765" s="37">
        <f t="shared" si="191"/>
        <v>301.10104080000002</v>
      </c>
      <c r="F765" s="44">
        <f>VLOOKUP(A765,'[2]себ-ть 2019 год'!$A$2:$Q$1337,6,0)</f>
        <v>52.315800000000003</v>
      </c>
      <c r="G765" s="44">
        <f t="shared" si="195"/>
        <v>353.41684080000005</v>
      </c>
      <c r="H765" s="44">
        <f t="shared" si="187"/>
        <v>120.16172587200002</v>
      </c>
      <c r="I765" s="45">
        <f t="shared" si="196"/>
        <v>473.57856667200008</v>
      </c>
      <c r="J765" s="44">
        <f t="shared" si="188"/>
        <v>71.036785000800009</v>
      </c>
      <c r="K765" s="46">
        <f t="shared" si="197"/>
        <v>544.6153516728001</v>
      </c>
      <c r="L765" s="47">
        <f t="shared" si="189"/>
        <v>653.53842200736017</v>
      </c>
      <c r="M765" s="77">
        <f t="shared" si="194"/>
        <v>762.54</v>
      </c>
      <c r="N765" s="48">
        <v>763</v>
      </c>
      <c r="O765" s="49">
        <f t="shared" si="190"/>
        <v>6.4999999999999947</v>
      </c>
      <c r="P765" s="93">
        <f t="shared" si="192"/>
        <v>6.5642458100558576E-2</v>
      </c>
    </row>
    <row r="766" spans="1:16" ht="47.25" x14ac:dyDescent="0.2">
      <c r="A766" s="57">
        <v>60000672</v>
      </c>
      <c r="B766" s="2" t="s">
        <v>704</v>
      </c>
      <c r="C766" s="36">
        <f>VLOOKUP(A766,'[3]Прейскурант 2019'!$A$12:$E$1358,5,0)</f>
        <v>716</v>
      </c>
      <c r="D766" s="37">
        <f>VLOOKUP(A766,'[1]Прейскурант( новый)'!$A$9:$C$1217,3,0)</f>
        <v>3.42</v>
      </c>
      <c r="E766" s="37">
        <f t="shared" si="191"/>
        <v>301.10104080000002</v>
      </c>
      <c r="F766" s="44">
        <f>VLOOKUP(A766,'[2]себ-ть 2019 год'!$A$2:$Q$1337,6,0)</f>
        <v>52.315800000000003</v>
      </c>
      <c r="G766" s="44">
        <f t="shared" si="195"/>
        <v>353.41684080000005</v>
      </c>
      <c r="H766" s="44">
        <f t="shared" si="187"/>
        <v>120.16172587200002</v>
      </c>
      <c r="I766" s="45">
        <f t="shared" si="196"/>
        <v>473.57856667200008</v>
      </c>
      <c r="J766" s="44">
        <f t="shared" si="188"/>
        <v>71.036785000800009</v>
      </c>
      <c r="K766" s="46">
        <f t="shared" si="197"/>
        <v>544.6153516728001</v>
      </c>
      <c r="L766" s="47">
        <f t="shared" si="189"/>
        <v>653.53842200736017</v>
      </c>
      <c r="M766" s="77">
        <f t="shared" si="194"/>
        <v>762.54</v>
      </c>
      <c r="N766" s="48">
        <v>763</v>
      </c>
      <c r="O766" s="49">
        <f t="shared" si="190"/>
        <v>6.4999999999999947</v>
      </c>
      <c r="P766" s="93">
        <f t="shared" si="192"/>
        <v>6.5642458100558576E-2</v>
      </c>
    </row>
    <row r="767" spans="1:16" ht="47.25" x14ac:dyDescent="0.2">
      <c r="A767" s="57">
        <v>60000673</v>
      </c>
      <c r="B767" s="2" t="s">
        <v>705</v>
      </c>
      <c r="C767" s="36">
        <f>VLOOKUP(A767,'[3]Прейскурант 2019'!$A$12:$E$1358,5,0)</f>
        <v>716</v>
      </c>
      <c r="D767" s="37">
        <f>VLOOKUP(A767,'[1]Прейскурант( новый)'!$A$9:$C$1217,3,0)</f>
        <v>3.42</v>
      </c>
      <c r="E767" s="37">
        <f t="shared" si="191"/>
        <v>301.10104080000002</v>
      </c>
      <c r="F767" s="44">
        <f>VLOOKUP(A767,'[2]себ-ть 2019 год'!$A$2:$Q$1337,6,0)</f>
        <v>52.315800000000003</v>
      </c>
      <c r="G767" s="44">
        <f t="shared" si="195"/>
        <v>353.41684080000005</v>
      </c>
      <c r="H767" s="44">
        <f t="shared" si="187"/>
        <v>120.16172587200002</v>
      </c>
      <c r="I767" s="45">
        <f t="shared" si="196"/>
        <v>473.57856667200008</v>
      </c>
      <c r="J767" s="44">
        <f t="shared" si="188"/>
        <v>71.036785000800009</v>
      </c>
      <c r="K767" s="46">
        <f t="shared" si="197"/>
        <v>544.6153516728001</v>
      </c>
      <c r="L767" s="47">
        <f t="shared" si="189"/>
        <v>653.53842200736017</v>
      </c>
      <c r="M767" s="77">
        <f t="shared" si="194"/>
        <v>762.54</v>
      </c>
      <c r="N767" s="48">
        <v>763</v>
      </c>
      <c r="O767" s="49">
        <f t="shared" si="190"/>
        <v>6.4999999999999947</v>
      </c>
      <c r="P767" s="93">
        <f t="shared" si="192"/>
        <v>6.5642458100558576E-2</v>
      </c>
    </row>
    <row r="768" spans="1:16" ht="47.25" x14ac:dyDescent="0.2">
      <c r="A768" s="57">
        <v>60000674</v>
      </c>
      <c r="B768" s="2" t="s">
        <v>706</v>
      </c>
      <c r="C768" s="36">
        <f>VLOOKUP(A768,'[3]Прейскурант 2019'!$A$12:$E$1358,5,0)</f>
        <v>716</v>
      </c>
      <c r="D768" s="37">
        <f>VLOOKUP(A768,'[1]Прейскурант( новый)'!$A$9:$C$1217,3,0)</f>
        <v>3.42</v>
      </c>
      <c r="E768" s="37">
        <f t="shared" si="191"/>
        <v>301.10104080000002</v>
      </c>
      <c r="F768" s="44">
        <f>VLOOKUP(A768,'[2]себ-ть 2019 год'!$A$2:$Q$1337,6,0)</f>
        <v>52.315800000000003</v>
      </c>
      <c r="G768" s="44">
        <f t="shared" si="195"/>
        <v>353.41684080000005</v>
      </c>
      <c r="H768" s="44">
        <f t="shared" si="187"/>
        <v>120.16172587200002</v>
      </c>
      <c r="I768" s="45">
        <f t="shared" si="196"/>
        <v>473.57856667200008</v>
      </c>
      <c r="J768" s="44">
        <f t="shared" si="188"/>
        <v>71.036785000800009</v>
      </c>
      <c r="K768" s="46">
        <f t="shared" si="197"/>
        <v>544.6153516728001</v>
      </c>
      <c r="L768" s="47">
        <f t="shared" si="189"/>
        <v>653.53842200736017</v>
      </c>
      <c r="M768" s="77">
        <f t="shared" si="194"/>
        <v>762.54</v>
      </c>
      <c r="N768" s="48">
        <v>763</v>
      </c>
      <c r="O768" s="49">
        <f t="shared" si="190"/>
        <v>6.4999999999999947</v>
      </c>
      <c r="P768" s="93">
        <f t="shared" si="192"/>
        <v>6.5642458100558576E-2</v>
      </c>
    </row>
    <row r="769" spans="1:16" ht="146.25" x14ac:dyDescent="0.2">
      <c r="A769" s="57">
        <v>60000691</v>
      </c>
      <c r="B769" s="2" t="s">
        <v>707</v>
      </c>
      <c r="C769" s="36">
        <f>VLOOKUP(A769,'[3]Прейскурант 2019'!$A$12:$E$1358,5,0)</f>
        <v>332</v>
      </c>
      <c r="D769" s="37">
        <f>VLOOKUP(A769,'[1]Прейскурант( новый)'!$A$9:$C$1217,3,0)</f>
        <v>1.5</v>
      </c>
      <c r="E769" s="37">
        <f t="shared" si="191"/>
        <v>132.06186000000002</v>
      </c>
      <c r="F769" s="44">
        <f>VLOOKUP(A769,'[2]себ-ть 2019 год'!$A$2:$Q$1337,6,0)</f>
        <v>0</v>
      </c>
      <c r="G769" s="44">
        <f t="shared" si="195"/>
        <v>132.06186000000002</v>
      </c>
      <c r="H769" s="44">
        <f t="shared" si="187"/>
        <v>44.901032400000013</v>
      </c>
      <c r="I769" s="45">
        <f t="shared" si="196"/>
        <v>176.96289240000004</v>
      </c>
      <c r="J769" s="44">
        <f t="shared" si="188"/>
        <v>26.544433860000005</v>
      </c>
      <c r="K769" s="46">
        <f t="shared" si="197"/>
        <v>203.50732626000004</v>
      </c>
      <c r="L769" s="47">
        <f t="shared" si="189"/>
        <v>244.20879151200006</v>
      </c>
      <c r="M769" s="77">
        <f t="shared" si="194"/>
        <v>353.58</v>
      </c>
      <c r="N769" s="48">
        <v>354</v>
      </c>
      <c r="O769" s="49">
        <f t="shared" si="190"/>
        <v>6.4999999999999947</v>
      </c>
      <c r="P769" s="93">
        <f t="shared" si="192"/>
        <v>6.6265060240963791E-2</v>
      </c>
    </row>
    <row r="770" spans="1:16" ht="47.25" x14ac:dyDescent="0.2">
      <c r="A770" s="57">
        <v>60000693</v>
      </c>
      <c r="B770" s="2" t="s">
        <v>708</v>
      </c>
      <c r="C770" s="36">
        <f>VLOOKUP(A770,'[3]Прейскурант 2019'!$A$12:$E$1358,5,0)</f>
        <v>807</v>
      </c>
      <c r="D770" s="37">
        <f>VLOOKUP(A770,'[1]Прейскурант( новый)'!$A$9:$C$1217,3,0)</f>
        <v>3.42</v>
      </c>
      <c r="E770" s="37">
        <f t="shared" si="191"/>
        <v>301.10104080000002</v>
      </c>
      <c r="F770" s="44">
        <f>VLOOKUP(A770,'[2]себ-ть 2019 год'!$A$2:$Q$1337,6,0)</f>
        <v>105.9984</v>
      </c>
      <c r="G770" s="44">
        <f t="shared" si="195"/>
        <v>407.09944080000002</v>
      </c>
      <c r="H770" s="44">
        <f t="shared" si="187"/>
        <v>138.41380987200003</v>
      </c>
      <c r="I770" s="45">
        <f t="shared" si="196"/>
        <v>545.51325067200003</v>
      </c>
      <c r="J770" s="44">
        <f t="shared" si="188"/>
        <v>81.826987600799995</v>
      </c>
      <c r="K770" s="46">
        <f t="shared" si="197"/>
        <v>627.34023827279998</v>
      </c>
      <c r="L770" s="47">
        <f t="shared" si="189"/>
        <v>752.80828592735998</v>
      </c>
      <c r="M770" s="77">
        <f t="shared" si="194"/>
        <v>859.45500000000004</v>
      </c>
      <c r="N770" s="48">
        <v>859</v>
      </c>
      <c r="O770" s="49">
        <f t="shared" si="190"/>
        <v>6.5000000000000044</v>
      </c>
      <c r="P770" s="93">
        <f t="shared" si="192"/>
        <v>6.4436183395291113E-2</v>
      </c>
    </row>
    <row r="771" spans="1:16" ht="47.25" x14ac:dyDescent="0.2">
      <c r="A771" s="57">
        <v>60000694</v>
      </c>
      <c r="B771" s="2" t="s">
        <v>709</v>
      </c>
      <c r="C771" s="36">
        <f>VLOOKUP(A771,'[3]Прейскурант 2019'!$A$12:$E$1358,5,0)</f>
        <v>1612</v>
      </c>
      <c r="D771" s="37">
        <f>VLOOKUP(A771,'[1]Прейскурант( новый)'!$A$9:$C$1217,3,0)</f>
        <v>5</v>
      </c>
      <c r="E771" s="37">
        <f t="shared" si="191"/>
        <v>440.20620000000002</v>
      </c>
      <c r="F771" s="44">
        <f>VLOOKUP(A771,'[2]себ-ть 2019 год'!$A$2:$Q$1337,6,0)</f>
        <v>325.70639999999997</v>
      </c>
      <c r="G771" s="44">
        <f t="shared" si="195"/>
        <v>765.9126</v>
      </c>
      <c r="H771" s="44">
        <f t="shared" si="187"/>
        <v>260.41028399999999</v>
      </c>
      <c r="I771" s="45">
        <f t="shared" si="196"/>
        <v>1026.3228839999999</v>
      </c>
      <c r="J771" s="44">
        <f t="shared" si="188"/>
        <v>153.94843259999999</v>
      </c>
      <c r="K771" s="46">
        <f t="shared" si="197"/>
        <v>1180.2713165999999</v>
      </c>
      <c r="L771" s="47">
        <f t="shared" si="189"/>
        <v>1416.3255799199999</v>
      </c>
      <c r="M771" s="77">
        <f t="shared" si="194"/>
        <v>1716.78</v>
      </c>
      <c r="N771" s="48">
        <v>1717</v>
      </c>
      <c r="O771" s="49">
        <f t="shared" si="190"/>
        <v>6.4999999999999991</v>
      </c>
      <c r="P771" s="93">
        <f t="shared" si="192"/>
        <v>6.5136476426798984E-2</v>
      </c>
    </row>
    <row r="772" spans="1:16" ht="79.900000000000006" customHeight="1" x14ac:dyDescent="0.2">
      <c r="A772" s="57">
        <v>60000695</v>
      </c>
      <c r="B772" s="4" t="s">
        <v>710</v>
      </c>
      <c r="C772" s="36">
        <f>VLOOKUP(A772,'[3]Прейскурант 2019'!$A$12:$E$1358,5,0)</f>
        <v>478</v>
      </c>
      <c r="D772" s="37">
        <f>VLOOKUP(A772,'[1]Прейскурант( новый)'!$A$9:$C$1217,3,0)</f>
        <v>2.5</v>
      </c>
      <c r="E772" s="37">
        <f t="shared" si="191"/>
        <v>220.10310000000001</v>
      </c>
      <c r="F772" s="44">
        <f>VLOOKUP(A772,'[2]себ-ть 2019 год'!$A$2:$Q$1337,6,0)</f>
        <v>380.50080000000003</v>
      </c>
      <c r="G772" s="44">
        <f t="shared" si="195"/>
        <v>600.60390000000007</v>
      </c>
      <c r="H772" s="44">
        <f t="shared" si="187"/>
        <v>204.20532600000004</v>
      </c>
      <c r="I772" s="45">
        <f t="shared" si="196"/>
        <v>804.80922600000008</v>
      </c>
      <c r="J772" s="44">
        <f t="shared" si="188"/>
        <v>120.72138390000001</v>
      </c>
      <c r="K772" s="46">
        <f t="shared" si="197"/>
        <v>925.53060990000006</v>
      </c>
      <c r="L772" s="47">
        <f t="shared" si="189"/>
        <v>1110.6367318800001</v>
      </c>
      <c r="M772" s="77">
        <f t="shared" si="194"/>
        <v>509.07</v>
      </c>
      <c r="N772" s="48">
        <v>509</v>
      </c>
      <c r="O772" s="49">
        <f t="shared" si="190"/>
        <v>6.4999999999999991</v>
      </c>
      <c r="P772" s="93">
        <f t="shared" si="192"/>
        <v>6.4853556485355623E-2</v>
      </c>
    </row>
    <row r="773" spans="1:16" ht="15" customHeight="1" x14ac:dyDescent="0.2">
      <c r="A773" s="179" t="s">
        <v>711</v>
      </c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  <c r="L773" s="180"/>
      <c r="M773" s="180"/>
      <c r="N773" s="180"/>
      <c r="O773" s="181"/>
    </row>
    <row r="774" spans="1:16" ht="31.5" x14ac:dyDescent="0.2">
      <c r="A774" s="60">
        <v>60000610</v>
      </c>
      <c r="B774" s="8" t="s">
        <v>712</v>
      </c>
      <c r="C774" s="36">
        <f>VLOOKUP(A774,'[3]Прейскурант 2019'!$A$12:$E$1358,5,0)</f>
        <v>737</v>
      </c>
      <c r="D774" s="37">
        <f>VLOOKUP(A774,'[1]Прейскурант( новый)'!$A$9:$C$1217,3,0)</f>
        <v>3</v>
      </c>
      <c r="E774" s="37">
        <f t="shared" si="191"/>
        <v>264.12372000000005</v>
      </c>
      <c r="F774" s="44">
        <f>VLOOKUP(A774,'[2]себ-ть 2019 год'!$A$2:$Q$1337,6,0)</f>
        <v>382.5</v>
      </c>
      <c r="G774" s="44">
        <f t="shared" si="195"/>
        <v>646.62372000000005</v>
      </c>
      <c r="H774" s="44">
        <f t="shared" si="187"/>
        <v>219.85206480000002</v>
      </c>
      <c r="I774" s="45">
        <f t="shared" si="196"/>
        <v>866.47578480000004</v>
      </c>
      <c r="J774" s="44">
        <f t="shared" si="188"/>
        <v>129.97136771999999</v>
      </c>
      <c r="K774" s="46">
        <f t="shared" si="197"/>
        <v>996.44715252000003</v>
      </c>
      <c r="L774" s="47">
        <f t="shared" si="189"/>
        <v>1195.7365830240001</v>
      </c>
      <c r="M774" s="77">
        <f t="shared" ref="M774:M808" si="198">C774*6.5%+C774</f>
        <v>784.90499999999997</v>
      </c>
      <c r="N774" s="48">
        <v>785</v>
      </c>
      <c r="O774" s="49">
        <f t="shared" si="190"/>
        <v>6.4999999999999964</v>
      </c>
      <c r="P774" s="93">
        <f t="shared" si="192"/>
        <v>6.5128900949796398E-2</v>
      </c>
    </row>
    <row r="775" spans="1:16" ht="31.5" x14ac:dyDescent="0.2">
      <c r="A775" s="60">
        <v>60000611</v>
      </c>
      <c r="B775" s="8" t="s">
        <v>713</v>
      </c>
      <c r="C775" s="36">
        <f>VLOOKUP(A775,'[3]Прейскурант 2019'!$A$12:$E$1358,5,0)</f>
        <v>737</v>
      </c>
      <c r="D775" s="37">
        <f>VLOOKUP(A775,'[1]Прейскурант( новый)'!$A$9:$C$1217,3,0)</f>
        <v>3</v>
      </c>
      <c r="E775" s="37">
        <f t="shared" si="191"/>
        <v>264.12372000000005</v>
      </c>
      <c r="F775" s="44">
        <f>VLOOKUP(A775,'[2]себ-ть 2019 год'!$A$2:$Q$1337,6,0)</f>
        <v>382.5</v>
      </c>
      <c r="G775" s="44">
        <f t="shared" si="195"/>
        <v>646.62372000000005</v>
      </c>
      <c r="H775" s="44">
        <f t="shared" ref="H775:H838" si="199">G775*$H$1</f>
        <v>219.85206480000002</v>
      </c>
      <c r="I775" s="45">
        <f t="shared" si="196"/>
        <v>866.47578480000004</v>
      </c>
      <c r="J775" s="44">
        <f t="shared" ref="J775:J838" si="200">I775*$J$1</f>
        <v>129.97136771999999</v>
      </c>
      <c r="K775" s="46">
        <f t="shared" si="197"/>
        <v>996.44715252000003</v>
      </c>
      <c r="L775" s="47">
        <f t="shared" ref="L775:L838" si="201">K775*$L$1+K775</f>
        <v>1195.7365830240001</v>
      </c>
      <c r="M775" s="77">
        <f t="shared" si="198"/>
        <v>784.90499999999997</v>
      </c>
      <c r="N775" s="48">
        <v>785</v>
      </c>
      <c r="O775" s="49">
        <f t="shared" ref="O775:O838" si="202">(M775-C775)/C775*100</f>
        <v>6.4999999999999964</v>
      </c>
      <c r="P775" s="93">
        <f t="shared" si="192"/>
        <v>6.5128900949796398E-2</v>
      </c>
    </row>
    <row r="776" spans="1:16" ht="31.5" x14ac:dyDescent="0.2">
      <c r="A776" s="60">
        <v>60000612</v>
      </c>
      <c r="B776" s="8" t="s">
        <v>714</v>
      </c>
      <c r="C776" s="36">
        <f>VLOOKUP(A776,'[3]Прейскурант 2019'!$A$12:$E$1358,5,0)</f>
        <v>737</v>
      </c>
      <c r="D776" s="37">
        <f>VLOOKUP(A776,'[1]Прейскурант( новый)'!$A$9:$C$1217,3,0)</f>
        <v>3</v>
      </c>
      <c r="E776" s="37">
        <f t="shared" ref="E776:E839" si="203">67.62*D776*1.302</f>
        <v>264.12372000000005</v>
      </c>
      <c r="F776" s="44">
        <f>VLOOKUP(A776,'[2]себ-ть 2019 год'!$A$2:$Q$1337,6,0)</f>
        <v>382.5</v>
      </c>
      <c r="G776" s="44">
        <f t="shared" si="195"/>
        <v>646.62372000000005</v>
      </c>
      <c r="H776" s="44">
        <f t="shared" si="199"/>
        <v>219.85206480000002</v>
      </c>
      <c r="I776" s="45">
        <f t="shared" si="196"/>
        <v>866.47578480000004</v>
      </c>
      <c r="J776" s="44">
        <f t="shared" si="200"/>
        <v>129.97136771999999</v>
      </c>
      <c r="K776" s="46">
        <f t="shared" si="197"/>
        <v>996.44715252000003</v>
      </c>
      <c r="L776" s="47">
        <f t="shared" si="201"/>
        <v>1195.7365830240001</v>
      </c>
      <c r="M776" s="77">
        <f t="shared" si="198"/>
        <v>784.90499999999997</v>
      </c>
      <c r="N776" s="48">
        <v>785</v>
      </c>
      <c r="O776" s="49">
        <f t="shared" si="202"/>
        <v>6.4999999999999964</v>
      </c>
      <c r="P776" s="93">
        <f t="shared" si="192"/>
        <v>6.5128900949796398E-2</v>
      </c>
    </row>
    <row r="777" spans="1:16" ht="31.5" x14ac:dyDescent="0.2">
      <c r="A777" s="60">
        <v>60000613</v>
      </c>
      <c r="B777" s="8" t="s">
        <v>715</v>
      </c>
      <c r="C777" s="36">
        <f>VLOOKUP(A777,'[3]Прейскурант 2019'!$A$12:$E$1358,5,0)</f>
        <v>737</v>
      </c>
      <c r="D777" s="37">
        <f>VLOOKUP(A777,'[1]Прейскурант( новый)'!$A$9:$C$1217,3,0)</f>
        <v>3</v>
      </c>
      <c r="E777" s="37">
        <f t="shared" si="203"/>
        <v>264.12372000000005</v>
      </c>
      <c r="F777" s="44">
        <f>VLOOKUP(A777,'[2]себ-ть 2019 год'!$A$2:$Q$1337,6,0)</f>
        <v>382.5</v>
      </c>
      <c r="G777" s="44">
        <f t="shared" si="195"/>
        <v>646.62372000000005</v>
      </c>
      <c r="H777" s="44">
        <f t="shared" si="199"/>
        <v>219.85206480000002</v>
      </c>
      <c r="I777" s="45">
        <f t="shared" si="196"/>
        <v>866.47578480000004</v>
      </c>
      <c r="J777" s="44">
        <f t="shared" si="200"/>
        <v>129.97136771999999</v>
      </c>
      <c r="K777" s="46">
        <f t="shared" si="197"/>
        <v>996.44715252000003</v>
      </c>
      <c r="L777" s="47">
        <f t="shared" si="201"/>
        <v>1195.7365830240001</v>
      </c>
      <c r="M777" s="77">
        <f t="shared" si="198"/>
        <v>784.90499999999997</v>
      </c>
      <c r="N777" s="48">
        <v>785</v>
      </c>
      <c r="O777" s="49">
        <f t="shared" si="202"/>
        <v>6.4999999999999964</v>
      </c>
      <c r="P777" s="93">
        <f t="shared" ref="P777:P840" si="204">(N777/C777)-100%</f>
        <v>6.5128900949796398E-2</v>
      </c>
    </row>
    <row r="778" spans="1:16" ht="31.5" x14ac:dyDescent="0.2">
      <c r="A778" s="60">
        <v>60000614</v>
      </c>
      <c r="B778" s="8" t="s">
        <v>716</v>
      </c>
      <c r="C778" s="36">
        <f>VLOOKUP(A778,'[3]Прейскурант 2019'!$A$12:$E$1358,5,0)</f>
        <v>737</v>
      </c>
      <c r="D778" s="37">
        <f>VLOOKUP(A778,'[1]Прейскурант( новый)'!$A$9:$C$1217,3,0)</f>
        <v>3</v>
      </c>
      <c r="E778" s="37">
        <f t="shared" si="203"/>
        <v>264.12372000000005</v>
      </c>
      <c r="F778" s="44">
        <f>VLOOKUP(A778,'[2]себ-ть 2019 год'!$A$2:$Q$1337,6,0)</f>
        <v>382.5</v>
      </c>
      <c r="G778" s="44">
        <f t="shared" si="195"/>
        <v>646.62372000000005</v>
      </c>
      <c r="H778" s="44">
        <f t="shared" si="199"/>
        <v>219.85206480000002</v>
      </c>
      <c r="I778" s="45">
        <f t="shared" si="196"/>
        <v>866.47578480000004</v>
      </c>
      <c r="J778" s="44">
        <f t="shared" si="200"/>
        <v>129.97136771999999</v>
      </c>
      <c r="K778" s="46">
        <f t="shared" si="197"/>
        <v>996.44715252000003</v>
      </c>
      <c r="L778" s="47">
        <f t="shared" si="201"/>
        <v>1195.7365830240001</v>
      </c>
      <c r="M778" s="77">
        <f t="shared" si="198"/>
        <v>784.90499999999997</v>
      </c>
      <c r="N778" s="48">
        <v>785</v>
      </c>
      <c r="O778" s="49">
        <f t="shared" si="202"/>
        <v>6.4999999999999964</v>
      </c>
      <c r="P778" s="93">
        <f t="shared" si="204"/>
        <v>6.5128900949796398E-2</v>
      </c>
    </row>
    <row r="779" spans="1:16" ht="31.5" x14ac:dyDescent="0.2">
      <c r="A779" s="60">
        <v>60000615</v>
      </c>
      <c r="B779" s="8" t="s">
        <v>717</v>
      </c>
      <c r="C779" s="36">
        <f>VLOOKUP(A779,'[3]Прейскурант 2019'!$A$12:$E$1358,5,0)</f>
        <v>737</v>
      </c>
      <c r="D779" s="37">
        <f>VLOOKUP(A779,'[1]Прейскурант( новый)'!$A$9:$C$1217,3,0)</f>
        <v>3</v>
      </c>
      <c r="E779" s="37">
        <f t="shared" si="203"/>
        <v>264.12372000000005</v>
      </c>
      <c r="F779" s="44">
        <f>VLOOKUP(A779,'[2]себ-ть 2019 год'!$A$2:$Q$1337,6,0)</f>
        <v>382.5</v>
      </c>
      <c r="G779" s="44">
        <f t="shared" si="195"/>
        <v>646.62372000000005</v>
      </c>
      <c r="H779" s="44">
        <f t="shared" si="199"/>
        <v>219.85206480000002</v>
      </c>
      <c r="I779" s="45">
        <f t="shared" si="196"/>
        <v>866.47578480000004</v>
      </c>
      <c r="J779" s="44">
        <f t="shared" si="200"/>
        <v>129.97136771999999</v>
      </c>
      <c r="K779" s="46">
        <f t="shared" si="197"/>
        <v>996.44715252000003</v>
      </c>
      <c r="L779" s="47">
        <f t="shared" si="201"/>
        <v>1195.7365830240001</v>
      </c>
      <c r="M779" s="77">
        <f t="shared" si="198"/>
        <v>784.90499999999997</v>
      </c>
      <c r="N779" s="48">
        <v>785</v>
      </c>
      <c r="O779" s="49">
        <f t="shared" si="202"/>
        <v>6.4999999999999964</v>
      </c>
      <c r="P779" s="93">
        <f t="shared" si="204"/>
        <v>6.5128900949796398E-2</v>
      </c>
    </row>
    <row r="780" spans="1:16" ht="31.5" x14ac:dyDescent="0.2">
      <c r="A780" s="60">
        <v>60000616</v>
      </c>
      <c r="B780" s="8" t="s">
        <v>718</v>
      </c>
      <c r="C780" s="36">
        <f>VLOOKUP(A780,'[3]Прейскурант 2019'!$A$12:$E$1358,5,0)</f>
        <v>737</v>
      </c>
      <c r="D780" s="37">
        <f>VLOOKUP(A780,'[1]Прейскурант( новый)'!$A$9:$C$1217,3,0)</f>
        <v>3</v>
      </c>
      <c r="E780" s="37">
        <f t="shared" si="203"/>
        <v>264.12372000000005</v>
      </c>
      <c r="F780" s="44">
        <f>VLOOKUP(A780,'[2]себ-ть 2019 год'!$A$2:$Q$1337,6,0)</f>
        <v>382.5</v>
      </c>
      <c r="G780" s="44">
        <f t="shared" si="195"/>
        <v>646.62372000000005</v>
      </c>
      <c r="H780" s="44">
        <f t="shared" si="199"/>
        <v>219.85206480000002</v>
      </c>
      <c r="I780" s="45">
        <f t="shared" si="196"/>
        <v>866.47578480000004</v>
      </c>
      <c r="J780" s="44">
        <f t="shared" si="200"/>
        <v>129.97136771999999</v>
      </c>
      <c r="K780" s="46">
        <f t="shared" si="197"/>
        <v>996.44715252000003</v>
      </c>
      <c r="L780" s="47">
        <f t="shared" si="201"/>
        <v>1195.7365830240001</v>
      </c>
      <c r="M780" s="77">
        <f t="shared" si="198"/>
        <v>784.90499999999997</v>
      </c>
      <c r="N780" s="48">
        <v>785</v>
      </c>
      <c r="O780" s="49">
        <f t="shared" si="202"/>
        <v>6.4999999999999964</v>
      </c>
      <c r="P780" s="93">
        <f t="shared" si="204"/>
        <v>6.5128900949796398E-2</v>
      </c>
    </row>
    <row r="781" spans="1:16" ht="47.25" x14ac:dyDescent="0.2">
      <c r="A781" s="60">
        <v>60000617</v>
      </c>
      <c r="B781" s="8" t="s">
        <v>719</v>
      </c>
      <c r="C781" s="36">
        <f>VLOOKUP(A781,'[3]Прейскурант 2019'!$A$12:$E$1358,5,0)</f>
        <v>737</v>
      </c>
      <c r="D781" s="37">
        <f>VLOOKUP(A781,'[1]Прейскурант( новый)'!$A$9:$C$1217,3,0)</f>
        <v>3</v>
      </c>
      <c r="E781" s="37">
        <f t="shared" si="203"/>
        <v>264.12372000000005</v>
      </c>
      <c r="F781" s="44">
        <f>VLOOKUP(A781,'[2]себ-ть 2019 год'!$A$2:$Q$1337,6,0)</f>
        <v>382.5</v>
      </c>
      <c r="G781" s="44">
        <f t="shared" si="195"/>
        <v>646.62372000000005</v>
      </c>
      <c r="H781" s="44">
        <f t="shared" si="199"/>
        <v>219.85206480000002</v>
      </c>
      <c r="I781" s="45">
        <f t="shared" si="196"/>
        <v>866.47578480000004</v>
      </c>
      <c r="J781" s="44">
        <f t="shared" si="200"/>
        <v>129.97136771999999</v>
      </c>
      <c r="K781" s="46">
        <f t="shared" si="197"/>
        <v>996.44715252000003</v>
      </c>
      <c r="L781" s="47">
        <f t="shared" si="201"/>
        <v>1195.7365830240001</v>
      </c>
      <c r="M781" s="77">
        <f t="shared" si="198"/>
        <v>784.90499999999997</v>
      </c>
      <c r="N781" s="48">
        <v>785</v>
      </c>
      <c r="O781" s="49">
        <f t="shared" si="202"/>
        <v>6.4999999999999964</v>
      </c>
      <c r="P781" s="93">
        <f t="shared" si="204"/>
        <v>6.5128900949796398E-2</v>
      </c>
    </row>
    <row r="782" spans="1:16" ht="31.5" x14ac:dyDescent="0.2">
      <c r="A782" s="60">
        <v>60000618</v>
      </c>
      <c r="B782" s="8" t="s">
        <v>720</v>
      </c>
      <c r="C782" s="36">
        <f>VLOOKUP(A782,'[3]Прейскурант 2019'!$A$12:$E$1358,5,0)</f>
        <v>737</v>
      </c>
      <c r="D782" s="37">
        <f>VLOOKUP(A782,'[1]Прейскурант( новый)'!$A$9:$C$1217,3,0)</f>
        <v>3</v>
      </c>
      <c r="E782" s="37">
        <f t="shared" si="203"/>
        <v>264.12372000000005</v>
      </c>
      <c r="F782" s="44">
        <f>VLOOKUP(A782,'[2]себ-ть 2019 год'!$A$2:$Q$1337,6,0)</f>
        <v>382.5</v>
      </c>
      <c r="G782" s="44">
        <f t="shared" si="195"/>
        <v>646.62372000000005</v>
      </c>
      <c r="H782" s="44">
        <f t="shared" si="199"/>
        <v>219.85206480000002</v>
      </c>
      <c r="I782" s="45">
        <f t="shared" si="196"/>
        <v>866.47578480000004</v>
      </c>
      <c r="J782" s="44">
        <f t="shared" si="200"/>
        <v>129.97136771999999</v>
      </c>
      <c r="K782" s="46">
        <f t="shared" si="197"/>
        <v>996.44715252000003</v>
      </c>
      <c r="L782" s="47">
        <f t="shared" si="201"/>
        <v>1195.7365830240001</v>
      </c>
      <c r="M782" s="77">
        <f t="shared" si="198"/>
        <v>784.90499999999997</v>
      </c>
      <c r="N782" s="48">
        <v>785</v>
      </c>
      <c r="O782" s="49">
        <f t="shared" si="202"/>
        <v>6.4999999999999964</v>
      </c>
      <c r="P782" s="93">
        <f t="shared" si="204"/>
        <v>6.5128900949796398E-2</v>
      </c>
    </row>
    <row r="783" spans="1:16" ht="31.5" x14ac:dyDescent="0.2">
      <c r="A783" s="60">
        <v>60000619</v>
      </c>
      <c r="B783" s="8" t="s">
        <v>721</v>
      </c>
      <c r="C783" s="36">
        <f>VLOOKUP(A783,'[3]Прейскурант 2019'!$A$12:$E$1358,5,0)</f>
        <v>737</v>
      </c>
      <c r="D783" s="37">
        <f>VLOOKUP(A783,'[1]Прейскурант( новый)'!$A$9:$C$1217,3,0)</f>
        <v>3</v>
      </c>
      <c r="E783" s="37">
        <f t="shared" si="203"/>
        <v>264.12372000000005</v>
      </c>
      <c r="F783" s="44">
        <f>VLOOKUP(A783,'[2]себ-ть 2019 год'!$A$2:$Q$1337,6,0)</f>
        <v>382.5</v>
      </c>
      <c r="G783" s="44">
        <f t="shared" si="195"/>
        <v>646.62372000000005</v>
      </c>
      <c r="H783" s="44">
        <f t="shared" si="199"/>
        <v>219.85206480000002</v>
      </c>
      <c r="I783" s="45">
        <f t="shared" si="196"/>
        <v>866.47578480000004</v>
      </c>
      <c r="J783" s="44">
        <f t="shared" si="200"/>
        <v>129.97136771999999</v>
      </c>
      <c r="K783" s="46">
        <f t="shared" si="197"/>
        <v>996.44715252000003</v>
      </c>
      <c r="L783" s="47">
        <f t="shared" si="201"/>
        <v>1195.7365830240001</v>
      </c>
      <c r="M783" s="77">
        <f t="shared" si="198"/>
        <v>784.90499999999997</v>
      </c>
      <c r="N783" s="48">
        <v>785</v>
      </c>
      <c r="O783" s="49">
        <f t="shared" si="202"/>
        <v>6.4999999999999964</v>
      </c>
      <c r="P783" s="93">
        <f t="shared" si="204"/>
        <v>6.5128900949796398E-2</v>
      </c>
    </row>
    <row r="784" spans="1:16" ht="31.5" x14ac:dyDescent="0.2">
      <c r="A784" s="60">
        <v>60000620</v>
      </c>
      <c r="B784" s="8" t="s">
        <v>722</v>
      </c>
      <c r="C784" s="36">
        <f>VLOOKUP(A784,'[3]Прейскурант 2019'!$A$12:$E$1358,5,0)</f>
        <v>737</v>
      </c>
      <c r="D784" s="37">
        <f>VLOOKUP(A784,'[1]Прейскурант( новый)'!$A$9:$C$1217,3,0)</f>
        <v>3</v>
      </c>
      <c r="E784" s="37">
        <f t="shared" si="203"/>
        <v>264.12372000000005</v>
      </c>
      <c r="F784" s="44">
        <f>VLOOKUP(A784,'[2]себ-ть 2019 год'!$A$2:$Q$1337,6,0)</f>
        <v>382.5</v>
      </c>
      <c r="G784" s="44">
        <f t="shared" si="195"/>
        <v>646.62372000000005</v>
      </c>
      <c r="H784" s="44">
        <f t="shared" si="199"/>
        <v>219.85206480000002</v>
      </c>
      <c r="I784" s="45">
        <f t="shared" si="196"/>
        <v>866.47578480000004</v>
      </c>
      <c r="J784" s="44">
        <f t="shared" si="200"/>
        <v>129.97136771999999</v>
      </c>
      <c r="K784" s="46">
        <f t="shared" si="197"/>
        <v>996.44715252000003</v>
      </c>
      <c r="L784" s="47">
        <f t="shared" si="201"/>
        <v>1195.7365830240001</v>
      </c>
      <c r="M784" s="77">
        <f t="shared" si="198"/>
        <v>784.90499999999997</v>
      </c>
      <c r="N784" s="48">
        <v>785</v>
      </c>
      <c r="O784" s="49">
        <f t="shared" si="202"/>
        <v>6.4999999999999964</v>
      </c>
      <c r="P784" s="93">
        <f t="shared" si="204"/>
        <v>6.5128900949796398E-2</v>
      </c>
    </row>
    <row r="785" spans="1:16" ht="31.5" x14ac:dyDescent="0.2">
      <c r="A785" s="60">
        <v>60000621</v>
      </c>
      <c r="B785" s="8" t="s">
        <v>723</v>
      </c>
      <c r="C785" s="36">
        <f>VLOOKUP(A785,'[3]Прейскурант 2019'!$A$12:$E$1358,5,0)</f>
        <v>737</v>
      </c>
      <c r="D785" s="37">
        <f>VLOOKUP(A785,'[1]Прейскурант( новый)'!$A$9:$C$1217,3,0)</f>
        <v>3</v>
      </c>
      <c r="E785" s="37">
        <f t="shared" si="203"/>
        <v>264.12372000000005</v>
      </c>
      <c r="F785" s="44">
        <f>VLOOKUP(A785,'[2]себ-ть 2019 год'!$A$2:$Q$1337,6,0)</f>
        <v>382.5</v>
      </c>
      <c r="G785" s="44">
        <f t="shared" si="195"/>
        <v>646.62372000000005</v>
      </c>
      <c r="H785" s="44">
        <f t="shared" si="199"/>
        <v>219.85206480000002</v>
      </c>
      <c r="I785" s="45">
        <f t="shared" si="196"/>
        <v>866.47578480000004</v>
      </c>
      <c r="J785" s="44">
        <f t="shared" si="200"/>
        <v>129.97136771999999</v>
      </c>
      <c r="K785" s="46">
        <f t="shared" si="197"/>
        <v>996.44715252000003</v>
      </c>
      <c r="L785" s="47">
        <f t="shared" si="201"/>
        <v>1195.7365830240001</v>
      </c>
      <c r="M785" s="77">
        <f t="shared" si="198"/>
        <v>784.90499999999997</v>
      </c>
      <c r="N785" s="48">
        <v>785</v>
      </c>
      <c r="O785" s="49">
        <f t="shared" si="202"/>
        <v>6.4999999999999964</v>
      </c>
      <c r="P785" s="93">
        <f t="shared" si="204"/>
        <v>6.5128900949796398E-2</v>
      </c>
    </row>
    <row r="786" spans="1:16" ht="47.25" x14ac:dyDescent="0.2">
      <c r="A786" s="60">
        <v>60000622</v>
      </c>
      <c r="B786" s="8" t="s">
        <v>724</v>
      </c>
      <c r="C786" s="36">
        <f>VLOOKUP(A786,'[3]Прейскурант 2019'!$A$12:$E$1358,5,0)</f>
        <v>737</v>
      </c>
      <c r="D786" s="37">
        <f>VLOOKUP(A786,'[1]Прейскурант( новый)'!$A$9:$C$1217,3,0)</f>
        <v>3</v>
      </c>
      <c r="E786" s="37">
        <f t="shared" si="203"/>
        <v>264.12372000000005</v>
      </c>
      <c r="F786" s="44">
        <f>VLOOKUP(A786,'[2]себ-ть 2019 год'!$A$2:$Q$1337,6,0)</f>
        <v>382.5</v>
      </c>
      <c r="G786" s="44">
        <f t="shared" si="195"/>
        <v>646.62372000000005</v>
      </c>
      <c r="H786" s="44">
        <f t="shared" si="199"/>
        <v>219.85206480000002</v>
      </c>
      <c r="I786" s="45">
        <f t="shared" si="196"/>
        <v>866.47578480000004</v>
      </c>
      <c r="J786" s="44">
        <f t="shared" si="200"/>
        <v>129.97136771999999</v>
      </c>
      <c r="K786" s="46">
        <f t="shared" si="197"/>
        <v>996.44715252000003</v>
      </c>
      <c r="L786" s="47">
        <f t="shared" si="201"/>
        <v>1195.7365830240001</v>
      </c>
      <c r="M786" s="77">
        <f t="shared" si="198"/>
        <v>784.90499999999997</v>
      </c>
      <c r="N786" s="48">
        <v>785</v>
      </c>
      <c r="O786" s="49">
        <f t="shared" si="202"/>
        <v>6.4999999999999964</v>
      </c>
      <c r="P786" s="93">
        <f t="shared" si="204"/>
        <v>6.5128900949796398E-2</v>
      </c>
    </row>
    <row r="787" spans="1:16" ht="47.25" x14ac:dyDescent="0.2">
      <c r="A787" s="60">
        <v>60000623</v>
      </c>
      <c r="B787" s="8" t="s">
        <v>725</v>
      </c>
      <c r="C787" s="36">
        <f>VLOOKUP(A787,'[3]Прейскурант 2019'!$A$12:$E$1358,5,0)</f>
        <v>737</v>
      </c>
      <c r="D787" s="37">
        <f>VLOOKUP(A787,'[1]Прейскурант( новый)'!$A$9:$C$1217,3,0)</f>
        <v>3</v>
      </c>
      <c r="E787" s="37">
        <f t="shared" si="203"/>
        <v>264.12372000000005</v>
      </c>
      <c r="F787" s="44">
        <f>VLOOKUP(A787,'[2]себ-ть 2019 год'!$A$2:$Q$1337,6,0)</f>
        <v>382.5</v>
      </c>
      <c r="G787" s="44">
        <f t="shared" si="195"/>
        <v>646.62372000000005</v>
      </c>
      <c r="H787" s="44">
        <f t="shared" si="199"/>
        <v>219.85206480000002</v>
      </c>
      <c r="I787" s="45">
        <f t="shared" si="196"/>
        <v>866.47578480000004</v>
      </c>
      <c r="J787" s="44">
        <f t="shared" si="200"/>
        <v>129.97136771999999</v>
      </c>
      <c r="K787" s="46">
        <f t="shared" si="197"/>
        <v>996.44715252000003</v>
      </c>
      <c r="L787" s="47">
        <f t="shared" si="201"/>
        <v>1195.7365830240001</v>
      </c>
      <c r="M787" s="77">
        <f t="shared" si="198"/>
        <v>784.90499999999997</v>
      </c>
      <c r="N787" s="48">
        <v>785</v>
      </c>
      <c r="O787" s="49">
        <f t="shared" si="202"/>
        <v>6.4999999999999964</v>
      </c>
      <c r="P787" s="93">
        <f t="shared" si="204"/>
        <v>6.5128900949796398E-2</v>
      </c>
    </row>
    <row r="788" spans="1:16" ht="47.25" x14ac:dyDescent="0.2">
      <c r="A788" s="60">
        <v>60000624</v>
      </c>
      <c r="B788" s="8" t="s">
        <v>726</v>
      </c>
      <c r="C788" s="36">
        <f>VLOOKUP(A788,'[3]Прейскурант 2019'!$A$12:$E$1358,5,0)</f>
        <v>737</v>
      </c>
      <c r="D788" s="37">
        <f>VLOOKUP(A788,'[1]Прейскурант( новый)'!$A$9:$C$1217,3,0)</f>
        <v>3</v>
      </c>
      <c r="E788" s="37">
        <f t="shared" si="203"/>
        <v>264.12372000000005</v>
      </c>
      <c r="F788" s="44">
        <f>VLOOKUP(A788,'[2]себ-ть 2019 год'!$A$2:$Q$1337,6,0)</f>
        <v>382.5</v>
      </c>
      <c r="G788" s="44">
        <f t="shared" si="195"/>
        <v>646.62372000000005</v>
      </c>
      <c r="H788" s="44">
        <f t="shared" si="199"/>
        <v>219.85206480000002</v>
      </c>
      <c r="I788" s="45">
        <f t="shared" si="196"/>
        <v>866.47578480000004</v>
      </c>
      <c r="J788" s="44">
        <f t="shared" si="200"/>
        <v>129.97136771999999</v>
      </c>
      <c r="K788" s="46">
        <f t="shared" si="197"/>
        <v>996.44715252000003</v>
      </c>
      <c r="L788" s="47">
        <f t="shared" si="201"/>
        <v>1195.7365830240001</v>
      </c>
      <c r="M788" s="77">
        <f t="shared" si="198"/>
        <v>784.90499999999997</v>
      </c>
      <c r="N788" s="48">
        <v>785</v>
      </c>
      <c r="O788" s="49">
        <f t="shared" si="202"/>
        <v>6.4999999999999964</v>
      </c>
      <c r="P788" s="93">
        <f t="shared" si="204"/>
        <v>6.5128900949796398E-2</v>
      </c>
    </row>
    <row r="789" spans="1:16" ht="47.25" x14ac:dyDescent="0.2">
      <c r="A789" s="60">
        <v>60000625</v>
      </c>
      <c r="B789" s="8" t="s">
        <v>727</v>
      </c>
      <c r="C789" s="36">
        <f>VLOOKUP(A789,'[3]Прейскурант 2019'!$A$12:$E$1358,5,0)</f>
        <v>737</v>
      </c>
      <c r="D789" s="37">
        <f>VLOOKUP(A789,'[1]Прейскурант( новый)'!$A$9:$C$1217,3,0)</f>
        <v>3</v>
      </c>
      <c r="E789" s="37">
        <f t="shared" si="203"/>
        <v>264.12372000000005</v>
      </c>
      <c r="F789" s="44">
        <f>VLOOKUP(A789,'[2]себ-ть 2019 год'!$A$2:$Q$1337,6,0)</f>
        <v>382.5</v>
      </c>
      <c r="G789" s="44">
        <f t="shared" si="195"/>
        <v>646.62372000000005</v>
      </c>
      <c r="H789" s="44">
        <f t="shared" si="199"/>
        <v>219.85206480000002</v>
      </c>
      <c r="I789" s="45">
        <f t="shared" si="196"/>
        <v>866.47578480000004</v>
      </c>
      <c r="J789" s="44">
        <f t="shared" si="200"/>
        <v>129.97136771999999</v>
      </c>
      <c r="K789" s="46">
        <f t="shared" si="197"/>
        <v>996.44715252000003</v>
      </c>
      <c r="L789" s="47">
        <f t="shared" si="201"/>
        <v>1195.7365830240001</v>
      </c>
      <c r="M789" s="77">
        <f t="shared" si="198"/>
        <v>784.90499999999997</v>
      </c>
      <c r="N789" s="48">
        <v>785</v>
      </c>
      <c r="O789" s="49">
        <f t="shared" si="202"/>
        <v>6.4999999999999964</v>
      </c>
      <c r="P789" s="93">
        <f t="shared" si="204"/>
        <v>6.5128900949796398E-2</v>
      </c>
    </row>
    <row r="790" spans="1:16" ht="47.25" x14ac:dyDescent="0.2">
      <c r="A790" s="60">
        <v>60000626</v>
      </c>
      <c r="B790" s="8" t="s">
        <v>728</v>
      </c>
      <c r="C790" s="36">
        <f>VLOOKUP(A790,'[3]Прейскурант 2019'!$A$12:$E$1358,5,0)</f>
        <v>737</v>
      </c>
      <c r="D790" s="37">
        <f>VLOOKUP(A790,'[1]Прейскурант( новый)'!$A$9:$C$1217,3,0)</f>
        <v>3</v>
      </c>
      <c r="E790" s="37">
        <f t="shared" si="203"/>
        <v>264.12372000000005</v>
      </c>
      <c r="F790" s="44">
        <f>VLOOKUP(A790,'[2]себ-ть 2019 год'!$A$2:$Q$1337,6,0)</f>
        <v>382.5</v>
      </c>
      <c r="G790" s="44">
        <f t="shared" si="195"/>
        <v>646.62372000000005</v>
      </c>
      <c r="H790" s="44">
        <f t="shared" si="199"/>
        <v>219.85206480000002</v>
      </c>
      <c r="I790" s="45">
        <f t="shared" si="196"/>
        <v>866.47578480000004</v>
      </c>
      <c r="J790" s="44">
        <f t="shared" si="200"/>
        <v>129.97136771999999</v>
      </c>
      <c r="K790" s="46">
        <f t="shared" si="197"/>
        <v>996.44715252000003</v>
      </c>
      <c r="L790" s="47">
        <f t="shared" si="201"/>
        <v>1195.7365830240001</v>
      </c>
      <c r="M790" s="77">
        <f t="shared" si="198"/>
        <v>784.90499999999997</v>
      </c>
      <c r="N790" s="48">
        <v>785</v>
      </c>
      <c r="O790" s="49">
        <f t="shared" si="202"/>
        <v>6.4999999999999964</v>
      </c>
      <c r="P790" s="93">
        <f t="shared" si="204"/>
        <v>6.5128900949796398E-2</v>
      </c>
    </row>
    <row r="791" spans="1:16" ht="31.5" x14ac:dyDescent="0.2">
      <c r="A791" s="60">
        <v>60000628</v>
      </c>
      <c r="B791" s="8" t="s">
        <v>729</v>
      </c>
      <c r="C791" s="36">
        <f>VLOOKUP(A791,'[3]Прейскурант 2019'!$A$12:$E$1358,5,0)</f>
        <v>737</v>
      </c>
      <c r="D791" s="37">
        <f>VLOOKUP(A791,'[1]Прейскурант( новый)'!$A$9:$C$1217,3,0)</f>
        <v>3</v>
      </c>
      <c r="E791" s="37">
        <f t="shared" si="203"/>
        <v>264.12372000000005</v>
      </c>
      <c r="F791" s="44">
        <f>VLOOKUP(A791,'[2]себ-ть 2019 год'!$A$2:$Q$1337,6,0)</f>
        <v>382.5</v>
      </c>
      <c r="G791" s="44">
        <f t="shared" si="195"/>
        <v>646.62372000000005</v>
      </c>
      <c r="H791" s="44">
        <f t="shared" si="199"/>
        <v>219.85206480000002</v>
      </c>
      <c r="I791" s="45">
        <f t="shared" si="196"/>
        <v>866.47578480000004</v>
      </c>
      <c r="J791" s="44">
        <f t="shared" si="200"/>
        <v>129.97136771999999</v>
      </c>
      <c r="K791" s="46">
        <f t="shared" si="197"/>
        <v>996.44715252000003</v>
      </c>
      <c r="L791" s="47">
        <f t="shared" si="201"/>
        <v>1195.7365830240001</v>
      </c>
      <c r="M791" s="77">
        <f t="shared" si="198"/>
        <v>784.90499999999997</v>
      </c>
      <c r="N791" s="48">
        <v>785</v>
      </c>
      <c r="O791" s="49">
        <f t="shared" si="202"/>
        <v>6.4999999999999964</v>
      </c>
      <c r="P791" s="93">
        <f t="shared" si="204"/>
        <v>6.5128900949796398E-2</v>
      </c>
    </row>
    <row r="792" spans="1:16" ht="47.25" x14ac:dyDescent="0.2">
      <c r="A792" s="60">
        <v>60000629</v>
      </c>
      <c r="B792" s="8" t="s">
        <v>730</v>
      </c>
      <c r="C792" s="36">
        <f>VLOOKUP(A792,'[3]Прейскурант 2019'!$A$12:$E$1358,5,0)</f>
        <v>737</v>
      </c>
      <c r="D792" s="37">
        <f>VLOOKUP(A792,'[1]Прейскурант( новый)'!$A$9:$C$1217,3,0)</f>
        <v>3</v>
      </c>
      <c r="E792" s="37">
        <f t="shared" si="203"/>
        <v>264.12372000000005</v>
      </c>
      <c r="F792" s="44">
        <f>VLOOKUP(A792,'[2]себ-ть 2019 год'!$A$2:$Q$1337,6,0)</f>
        <v>382.5</v>
      </c>
      <c r="G792" s="44">
        <f t="shared" si="195"/>
        <v>646.62372000000005</v>
      </c>
      <c r="H792" s="44">
        <f t="shared" si="199"/>
        <v>219.85206480000002</v>
      </c>
      <c r="I792" s="45">
        <f t="shared" si="196"/>
        <v>866.47578480000004</v>
      </c>
      <c r="J792" s="44">
        <f t="shared" si="200"/>
        <v>129.97136771999999</v>
      </c>
      <c r="K792" s="46">
        <f t="shared" si="197"/>
        <v>996.44715252000003</v>
      </c>
      <c r="L792" s="47">
        <f t="shared" si="201"/>
        <v>1195.7365830240001</v>
      </c>
      <c r="M792" s="77">
        <f t="shared" si="198"/>
        <v>784.90499999999997</v>
      </c>
      <c r="N792" s="48">
        <v>785</v>
      </c>
      <c r="O792" s="49">
        <f t="shared" si="202"/>
        <v>6.4999999999999964</v>
      </c>
      <c r="P792" s="93">
        <f t="shared" si="204"/>
        <v>6.5128900949796398E-2</v>
      </c>
    </row>
    <row r="793" spans="1:16" ht="31.5" x14ac:dyDescent="0.2">
      <c r="A793" s="60">
        <v>60000630</v>
      </c>
      <c r="B793" s="8" t="s">
        <v>731</v>
      </c>
      <c r="C793" s="36">
        <f>VLOOKUP(A793,'[3]Прейскурант 2019'!$A$12:$E$1358,5,0)</f>
        <v>737</v>
      </c>
      <c r="D793" s="37">
        <f>VLOOKUP(A793,'[1]Прейскурант( новый)'!$A$9:$C$1217,3,0)</f>
        <v>3</v>
      </c>
      <c r="E793" s="37">
        <f t="shared" si="203"/>
        <v>264.12372000000005</v>
      </c>
      <c r="F793" s="44">
        <f>VLOOKUP(A793,'[2]себ-ть 2019 год'!$A$2:$Q$1337,6,0)</f>
        <v>382.5</v>
      </c>
      <c r="G793" s="44">
        <f t="shared" si="195"/>
        <v>646.62372000000005</v>
      </c>
      <c r="H793" s="44">
        <f t="shared" si="199"/>
        <v>219.85206480000002</v>
      </c>
      <c r="I793" s="45">
        <f t="shared" si="196"/>
        <v>866.47578480000004</v>
      </c>
      <c r="J793" s="44">
        <f t="shared" si="200"/>
        <v>129.97136771999999</v>
      </c>
      <c r="K793" s="46">
        <f t="shared" si="197"/>
        <v>996.44715252000003</v>
      </c>
      <c r="L793" s="47">
        <f t="shared" si="201"/>
        <v>1195.7365830240001</v>
      </c>
      <c r="M793" s="77">
        <f t="shared" si="198"/>
        <v>784.90499999999997</v>
      </c>
      <c r="N793" s="48">
        <v>785</v>
      </c>
      <c r="O793" s="49">
        <f t="shared" si="202"/>
        <v>6.4999999999999964</v>
      </c>
      <c r="P793" s="93">
        <f t="shared" si="204"/>
        <v>6.5128900949796398E-2</v>
      </c>
    </row>
    <row r="794" spans="1:16" ht="47.25" x14ac:dyDescent="0.2">
      <c r="A794" s="60">
        <v>60000631</v>
      </c>
      <c r="B794" s="8" t="s">
        <v>732</v>
      </c>
      <c r="C794" s="36">
        <f>VLOOKUP(A794,'[3]Прейскурант 2019'!$A$12:$E$1358,5,0)</f>
        <v>737</v>
      </c>
      <c r="D794" s="37">
        <f>VLOOKUP(A794,'[1]Прейскурант( новый)'!$A$9:$C$1217,3,0)</f>
        <v>3</v>
      </c>
      <c r="E794" s="37">
        <f t="shared" si="203"/>
        <v>264.12372000000005</v>
      </c>
      <c r="F794" s="44">
        <f>VLOOKUP(A794,'[2]себ-ть 2019 год'!$A$2:$Q$1337,6,0)</f>
        <v>382.5</v>
      </c>
      <c r="G794" s="44">
        <f t="shared" si="195"/>
        <v>646.62372000000005</v>
      </c>
      <c r="H794" s="44">
        <f t="shared" si="199"/>
        <v>219.85206480000002</v>
      </c>
      <c r="I794" s="45">
        <f t="shared" si="196"/>
        <v>866.47578480000004</v>
      </c>
      <c r="J794" s="44">
        <f t="shared" si="200"/>
        <v>129.97136771999999</v>
      </c>
      <c r="K794" s="46">
        <f t="shared" si="197"/>
        <v>996.44715252000003</v>
      </c>
      <c r="L794" s="47">
        <f t="shared" si="201"/>
        <v>1195.7365830240001</v>
      </c>
      <c r="M794" s="77">
        <f t="shared" si="198"/>
        <v>784.90499999999997</v>
      </c>
      <c r="N794" s="48">
        <v>785</v>
      </c>
      <c r="O794" s="49">
        <f t="shared" si="202"/>
        <v>6.4999999999999964</v>
      </c>
      <c r="P794" s="93">
        <f t="shared" si="204"/>
        <v>6.5128900949796398E-2</v>
      </c>
    </row>
    <row r="795" spans="1:16" ht="31.5" x14ac:dyDescent="0.2">
      <c r="A795" s="60">
        <v>60000632</v>
      </c>
      <c r="B795" s="8" t="s">
        <v>733</v>
      </c>
      <c r="C795" s="36">
        <f>VLOOKUP(A795,'[3]Прейскурант 2019'!$A$12:$E$1358,5,0)</f>
        <v>737</v>
      </c>
      <c r="D795" s="37">
        <f>VLOOKUP(A795,'[1]Прейскурант( новый)'!$A$9:$C$1217,3,0)</f>
        <v>3</v>
      </c>
      <c r="E795" s="37">
        <f t="shared" si="203"/>
        <v>264.12372000000005</v>
      </c>
      <c r="F795" s="44">
        <f>VLOOKUP(A795,'[2]себ-ть 2019 год'!$A$2:$Q$1337,6,0)</f>
        <v>382.5</v>
      </c>
      <c r="G795" s="44">
        <f t="shared" si="195"/>
        <v>646.62372000000005</v>
      </c>
      <c r="H795" s="44">
        <f t="shared" si="199"/>
        <v>219.85206480000002</v>
      </c>
      <c r="I795" s="45">
        <f t="shared" si="196"/>
        <v>866.47578480000004</v>
      </c>
      <c r="J795" s="44">
        <f t="shared" si="200"/>
        <v>129.97136771999999</v>
      </c>
      <c r="K795" s="46">
        <f t="shared" si="197"/>
        <v>996.44715252000003</v>
      </c>
      <c r="L795" s="47">
        <f t="shared" si="201"/>
        <v>1195.7365830240001</v>
      </c>
      <c r="M795" s="77">
        <f t="shared" si="198"/>
        <v>784.90499999999997</v>
      </c>
      <c r="N795" s="48">
        <v>785</v>
      </c>
      <c r="O795" s="49">
        <f t="shared" si="202"/>
        <v>6.4999999999999964</v>
      </c>
      <c r="P795" s="93">
        <f t="shared" si="204"/>
        <v>6.5128900949796398E-2</v>
      </c>
    </row>
    <row r="796" spans="1:16" ht="47.25" x14ac:dyDescent="0.2">
      <c r="A796" s="60">
        <v>60000633</v>
      </c>
      <c r="B796" s="8" t="s">
        <v>734</v>
      </c>
      <c r="C796" s="36">
        <f>VLOOKUP(A796,'[3]Прейскурант 2019'!$A$12:$E$1358,5,0)</f>
        <v>737</v>
      </c>
      <c r="D796" s="37">
        <f>VLOOKUP(A796,'[1]Прейскурант( новый)'!$A$9:$C$1217,3,0)</f>
        <v>3</v>
      </c>
      <c r="E796" s="37">
        <f t="shared" si="203"/>
        <v>264.12372000000005</v>
      </c>
      <c r="F796" s="44">
        <f>VLOOKUP(A796,'[2]себ-ть 2019 год'!$A$2:$Q$1337,6,0)</f>
        <v>382.5</v>
      </c>
      <c r="G796" s="44">
        <f t="shared" si="195"/>
        <v>646.62372000000005</v>
      </c>
      <c r="H796" s="44">
        <f t="shared" si="199"/>
        <v>219.85206480000002</v>
      </c>
      <c r="I796" s="45">
        <f t="shared" si="196"/>
        <v>866.47578480000004</v>
      </c>
      <c r="J796" s="44">
        <f t="shared" si="200"/>
        <v>129.97136771999999</v>
      </c>
      <c r="K796" s="46">
        <f t="shared" si="197"/>
        <v>996.44715252000003</v>
      </c>
      <c r="L796" s="47">
        <f t="shared" si="201"/>
        <v>1195.7365830240001</v>
      </c>
      <c r="M796" s="77">
        <f t="shared" si="198"/>
        <v>784.90499999999997</v>
      </c>
      <c r="N796" s="48">
        <v>785</v>
      </c>
      <c r="O796" s="49">
        <f t="shared" si="202"/>
        <v>6.4999999999999964</v>
      </c>
      <c r="P796" s="93">
        <f t="shared" si="204"/>
        <v>6.5128900949796398E-2</v>
      </c>
    </row>
    <row r="797" spans="1:16" ht="31.5" x14ac:dyDescent="0.2">
      <c r="A797" s="60">
        <v>60000634</v>
      </c>
      <c r="B797" s="8" t="s">
        <v>735</v>
      </c>
      <c r="C797" s="36">
        <f>VLOOKUP(A797,'[3]Прейскурант 2019'!$A$12:$E$1358,5,0)</f>
        <v>737</v>
      </c>
      <c r="D797" s="37">
        <f>VLOOKUP(A797,'[1]Прейскурант( новый)'!$A$9:$C$1217,3,0)</f>
        <v>3</v>
      </c>
      <c r="E797" s="37">
        <f t="shared" si="203"/>
        <v>264.12372000000005</v>
      </c>
      <c r="F797" s="44">
        <f>VLOOKUP(A797,'[2]себ-ть 2019 год'!$A$2:$Q$1337,6,0)</f>
        <v>382.5</v>
      </c>
      <c r="G797" s="44">
        <f t="shared" si="195"/>
        <v>646.62372000000005</v>
      </c>
      <c r="H797" s="44">
        <f t="shared" si="199"/>
        <v>219.85206480000002</v>
      </c>
      <c r="I797" s="45">
        <f t="shared" si="196"/>
        <v>866.47578480000004</v>
      </c>
      <c r="J797" s="44">
        <f t="shared" si="200"/>
        <v>129.97136771999999</v>
      </c>
      <c r="K797" s="46">
        <f t="shared" si="197"/>
        <v>996.44715252000003</v>
      </c>
      <c r="L797" s="47">
        <f t="shared" si="201"/>
        <v>1195.7365830240001</v>
      </c>
      <c r="M797" s="77">
        <f t="shared" si="198"/>
        <v>784.90499999999997</v>
      </c>
      <c r="N797" s="48">
        <v>785</v>
      </c>
      <c r="O797" s="49">
        <f t="shared" si="202"/>
        <v>6.4999999999999964</v>
      </c>
      <c r="P797" s="93">
        <f t="shared" si="204"/>
        <v>6.5128900949796398E-2</v>
      </c>
    </row>
    <row r="798" spans="1:16" ht="31.5" x14ac:dyDescent="0.2">
      <c r="A798" s="60">
        <v>60000635</v>
      </c>
      <c r="B798" s="8" t="s">
        <v>736</v>
      </c>
      <c r="C798" s="36">
        <f>VLOOKUP(A798,'[3]Прейскурант 2019'!$A$12:$E$1358,5,0)</f>
        <v>737</v>
      </c>
      <c r="D798" s="37">
        <f>VLOOKUP(A798,'[1]Прейскурант( новый)'!$A$9:$C$1217,3,0)</f>
        <v>3</v>
      </c>
      <c r="E798" s="37">
        <f t="shared" si="203"/>
        <v>264.12372000000005</v>
      </c>
      <c r="F798" s="44">
        <f>VLOOKUP(A798,'[2]себ-ть 2019 год'!$A$2:$Q$1337,6,0)</f>
        <v>382.5</v>
      </c>
      <c r="G798" s="44">
        <f t="shared" si="195"/>
        <v>646.62372000000005</v>
      </c>
      <c r="H798" s="44">
        <f t="shared" si="199"/>
        <v>219.85206480000002</v>
      </c>
      <c r="I798" s="45">
        <f t="shared" si="196"/>
        <v>866.47578480000004</v>
      </c>
      <c r="J798" s="44">
        <f t="shared" si="200"/>
        <v>129.97136771999999</v>
      </c>
      <c r="K798" s="46">
        <f t="shared" si="197"/>
        <v>996.44715252000003</v>
      </c>
      <c r="L798" s="47">
        <f t="shared" si="201"/>
        <v>1195.7365830240001</v>
      </c>
      <c r="M798" s="77">
        <f t="shared" si="198"/>
        <v>784.90499999999997</v>
      </c>
      <c r="N798" s="48">
        <v>785</v>
      </c>
      <c r="O798" s="49">
        <f t="shared" si="202"/>
        <v>6.4999999999999964</v>
      </c>
      <c r="P798" s="93">
        <f t="shared" si="204"/>
        <v>6.5128900949796398E-2</v>
      </c>
    </row>
    <row r="799" spans="1:16" ht="31.5" x14ac:dyDescent="0.2">
      <c r="A799" s="60">
        <v>60000638</v>
      </c>
      <c r="B799" s="8" t="s">
        <v>737</v>
      </c>
      <c r="C799" s="36">
        <f>VLOOKUP(A799,'[3]Прейскурант 2019'!$A$12:$E$1358,5,0)</f>
        <v>737</v>
      </c>
      <c r="D799" s="37">
        <f>VLOOKUP(A799,'[1]Прейскурант( новый)'!$A$9:$C$1217,3,0)</f>
        <v>3</v>
      </c>
      <c r="E799" s="37">
        <f t="shared" si="203"/>
        <v>264.12372000000005</v>
      </c>
      <c r="F799" s="44">
        <f>VLOOKUP(A799,'[2]себ-ть 2019 год'!$A$2:$Q$1337,6,0)</f>
        <v>382.5</v>
      </c>
      <c r="G799" s="44">
        <f t="shared" si="195"/>
        <v>646.62372000000005</v>
      </c>
      <c r="H799" s="44">
        <f t="shared" si="199"/>
        <v>219.85206480000002</v>
      </c>
      <c r="I799" s="45">
        <f t="shared" si="196"/>
        <v>866.47578480000004</v>
      </c>
      <c r="J799" s="44">
        <f t="shared" si="200"/>
        <v>129.97136771999999</v>
      </c>
      <c r="K799" s="46">
        <f t="shared" si="197"/>
        <v>996.44715252000003</v>
      </c>
      <c r="L799" s="47">
        <f t="shared" si="201"/>
        <v>1195.7365830240001</v>
      </c>
      <c r="M799" s="77">
        <f t="shared" si="198"/>
        <v>784.90499999999997</v>
      </c>
      <c r="N799" s="48">
        <v>785</v>
      </c>
      <c r="O799" s="49">
        <f t="shared" si="202"/>
        <v>6.4999999999999964</v>
      </c>
      <c r="P799" s="93">
        <f t="shared" si="204"/>
        <v>6.5128900949796398E-2</v>
      </c>
    </row>
    <row r="800" spans="1:16" ht="47.25" x14ac:dyDescent="0.2">
      <c r="A800" s="60">
        <v>60000639</v>
      </c>
      <c r="B800" s="8" t="s">
        <v>738</v>
      </c>
      <c r="C800" s="36">
        <f>VLOOKUP(A800,'[3]Прейскурант 2019'!$A$12:$E$1358,5,0)</f>
        <v>737</v>
      </c>
      <c r="D800" s="37">
        <f>VLOOKUP(A800,'[1]Прейскурант( новый)'!$A$9:$C$1217,3,0)</f>
        <v>3</v>
      </c>
      <c r="E800" s="37">
        <f t="shared" si="203"/>
        <v>264.12372000000005</v>
      </c>
      <c r="F800" s="44">
        <f>VLOOKUP(A800,'[2]себ-ть 2019 год'!$A$2:$Q$1337,6,0)</f>
        <v>382.5</v>
      </c>
      <c r="G800" s="44">
        <f t="shared" si="195"/>
        <v>646.62372000000005</v>
      </c>
      <c r="H800" s="44">
        <f t="shared" si="199"/>
        <v>219.85206480000002</v>
      </c>
      <c r="I800" s="45">
        <f t="shared" si="196"/>
        <v>866.47578480000004</v>
      </c>
      <c r="J800" s="44">
        <f t="shared" si="200"/>
        <v>129.97136771999999</v>
      </c>
      <c r="K800" s="46">
        <f t="shared" si="197"/>
        <v>996.44715252000003</v>
      </c>
      <c r="L800" s="47">
        <f t="shared" si="201"/>
        <v>1195.7365830240001</v>
      </c>
      <c r="M800" s="77">
        <f t="shared" si="198"/>
        <v>784.90499999999997</v>
      </c>
      <c r="N800" s="48">
        <v>785</v>
      </c>
      <c r="O800" s="49">
        <f t="shared" si="202"/>
        <v>6.4999999999999964</v>
      </c>
      <c r="P800" s="93">
        <f t="shared" si="204"/>
        <v>6.5128900949796398E-2</v>
      </c>
    </row>
    <row r="801" spans="1:16" ht="47.25" x14ac:dyDescent="0.2">
      <c r="A801" s="60">
        <v>60000641</v>
      </c>
      <c r="B801" s="8" t="s">
        <v>739</v>
      </c>
      <c r="C801" s="36">
        <f>VLOOKUP(A801,'[3]Прейскурант 2019'!$A$12:$E$1358,5,0)</f>
        <v>737</v>
      </c>
      <c r="D801" s="37">
        <f>VLOOKUP(A801,'[1]Прейскурант( новый)'!$A$9:$C$1217,3,0)</f>
        <v>3</v>
      </c>
      <c r="E801" s="37">
        <f t="shared" si="203"/>
        <v>264.12372000000005</v>
      </c>
      <c r="F801" s="44">
        <f>VLOOKUP(A801,'[2]себ-ть 2019 год'!$A$2:$Q$1337,6,0)</f>
        <v>382.5</v>
      </c>
      <c r="G801" s="44">
        <f t="shared" si="195"/>
        <v>646.62372000000005</v>
      </c>
      <c r="H801" s="44">
        <f t="shared" si="199"/>
        <v>219.85206480000002</v>
      </c>
      <c r="I801" s="45">
        <f t="shared" si="196"/>
        <v>866.47578480000004</v>
      </c>
      <c r="J801" s="44">
        <f t="shared" si="200"/>
        <v>129.97136771999999</v>
      </c>
      <c r="K801" s="46">
        <f t="shared" si="197"/>
        <v>996.44715252000003</v>
      </c>
      <c r="L801" s="47">
        <f t="shared" si="201"/>
        <v>1195.7365830240001</v>
      </c>
      <c r="M801" s="77">
        <f t="shared" si="198"/>
        <v>784.90499999999997</v>
      </c>
      <c r="N801" s="48">
        <v>785</v>
      </c>
      <c r="O801" s="49">
        <f t="shared" si="202"/>
        <v>6.4999999999999964</v>
      </c>
      <c r="P801" s="93">
        <f t="shared" si="204"/>
        <v>6.5128900949796398E-2</v>
      </c>
    </row>
    <row r="802" spans="1:16" ht="47.25" x14ac:dyDescent="0.2">
      <c r="A802" s="60">
        <v>60000643</v>
      </c>
      <c r="B802" s="8" t="s">
        <v>740</v>
      </c>
      <c r="C802" s="36">
        <f>VLOOKUP(A802,'[3]Прейскурант 2019'!$A$12:$E$1358,5,0)</f>
        <v>737</v>
      </c>
      <c r="D802" s="37">
        <f>VLOOKUP(A802,'[1]Прейскурант( новый)'!$A$9:$C$1217,3,0)</f>
        <v>3</v>
      </c>
      <c r="E802" s="37">
        <f t="shared" si="203"/>
        <v>264.12372000000005</v>
      </c>
      <c r="F802" s="44">
        <f>VLOOKUP(A802,'[2]себ-ть 2019 год'!$A$2:$Q$1337,6,0)</f>
        <v>382.5</v>
      </c>
      <c r="G802" s="44">
        <f t="shared" si="195"/>
        <v>646.62372000000005</v>
      </c>
      <c r="H802" s="44">
        <f t="shared" si="199"/>
        <v>219.85206480000002</v>
      </c>
      <c r="I802" s="45">
        <f t="shared" si="196"/>
        <v>866.47578480000004</v>
      </c>
      <c r="J802" s="44">
        <f t="shared" si="200"/>
        <v>129.97136771999999</v>
      </c>
      <c r="K802" s="46">
        <f t="shared" si="197"/>
        <v>996.44715252000003</v>
      </c>
      <c r="L802" s="47">
        <f t="shared" si="201"/>
        <v>1195.7365830240001</v>
      </c>
      <c r="M802" s="77">
        <f t="shared" si="198"/>
        <v>784.90499999999997</v>
      </c>
      <c r="N802" s="48">
        <v>785</v>
      </c>
      <c r="O802" s="49">
        <f t="shared" si="202"/>
        <v>6.4999999999999964</v>
      </c>
      <c r="P802" s="93">
        <f t="shared" si="204"/>
        <v>6.5128900949796398E-2</v>
      </c>
    </row>
    <row r="803" spans="1:16" ht="31.5" x14ac:dyDescent="0.2">
      <c r="A803" s="60">
        <v>60000644</v>
      </c>
      <c r="B803" s="8" t="s">
        <v>741</v>
      </c>
      <c r="C803" s="36">
        <f>VLOOKUP(A803,'[3]Прейскурант 2019'!$A$12:$E$1358,5,0)</f>
        <v>737</v>
      </c>
      <c r="D803" s="37">
        <f>VLOOKUP(A803,'[1]Прейскурант( новый)'!$A$9:$C$1217,3,0)</f>
        <v>3</v>
      </c>
      <c r="E803" s="37">
        <f t="shared" si="203"/>
        <v>264.12372000000005</v>
      </c>
      <c r="F803" s="44">
        <f>VLOOKUP(A803,'[2]себ-ть 2019 год'!$A$2:$Q$1337,6,0)</f>
        <v>382.5</v>
      </c>
      <c r="G803" s="44">
        <f t="shared" si="195"/>
        <v>646.62372000000005</v>
      </c>
      <c r="H803" s="44">
        <f t="shared" si="199"/>
        <v>219.85206480000002</v>
      </c>
      <c r="I803" s="45">
        <f t="shared" si="196"/>
        <v>866.47578480000004</v>
      </c>
      <c r="J803" s="44">
        <f t="shared" si="200"/>
        <v>129.97136771999999</v>
      </c>
      <c r="K803" s="46">
        <f t="shared" si="197"/>
        <v>996.44715252000003</v>
      </c>
      <c r="L803" s="47">
        <f t="shared" si="201"/>
        <v>1195.7365830240001</v>
      </c>
      <c r="M803" s="77">
        <f t="shared" si="198"/>
        <v>784.90499999999997</v>
      </c>
      <c r="N803" s="48">
        <v>785</v>
      </c>
      <c r="O803" s="49">
        <f t="shared" si="202"/>
        <v>6.4999999999999964</v>
      </c>
      <c r="P803" s="93">
        <f t="shared" si="204"/>
        <v>6.5128900949796398E-2</v>
      </c>
    </row>
    <row r="804" spans="1:16" ht="31.5" x14ac:dyDescent="0.2">
      <c r="A804" s="20">
        <v>60001320</v>
      </c>
      <c r="B804" s="2" t="s">
        <v>742</v>
      </c>
      <c r="C804" s="36">
        <f>VLOOKUP(A804,'[3]Прейскурант 2019'!$A$12:$E$1358,5,0)</f>
        <v>737</v>
      </c>
      <c r="D804" s="37">
        <f>VLOOKUP(A804,'[1]Прейскурант( новый)'!$A$9:$C$1217,3,0)</f>
        <v>1</v>
      </c>
      <c r="E804" s="37">
        <f t="shared" si="203"/>
        <v>88.041240000000016</v>
      </c>
      <c r="F804" s="44">
        <f>VLOOKUP(A804,'[2]себ-ть 2019 год'!$A$2:$Q$1337,6,0)</f>
        <v>382.5</v>
      </c>
      <c r="G804" s="44">
        <f t="shared" si="195"/>
        <v>470.54124000000002</v>
      </c>
      <c r="H804" s="44">
        <f t="shared" si="199"/>
        <v>159.98402160000001</v>
      </c>
      <c r="I804" s="45">
        <f t="shared" si="196"/>
        <v>630.52526160000002</v>
      </c>
      <c r="J804" s="44">
        <f t="shared" si="200"/>
        <v>94.578789240000006</v>
      </c>
      <c r="K804" s="46">
        <f t="shared" si="197"/>
        <v>725.10405084000001</v>
      </c>
      <c r="L804" s="47">
        <f t="shared" si="201"/>
        <v>870.12486100800004</v>
      </c>
      <c r="M804" s="77">
        <f t="shared" si="198"/>
        <v>784.90499999999997</v>
      </c>
      <c r="N804" s="48">
        <v>785</v>
      </c>
      <c r="O804" s="49">
        <f t="shared" si="202"/>
        <v>6.4999999999999964</v>
      </c>
      <c r="P804" s="93">
        <f t="shared" si="204"/>
        <v>6.5128900949796398E-2</v>
      </c>
    </row>
    <row r="805" spans="1:16" ht="94.5" x14ac:dyDescent="0.2">
      <c r="A805" s="20">
        <v>60001321</v>
      </c>
      <c r="B805" s="2" t="s">
        <v>743</v>
      </c>
      <c r="C805" s="36">
        <f>VLOOKUP(A805,'[3]Прейскурант 2019'!$A$12:$E$1358,5,0)</f>
        <v>7532</v>
      </c>
      <c r="D805" s="37">
        <f>VLOOKUP(A805,'[1]Прейскурант( новый)'!$A$9:$C$1217,3,0)</f>
        <v>78</v>
      </c>
      <c r="E805" s="37">
        <f t="shared" si="203"/>
        <v>6867.2167200000013</v>
      </c>
      <c r="F805" s="44">
        <f>VLOOKUP(A805,'[2]себ-ть 2019 год'!$A$2:$Q$1337,6,0)</f>
        <v>0</v>
      </c>
      <c r="G805" s="44">
        <f t="shared" si="195"/>
        <v>6867.2167200000013</v>
      </c>
      <c r="H805" s="44">
        <f t="shared" si="199"/>
        <v>2334.8536848000008</v>
      </c>
      <c r="I805" s="45">
        <f t="shared" si="196"/>
        <v>9202.0704048000025</v>
      </c>
      <c r="J805" s="44">
        <f t="shared" si="200"/>
        <v>1380.3105607200002</v>
      </c>
      <c r="K805" s="46">
        <f t="shared" si="197"/>
        <v>10582.380965520002</v>
      </c>
      <c r="L805" s="47">
        <f t="shared" si="201"/>
        <v>12698.857158624003</v>
      </c>
      <c r="M805" s="77">
        <f t="shared" si="198"/>
        <v>8021.58</v>
      </c>
      <c r="N805" s="48">
        <v>8022</v>
      </c>
      <c r="O805" s="49">
        <f t="shared" si="202"/>
        <v>6.4999999999999991</v>
      </c>
      <c r="P805" s="93">
        <f t="shared" si="204"/>
        <v>6.505576208178443E-2</v>
      </c>
    </row>
    <row r="806" spans="1:16" ht="94.5" x14ac:dyDescent="0.2">
      <c r="A806" s="20">
        <v>60001322</v>
      </c>
      <c r="B806" s="2" t="s">
        <v>744</v>
      </c>
      <c r="C806" s="36">
        <f>VLOOKUP(A806,'[3]Прейскурант 2019'!$A$12:$E$1358,5,0)</f>
        <v>7532</v>
      </c>
      <c r="D806" s="37">
        <f>VLOOKUP(A806,'[1]Прейскурант( новый)'!$A$9:$C$1217,3,0)</f>
        <v>78</v>
      </c>
      <c r="E806" s="37">
        <f t="shared" si="203"/>
        <v>6867.2167200000013</v>
      </c>
      <c r="F806" s="44">
        <f>VLOOKUP(A806,'[2]себ-ть 2019 год'!$A$2:$Q$1337,6,0)</f>
        <v>0</v>
      </c>
      <c r="G806" s="44">
        <f t="shared" si="195"/>
        <v>6867.2167200000013</v>
      </c>
      <c r="H806" s="44">
        <f t="shared" si="199"/>
        <v>2334.8536848000008</v>
      </c>
      <c r="I806" s="45">
        <f t="shared" si="196"/>
        <v>9202.0704048000025</v>
      </c>
      <c r="J806" s="44">
        <f t="shared" si="200"/>
        <v>1380.3105607200002</v>
      </c>
      <c r="K806" s="46">
        <f t="shared" si="197"/>
        <v>10582.380965520002</v>
      </c>
      <c r="L806" s="47">
        <f t="shared" si="201"/>
        <v>12698.857158624003</v>
      </c>
      <c r="M806" s="77">
        <f t="shared" si="198"/>
        <v>8021.58</v>
      </c>
      <c r="N806" s="48">
        <v>8022</v>
      </c>
      <c r="O806" s="49">
        <f t="shared" si="202"/>
        <v>6.4999999999999991</v>
      </c>
      <c r="P806" s="93">
        <f t="shared" si="204"/>
        <v>6.505576208178443E-2</v>
      </c>
    </row>
    <row r="807" spans="1:16" ht="31.5" x14ac:dyDescent="0.2">
      <c r="A807" s="20">
        <v>60000627</v>
      </c>
      <c r="B807" s="2" t="s">
        <v>745</v>
      </c>
      <c r="C807" s="36">
        <f>VLOOKUP(A807,'[3]Прейскурант 2019'!$A$12:$E$1358,5,0)</f>
        <v>737</v>
      </c>
      <c r="D807" s="37">
        <f>VLOOKUP(A807,'[1]Прейскурант( новый)'!$A$9:$C$1217,3,0)</f>
        <v>3</v>
      </c>
      <c r="E807" s="37">
        <f t="shared" si="203"/>
        <v>264.12372000000005</v>
      </c>
      <c r="F807" s="44">
        <f>VLOOKUP(A807,'[2]себ-ть 2019 год'!$A$2:$Q$1337,6,0)</f>
        <v>382.5</v>
      </c>
      <c r="G807" s="44">
        <f t="shared" si="195"/>
        <v>646.62372000000005</v>
      </c>
      <c r="H807" s="44">
        <f t="shared" si="199"/>
        <v>219.85206480000002</v>
      </c>
      <c r="I807" s="45">
        <f t="shared" si="196"/>
        <v>866.47578480000004</v>
      </c>
      <c r="J807" s="44">
        <f t="shared" si="200"/>
        <v>129.97136771999999</v>
      </c>
      <c r="K807" s="46">
        <f t="shared" si="197"/>
        <v>996.44715252000003</v>
      </c>
      <c r="L807" s="47">
        <f t="shared" si="201"/>
        <v>1195.7365830240001</v>
      </c>
      <c r="M807" s="77">
        <f t="shared" si="198"/>
        <v>784.90499999999997</v>
      </c>
      <c r="N807" s="48">
        <v>785</v>
      </c>
      <c r="O807" s="49">
        <f t="shared" si="202"/>
        <v>6.4999999999999964</v>
      </c>
      <c r="P807" s="93">
        <f t="shared" si="204"/>
        <v>6.5128900949796398E-2</v>
      </c>
    </row>
    <row r="808" spans="1:16" ht="31.5" x14ac:dyDescent="0.2">
      <c r="A808" s="20">
        <v>60000564</v>
      </c>
      <c r="B808" s="2" t="s">
        <v>746</v>
      </c>
      <c r="C808" s="36">
        <f>VLOOKUP(A808,'[3]Прейскурант 2019'!$A$12:$E$1358,5,0)</f>
        <v>411</v>
      </c>
      <c r="D808" s="37">
        <v>3</v>
      </c>
      <c r="E808" s="37">
        <f t="shared" si="203"/>
        <v>264.12372000000005</v>
      </c>
      <c r="F808" s="44">
        <f>VLOOKUP(A808,'[2]себ-ть 2019 год'!$A$2:$Q$1337,6,0)</f>
        <v>3.3762000000000003</v>
      </c>
      <c r="G808" s="44">
        <f t="shared" si="195"/>
        <v>267.49992000000003</v>
      </c>
      <c r="H808" s="44">
        <f t="shared" si="199"/>
        <v>90.949972800000012</v>
      </c>
      <c r="I808" s="45">
        <f t="shared" si="196"/>
        <v>358.44989280000004</v>
      </c>
      <c r="J808" s="44">
        <f t="shared" si="200"/>
        <v>53.767483920000004</v>
      </c>
      <c r="K808" s="46">
        <f t="shared" si="197"/>
        <v>412.21737672000006</v>
      </c>
      <c r="L808" s="47">
        <f t="shared" si="201"/>
        <v>494.6608520640001</v>
      </c>
      <c r="M808" s="77">
        <f t="shared" si="198"/>
        <v>437.71499999999997</v>
      </c>
      <c r="N808" s="48">
        <v>438</v>
      </c>
      <c r="O808" s="49">
        <f t="shared" si="202"/>
        <v>6.4999999999999929</v>
      </c>
      <c r="P808" s="93">
        <f t="shared" si="204"/>
        <v>6.5693430656934337E-2</v>
      </c>
    </row>
    <row r="809" spans="1:16" ht="15" customHeight="1" x14ac:dyDescent="0.2">
      <c r="A809" s="226" t="s">
        <v>747</v>
      </c>
      <c r="B809" s="227"/>
      <c r="C809" s="227"/>
      <c r="D809" s="227"/>
      <c r="E809" s="227"/>
      <c r="F809" s="227"/>
      <c r="G809" s="227"/>
      <c r="H809" s="227"/>
      <c r="I809" s="227"/>
      <c r="J809" s="227"/>
      <c r="K809" s="227"/>
      <c r="L809" s="227"/>
      <c r="M809" s="227"/>
      <c r="N809" s="227"/>
      <c r="O809" s="228"/>
    </row>
    <row r="810" spans="1:16" ht="31.5" x14ac:dyDescent="0.2">
      <c r="A810" s="60">
        <v>60000547</v>
      </c>
      <c r="B810" s="8" t="s">
        <v>748</v>
      </c>
      <c r="C810" s="36">
        <f>VLOOKUP(A810,'[3]Прейскурант 2019'!$A$12:$E$1358,5,0)</f>
        <v>293</v>
      </c>
      <c r="D810" s="37">
        <f>VLOOKUP(A810,'[1]Прейскурант( новый)'!$A$9:$C$1217,3,0)</f>
        <v>3.33</v>
      </c>
      <c r="E810" s="37">
        <f t="shared" si="203"/>
        <v>293.17732920000003</v>
      </c>
      <c r="F810" s="44">
        <f>VLOOKUP(A810,'[2]себ-ть 2019 год'!$A$2:$Q$1337,6,0)</f>
        <v>9.2921999999999993</v>
      </c>
      <c r="G810" s="44">
        <f t="shared" si="195"/>
        <v>302.46952920000001</v>
      </c>
      <c r="H810" s="44">
        <f t="shared" si="199"/>
        <v>102.83963992800001</v>
      </c>
      <c r="I810" s="45">
        <f t="shared" si="196"/>
        <v>405.30916912800001</v>
      </c>
      <c r="J810" s="44">
        <f t="shared" si="200"/>
        <v>60.7963753692</v>
      </c>
      <c r="K810" s="46">
        <f t="shared" si="197"/>
        <v>466.10554449720001</v>
      </c>
      <c r="L810" s="47">
        <f t="shared" si="201"/>
        <v>559.32665339664004</v>
      </c>
      <c r="M810" s="77">
        <f t="shared" ref="M810:M851" si="205">C810*6.5%+C810</f>
        <v>312.04500000000002</v>
      </c>
      <c r="N810" s="48">
        <v>312</v>
      </c>
      <c r="O810" s="49">
        <f t="shared" si="202"/>
        <v>6.5000000000000053</v>
      </c>
      <c r="P810" s="93">
        <f t="shared" si="204"/>
        <v>6.4846416382252636E-2</v>
      </c>
    </row>
    <row r="811" spans="1:16" ht="31.5" x14ac:dyDescent="0.2">
      <c r="A811" s="60">
        <v>60000548</v>
      </c>
      <c r="B811" s="8" t="s">
        <v>749</v>
      </c>
      <c r="C811" s="36">
        <f>VLOOKUP(A811,'[3]Прейскурант 2019'!$A$12:$E$1358,5,0)</f>
        <v>457</v>
      </c>
      <c r="D811" s="37">
        <f>VLOOKUP(A811,'[1]Прейскурант( новый)'!$A$9:$C$1217,3,0)</f>
        <v>3.67</v>
      </c>
      <c r="E811" s="37">
        <f t="shared" si="203"/>
        <v>323.11135080000003</v>
      </c>
      <c r="F811" s="44">
        <f>VLOOKUP(A811,'[2]себ-ть 2019 год'!$A$2:$Q$1337,6,0)</f>
        <v>1.3566</v>
      </c>
      <c r="G811" s="44">
        <f t="shared" si="195"/>
        <v>324.46795080000004</v>
      </c>
      <c r="H811" s="44">
        <f t="shared" si="199"/>
        <v>110.31910327200002</v>
      </c>
      <c r="I811" s="45">
        <f t="shared" si="196"/>
        <v>434.78705407200005</v>
      </c>
      <c r="J811" s="44">
        <f t="shared" si="200"/>
        <v>65.218058110800001</v>
      </c>
      <c r="K811" s="46">
        <f t="shared" si="197"/>
        <v>500.00511218280008</v>
      </c>
      <c r="L811" s="47">
        <f t="shared" si="201"/>
        <v>600.00613461936007</v>
      </c>
      <c r="M811" s="77">
        <f t="shared" si="205"/>
        <v>486.70499999999998</v>
      </c>
      <c r="N811" s="48">
        <v>487</v>
      </c>
      <c r="O811" s="49">
        <f t="shared" si="202"/>
        <v>6.4999999999999964</v>
      </c>
      <c r="P811" s="93">
        <f t="shared" si="204"/>
        <v>6.5645514223194645E-2</v>
      </c>
    </row>
    <row r="812" spans="1:16" ht="47.25" x14ac:dyDescent="0.2">
      <c r="A812" s="60">
        <v>60000549</v>
      </c>
      <c r="B812" s="8" t="s">
        <v>750</v>
      </c>
      <c r="C812" s="36">
        <f>VLOOKUP(A812,'[3]Прейскурант 2019'!$A$12:$E$1358,5,0)</f>
        <v>342</v>
      </c>
      <c r="D812" s="37">
        <f>VLOOKUP(A812,'[1]Прейскурант( новый)'!$A$9:$C$1217,3,0)</f>
        <v>2.83</v>
      </c>
      <c r="E812" s="37">
        <f t="shared" si="203"/>
        <v>249.15670920000005</v>
      </c>
      <c r="F812" s="44">
        <f>VLOOKUP(A812,'[2]себ-ть 2019 год'!$A$2:$Q$1337,6,0)</f>
        <v>4.9674000000000005</v>
      </c>
      <c r="G812" s="44">
        <f t="shared" si="195"/>
        <v>254.12410920000005</v>
      </c>
      <c r="H812" s="44">
        <f t="shared" si="199"/>
        <v>86.402197128000026</v>
      </c>
      <c r="I812" s="45">
        <f t="shared" si="196"/>
        <v>340.52630632800009</v>
      </c>
      <c r="J812" s="44">
        <f t="shared" si="200"/>
        <v>51.078945949200012</v>
      </c>
      <c r="K812" s="46">
        <f t="shared" si="197"/>
        <v>391.60525227720012</v>
      </c>
      <c r="L812" s="47">
        <f t="shared" si="201"/>
        <v>469.92630273264012</v>
      </c>
      <c r="M812" s="77">
        <f t="shared" si="205"/>
        <v>364.23</v>
      </c>
      <c r="N812" s="48">
        <v>365</v>
      </c>
      <c r="O812" s="49">
        <f t="shared" si="202"/>
        <v>6.5000000000000053</v>
      </c>
      <c r="P812" s="93">
        <f t="shared" si="204"/>
        <v>6.7251461988304007E-2</v>
      </c>
    </row>
    <row r="813" spans="1:16" ht="31.5" x14ac:dyDescent="0.2">
      <c r="A813" s="60">
        <v>60000550</v>
      </c>
      <c r="B813" s="8" t="s">
        <v>751</v>
      </c>
      <c r="C813" s="36">
        <f>VLOOKUP(A813,'[3]Прейскурант 2019'!$A$12:$E$1358,5,0)</f>
        <v>268</v>
      </c>
      <c r="D813" s="37">
        <f>VLOOKUP(A813,'[1]Прейскурант( новый)'!$A$9:$C$1217,3,0)</f>
        <v>3</v>
      </c>
      <c r="E813" s="37">
        <f t="shared" si="203"/>
        <v>264.12372000000005</v>
      </c>
      <c r="F813" s="44">
        <f>VLOOKUP(A813,'[2]себ-ть 2019 год'!$A$2:$Q$1337,6,0)</f>
        <v>1.3668</v>
      </c>
      <c r="G813" s="44">
        <f t="shared" si="195"/>
        <v>265.49052000000006</v>
      </c>
      <c r="H813" s="44">
        <f t="shared" si="199"/>
        <v>90.266776800000031</v>
      </c>
      <c r="I813" s="45">
        <f t="shared" si="196"/>
        <v>355.75729680000006</v>
      </c>
      <c r="J813" s="44">
        <f t="shared" si="200"/>
        <v>53.363594520000007</v>
      </c>
      <c r="K813" s="46">
        <f t="shared" si="197"/>
        <v>409.12089132000006</v>
      </c>
      <c r="L813" s="47">
        <f t="shared" si="201"/>
        <v>490.94506958400007</v>
      </c>
      <c r="M813" s="77">
        <f t="shared" si="205"/>
        <v>285.42</v>
      </c>
      <c r="N813" s="48">
        <v>285</v>
      </c>
      <c r="O813" s="49">
        <f t="shared" si="202"/>
        <v>6.5000000000000053</v>
      </c>
      <c r="P813" s="93">
        <f t="shared" si="204"/>
        <v>6.3432835820895539E-2</v>
      </c>
    </row>
    <row r="814" spans="1:16" ht="31.5" x14ac:dyDescent="0.2">
      <c r="A814" s="60">
        <v>60000551</v>
      </c>
      <c r="B814" s="8" t="s">
        <v>752</v>
      </c>
      <c r="C814" s="36">
        <f>VLOOKUP(A814,'[3]Прейскурант 2019'!$A$12:$E$1358,5,0)</f>
        <v>133</v>
      </c>
      <c r="D814" s="37">
        <f>VLOOKUP(A814,'[1]Прейскурант( новый)'!$A$9:$C$1217,3,0)</f>
        <v>2.33</v>
      </c>
      <c r="E814" s="37">
        <f t="shared" si="203"/>
        <v>205.13608920000004</v>
      </c>
      <c r="F814" s="44">
        <f>VLOOKUP(A814,'[2]себ-ть 2019 год'!$A$2:$Q$1337,6,0)</f>
        <v>2.0196000000000001</v>
      </c>
      <c r="G814" s="44">
        <f t="shared" ref="G814:G874" si="206">E814+F814</f>
        <v>207.15568920000004</v>
      </c>
      <c r="H814" s="44">
        <f t="shared" si="199"/>
        <v>70.432934328000016</v>
      </c>
      <c r="I814" s="45">
        <f t="shared" ref="I814:I874" si="207">G814+H814</f>
        <v>277.58862352800008</v>
      </c>
      <c r="J814" s="44">
        <f t="shared" si="200"/>
        <v>41.638293529200013</v>
      </c>
      <c r="K814" s="46">
        <f t="shared" ref="K814:K874" si="208">I814+J814</f>
        <v>319.22691705720013</v>
      </c>
      <c r="L814" s="47">
        <f t="shared" si="201"/>
        <v>383.07230046864015</v>
      </c>
      <c r="M814" s="77">
        <f t="shared" si="205"/>
        <v>141.64500000000001</v>
      </c>
      <c r="N814" s="48">
        <v>142</v>
      </c>
      <c r="O814" s="49">
        <f t="shared" si="202"/>
        <v>6.5000000000000071</v>
      </c>
      <c r="P814" s="93">
        <f t="shared" si="204"/>
        <v>6.7669172932330879E-2</v>
      </c>
    </row>
    <row r="815" spans="1:16" ht="31.5" x14ac:dyDescent="0.2">
      <c r="A815" s="60">
        <v>60000552</v>
      </c>
      <c r="B815" s="8" t="s">
        <v>753</v>
      </c>
      <c r="C815" s="36">
        <f>VLOOKUP(A815,'[3]Прейскурант 2019'!$A$12:$E$1358,5,0)</f>
        <v>695</v>
      </c>
      <c r="D815" s="37">
        <f>VLOOKUP(A815,'[1]Прейскурант( новый)'!$A$9:$C$1217,3,0)</f>
        <v>7.67</v>
      </c>
      <c r="E815" s="37">
        <f t="shared" si="203"/>
        <v>675.27631080000003</v>
      </c>
      <c r="F815" s="44">
        <f>VLOOKUP(A815,'[2]себ-ть 2019 год'!$A$2:$Q$1337,6,0)</f>
        <v>4.5491999999999999</v>
      </c>
      <c r="G815" s="44">
        <f t="shared" si="206"/>
        <v>679.82551080000007</v>
      </c>
      <c r="H815" s="44">
        <f t="shared" si="199"/>
        <v>231.14067367200005</v>
      </c>
      <c r="I815" s="45">
        <f t="shared" si="207"/>
        <v>910.96618447200012</v>
      </c>
      <c r="J815" s="44">
        <f t="shared" si="200"/>
        <v>136.6449276708</v>
      </c>
      <c r="K815" s="46">
        <f t="shared" si="208"/>
        <v>1047.6111121428</v>
      </c>
      <c r="L815" s="47">
        <f t="shared" si="201"/>
        <v>1257.1333345713601</v>
      </c>
      <c r="M815" s="77">
        <f t="shared" si="205"/>
        <v>740.17499999999995</v>
      </c>
      <c r="N815" s="48">
        <v>740</v>
      </c>
      <c r="O815" s="49">
        <f t="shared" si="202"/>
        <v>6.4999999999999929</v>
      </c>
      <c r="P815" s="93">
        <f t="shared" si="204"/>
        <v>6.4748201438848962E-2</v>
      </c>
    </row>
    <row r="816" spans="1:16" ht="31.5" x14ac:dyDescent="0.2">
      <c r="A816" s="60">
        <v>60000553</v>
      </c>
      <c r="B816" s="8" t="s">
        <v>754</v>
      </c>
      <c r="C816" s="36">
        <f>VLOOKUP(A816,'[3]Прейскурант 2019'!$A$12:$E$1358,5,0)</f>
        <v>457</v>
      </c>
      <c r="D816" s="37">
        <f>VLOOKUP(A816,'[1]Прейскурант( новый)'!$A$9:$C$1217,3,0)</f>
        <v>4</v>
      </c>
      <c r="E816" s="37">
        <f t="shared" si="203"/>
        <v>352.16496000000006</v>
      </c>
      <c r="F816" s="44">
        <f>VLOOKUP(A816,'[2]себ-ть 2019 год'!$A$2:$Q$1337,6,0)</f>
        <v>2.8763999999999998</v>
      </c>
      <c r="G816" s="44">
        <f t="shared" si="206"/>
        <v>355.04136000000005</v>
      </c>
      <c r="H816" s="44">
        <f t="shared" si="199"/>
        <v>120.71406240000003</v>
      </c>
      <c r="I816" s="45">
        <f t="shared" si="207"/>
        <v>475.7554224000001</v>
      </c>
      <c r="J816" s="44">
        <f t="shared" si="200"/>
        <v>71.363313360000006</v>
      </c>
      <c r="K816" s="46">
        <f t="shared" si="208"/>
        <v>547.11873576000016</v>
      </c>
      <c r="L816" s="47">
        <f t="shared" si="201"/>
        <v>656.5424829120002</v>
      </c>
      <c r="M816" s="77">
        <f t="shared" si="205"/>
        <v>486.70499999999998</v>
      </c>
      <c r="N816" s="48">
        <v>487</v>
      </c>
      <c r="O816" s="49">
        <f t="shared" si="202"/>
        <v>6.4999999999999964</v>
      </c>
      <c r="P816" s="93">
        <f t="shared" si="204"/>
        <v>6.5645514223194645E-2</v>
      </c>
    </row>
    <row r="817" spans="1:16" ht="31.5" x14ac:dyDescent="0.2">
      <c r="A817" s="60">
        <v>60000554</v>
      </c>
      <c r="B817" s="8" t="s">
        <v>755</v>
      </c>
      <c r="C817" s="36">
        <f>VLOOKUP(A817,'[3]Прейскурант 2019'!$A$12:$E$1358,5,0)</f>
        <v>181</v>
      </c>
      <c r="D817" s="37">
        <f>VLOOKUP(A817,'[1]Прейскурант( новый)'!$A$9:$C$1217,3,0)</f>
        <v>2.33</v>
      </c>
      <c r="E817" s="37">
        <f t="shared" si="203"/>
        <v>205.13608920000004</v>
      </c>
      <c r="F817" s="44">
        <f>VLOOKUP(A817,'[2]себ-ть 2019 год'!$A$2:$Q$1337,6,0)</f>
        <v>6.2627999999999995</v>
      </c>
      <c r="G817" s="44">
        <f t="shared" si="206"/>
        <v>211.39888920000004</v>
      </c>
      <c r="H817" s="44">
        <f t="shared" si="199"/>
        <v>71.87562232800002</v>
      </c>
      <c r="I817" s="45">
        <f t="shared" si="207"/>
        <v>283.27451152800006</v>
      </c>
      <c r="J817" s="44">
        <f t="shared" si="200"/>
        <v>42.491176729200006</v>
      </c>
      <c r="K817" s="46">
        <f t="shared" si="208"/>
        <v>325.76568825720005</v>
      </c>
      <c r="L817" s="47">
        <f t="shared" si="201"/>
        <v>390.91882590864009</v>
      </c>
      <c r="M817" s="77">
        <f t="shared" si="205"/>
        <v>192.76499999999999</v>
      </c>
      <c r="N817" s="48">
        <v>193</v>
      </c>
      <c r="O817" s="49">
        <f t="shared" si="202"/>
        <v>6.499999999999992</v>
      </c>
      <c r="P817" s="93">
        <f t="shared" si="204"/>
        <v>6.6298342541436517E-2</v>
      </c>
    </row>
    <row r="818" spans="1:16" ht="47.25" x14ac:dyDescent="0.2">
      <c r="A818" s="60">
        <v>60000555</v>
      </c>
      <c r="B818" s="8" t="s">
        <v>756</v>
      </c>
      <c r="C818" s="36">
        <f>VLOOKUP(A818,'[3]Прейскурант 2019'!$A$12:$E$1358,5,0)</f>
        <v>312</v>
      </c>
      <c r="D818" s="37">
        <f>VLOOKUP(A818,'[1]Прейскурант( новый)'!$A$9:$C$1217,3,0)</f>
        <v>4</v>
      </c>
      <c r="E818" s="37">
        <f t="shared" si="203"/>
        <v>352.16496000000006</v>
      </c>
      <c r="F818" s="44">
        <f>VLOOKUP(A818,'[2]себ-ть 2019 год'!$A$2:$Q$1337,6,0)</f>
        <v>2.8050000000000002</v>
      </c>
      <c r="G818" s="44">
        <f t="shared" si="206"/>
        <v>354.96996000000007</v>
      </c>
      <c r="H818" s="44">
        <f t="shared" si="199"/>
        <v>120.68978640000003</v>
      </c>
      <c r="I818" s="45">
        <f t="shared" si="207"/>
        <v>475.65974640000013</v>
      </c>
      <c r="J818" s="44">
        <f t="shared" si="200"/>
        <v>71.348961960000011</v>
      </c>
      <c r="K818" s="46">
        <f t="shared" si="208"/>
        <v>547.00870836000013</v>
      </c>
      <c r="L818" s="47">
        <f t="shared" si="201"/>
        <v>656.4104500320002</v>
      </c>
      <c r="M818" s="77">
        <f t="shared" si="205"/>
        <v>332.28</v>
      </c>
      <c r="N818" s="48">
        <v>332</v>
      </c>
      <c r="O818" s="49">
        <f t="shared" si="202"/>
        <v>6.499999999999992</v>
      </c>
      <c r="P818" s="93">
        <f t="shared" si="204"/>
        <v>6.4102564102564097E-2</v>
      </c>
    </row>
    <row r="819" spans="1:16" ht="31.5" x14ac:dyDescent="0.2">
      <c r="A819" s="60">
        <v>60000557</v>
      </c>
      <c r="B819" s="8" t="s">
        <v>757</v>
      </c>
      <c r="C819" s="36">
        <f>VLOOKUP(A819,'[3]Прейскурант 2019'!$A$12:$E$1358,5,0)</f>
        <v>181</v>
      </c>
      <c r="D819" s="37">
        <f>VLOOKUP(A819,'[1]Прейскурант( новый)'!$A$9:$C$1217,3,0)</f>
        <v>1.33</v>
      </c>
      <c r="E819" s="37">
        <f t="shared" si="203"/>
        <v>117.09484920000003</v>
      </c>
      <c r="F819" s="44">
        <f>VLOOKUP(A819,'[2]себ-ть 2019 год'!$A$2:$Q$1337,6,0)</f>
        <v>6.2627999999999995</v>
      </c>
      <c r="G819" s="44">
        <f t="shared" si="206"/>
        <v>123.35764920000003</v>
      </c>
      <c r="H819" s="44">
        <f t="shared" si="199"/>
        <v>41.941600728000012</v>
      </c>
      <c r="I819" s="45">
        <f t="shared" si="207"/>
        <v>165.29924992800005</v>
      </c>
      <c r="J819" s="44">
        <f t="shared" si="200"/>
        <v>24.794887489200008</v>
      </c>
      <c r="K819" s="46">
        <f t="shared" si="208"/>
        <v>190.09413741720005</v>
      </c>
      <c r="L819" s="47">
        <f t="shared" si="201"/>
        <v>228.11296490064007</v>
      </c>
      <c r="M819" s="77">
        <f t="shared" si="205"/>
        <v>192.76499999999999</v>
      </c>
      <c r="N819" s="48">
        <v>193</v>
      </c>
      <c r="O819" s="49">
        <f t="shared" si="202"/>
        <v>6.499999999999992</v>
      </c>
      <c r="P819" s="93">
        <f t="shared" si="204"/>
        <v>6.6298342541436517E-2</v>
      </c>
    </row>
    <row r="820" spans="1:16" ht="31.5" x14ac:dyDescent="0.2">
      <c r="A820" s="60">
        <v>60000558</v>
      </c>
      <c r="B820" s="8" t="s">
        <v>758</v>
      </c>
      <c r="C820" s="36">
        <f>VLOOKUP(A820,'[3]Прейскурант 2019'!$A$12:$E$1358,5,0)</f>
        <v>457</v>
      </c>
      <c r="D820" s="37">
        <f>VLOOKUP(A820,'[1]Прейскурант( новый)'!$A$9:$C$1217,3,0)</f>
        <v>4.17</v>
      </c>
      <c r="E820" s="37">
        <f t="shared" si="203"/>
        <v>367.13197080000003</v>
      </c>
      <c r="F820" s="44">
        <f>VLOOKUP(A820,'[2]себ-ть 2019 год'!$A$2:$Q$1337,6,0)</f>
        <v>12.903</v>
      </c>
      <c r="G820" s="44">
        <f t="shared" si="206"/>
        <v>380.03497080000005</v>
      </c>
      <c r="H820" s="44">
        <f t="shared" si="199"/>
        <v>129.21189007200002</v>
      </c>
      <c r="I820" s="45">
        <f t="shared" si="207"/>
        <v>509.24686087200007</v>
      </c>
      <c r="J820" s="44">
        <f t="shared" si="200"/>
        <v>76.387029130800002</v>
      </c>
      <c r="K820" s="46">
        <f t="shared" si="208"/>
        <v>585.63389000280006</v>
      </c>
      <c r="L820" s="47">
        <f t="shared" si="201"/>
        <v>702.76066800336002</v>
      </c>
      <c r="M820" s="77">
        <f t="shared" si="205"/>
        <v>486.70499999999998</v>
      </c>
      <c r="N820" s="48">
        <v>487</v>
      </c>
      <c r="O820" s="49">
        <f t="shared" si="202"/>
        <v>6.4999999999999964</v>
      </c>
      <c r="P820" s="93">
        <f t="shared" si="204"/>
        <v>6.5645514223194645E-2</v>
      </c>
    </row>
    <row r="821" spans="1:16" ht="31.5" x14ac:dyDescent="0.2">
      <c r="A821" s="60">
        <v>60000559</v>
      </c>
      <c r="B821" s="8" t="s">
        <v>759</v>
      </c>
      <c r="C821" s="36">
        <f>VLOOKUP(A821,'[3]Прейскурант 2019'!$A$12:$E$1358,5,0)</f>
        <v>457</v>
      </c>
      <c r="D821" s="37">
        <f>VLOOKUP(A821,'[1]Прейскурант( новый)'!$A$9:$C$1217,3,0)</f>
        <v>3</v>
      </c>
      <c r="E821" s="37">
        <f t="shared" si="203"/>
        <v>264.12372000000005</v>
      </c>
      <c r="F821" s="44">
        <f>VLOOKUP(A821,'[2]себ-ть 2019 год'!$A$2:$Q$1337,6,0)</f>
        <v>1.3566</v>
      </c>
      <c r="G821" s="44">
        <f t="shared" si="206"/>
        <v>265.48032000000006</v>
      </c>
      <c r="H821" s="44">
        <f t="shared" si="199"/>
        <v>90.263308800000033</v>
      </c>
      <c r="I821" s="45">
        <f t="shared" si="207"/>
        <v>355.74362880000012</v>
      </c>
      <c r="J821" s="44">
        <f t="shared" si="200"/>
        <v>53.361544320000014</v>
      </c>
      <c r="K821" s="46">
        <f t="shared" si="208"/>
        <v>409.10517312000013</v>
      </c>
      <c r="L821" s="47">
        <f t="shared" si="201"/>
        <v>490.92620774400018</v>
      </c>
      <c r="M821" s="77">
        <f t="shared" si="205"/>
        <v>486.70499999999998</v>
      </c>
      <c r="N821" s="48">
        <v>487</v>
      </c>
      <c r="O821" s="49">
        <f t="shared" si="202"/>
        <v>6.4999999999999964</v>
      </c>
      <c r="P821" s="93">
        <f t="shared" si="204"/>
        <v>6.5645514223194645E-2</v>
      </c>
    </row>
    <row r="822" spans="1:16" ht="31.5" x14ac:dyDescent="0.2">
      <c r="A822" s="60">
        <v>60000560</v>
      </c>
      <c r="B822" s="8" t="s">
        <v>760</v>
      </c>
      <c r="C822" s="36">
        <f>VLOOKUP(A822,'[3]Прейскурант 2019'!$A$12:$E$1358,5,0)</f>
        <v>472</v>
      </c>
      <c r="D822" s="37">
        <f>VLOOKUP(A822,'[1]Прейскурант( новый)'!$A$9:$C$1217,3,0)</f>
        <v>3</v>
      </c>
      <c r="E822" s="37">
        <f t="shared" si="203"/>
        <v>264.12372000000005</v>
      </c>
      <c r="F822" s="44">
        <f>VLOOKUP(A822,'[2]себ-ть 2019 год'!$A$2:$Q$1337,6,0)</f>
        <v>1.1016000000000001</v>
      </c>
      <c r="G822" s="44">
        <f t="shared" si="206"/>
        <v>265.22532000000007</v>
      </c>
      <c r="H822" s="44">
        <f t="shared" si="199"/>
        <v>90.176608800000025</v>
      </c>
      <c r="I822" s="45">
        <f t="shared" si="207"/>
        <v>355.40192880000006</v>
      </c>
      <c r="J822" s="44">
        <f t="shared" si="200"/>
        <v>53.31028932000001</v>
      </c>
      <c r="K822" s="46">
        <f t="shared" si="208"/>
        <v>408.7122181200001</v>
      </c>
      <c r="L822" s="47">
        <f t="shared" si="201"/>
        <v>490.45466174400013</v>
      </c>
      <c r="M822" s="77">
        <f t="shared" si="205"/>
        <v>502.68</v>
      </c>
      <c r="N822" s="48">
        <v>503</v>
      </c>
      <c r="O822" s="49">
        <f t="shared" si="202"/>
        <v>6.5000000000000018</v>
      </c>
      <c r="P822" s="93">
        <f t="shared" si="204"/>
        <v>6.5677966101694851E-2</v>
      </c>
    </row>
    <row r="823" spans="1:16" ht="31.5" x14ac:dyDescent="0.2">
      <c r="A823" s="60">
        <v>60000561</v>
      </c>
      <c r="B823" s="8" t="s">
        <v>761</v>
      </c>
      <c r="C823" s="36">
        <f>VLOOKUP(A823,'[3]Прейскурант 2019'!$A$12:$E$1358,5,0)</f>
        <v>302</v>
      </c>
      <c r="D823" s="37">
        <f>VLOOKUP(A823,'[1]Прейскурант( новый)'!$A$9:$C$1217,3,0)</f>
        <v>3</v>
      </c>
      <c r="E823" s="37">
        <f t="shared" si="203"/>
        <v>264.12372000000005</v>
      </c>
      <c r="F823" s="44">
        <f>VLOOKUP(A823,'[2]себ-ть 2019 год'!$A$2:$Q$1337,6,0)</f>
        <v>6.7728000000000002</v>
      </c>
      <c r="G823" s="44">
        <f t="shared" si="206"/>
        <v>270.89652000000007</v>
      </c>
      <c r="H823" s="44">
        <f t="shared" si="199"/>
        <v>92.104816800000023</v>
      </c>
      <c r="I823" s="45">
        <f t="shared" si="207"/>
        <v>363.0013368000001</v>
      </c>
      <c r="J823" s="44">
        <f t="shared" si="200"/>
        <v>54.450200520000017</v>
      </c>
      <c r="K823" s="46">
        <f t="shared" si="208"/>
        <v>417.45153732000011</v>
      </c>
      <c r="L823" s="47">
        <f t="shared" si="201"/>
        <v>500.94184478400012</v>
      </c>
      <c r="M823" s="77">
        <f t="shared" si="205"/>
        <v>321.63</v>
      </c>
      <c r="N823" s="48">
        <v>322</v>
      </c>
      <c r="O823" s="49">
        <f t="shared" si="202"/>
        <v>6.4999999999999991</v>
      </c>
      <c r="P823" s="93">
        <f t="shared" si="204"/>
        <v>6.6225165562913801E-2</v>
      </c>
    </row>
    <row r="824" spans="1:16" ht="31.5" x14ac:dyDescent="0.2">
      <c r="A824" s="60">
        <v>60000562</v>
      </c>
      <c r="B824" s="8" t="s">
        <v>762</v>
      </c>
      <c r="C824" s="36">
        <f>VLOOKUP(A824,'[3]Прейскурант 2019'!$A$12:$E$1358,5,0)</f>
        <v>278</v>
      </c>
      <c r="D824" s="37">
        <f>VLOOKUP(A824,'[1]Прейскурант( новый)'!$A$9:$C$1217,3,0)</f>
        <v>4</v>
      </c>
      <c r="E824" s="37">
        <f t="shared" si="203"/>
        <v>352.16496000000006</v>
      </c>
      <c r="F824" s="44">
        <f>VLOOKUP(A824,'[2]себ-ть 2019 год'!$A$2:$Q$1337,6,0)</f>
        <v>8.8230000000000004</v>
      </c>
      <c r="G824" s="44">
        <f t="shared" si="206"/>
        <v>360.98796000000004</v>
      </c>
      <c r="H824" s="44">
        <f t="shared" si="199"/>
        <v>122.73590640000002</v>
      </c>
      <c r="I824" s="45">
        <f t="shared" si="207"/>
        <v>483.72386640000008</v>
      </c>
      <c r="J824" s="44">
        <f t="shared" si="200"/>
        <v>72.558579960000003</v>
      </c>
      <c r="K824" s="46">
        <f t="shared" si="208"/>
        <v>556.28244636000011</v>
      </c>
      <c r="L824" s="47">
        <f t="shared" si="201"/>
        <v>667.53893563200018</v>
      </c>
      <c r="M824" s="77">
        <f t="shared" si="205"/>
        <v>296.07</v>
      </c>
      <c r="N824" s="48">
        <v>296</v>
      </c>
      <c r="O824" s="49">
        <f t="shared" si="202"/>
        <v>6.4999999999999973</v>
      </c>
      <c r="P824" s="93">
        <f t="shared" si="204"/>
        <v>6.4748201438848962E-2</v>
      </c>
    </row>
    <row r="825" spans="1:16" ht="31.5" x14ac:dyDescent="0.2">
      <c r="A825" s="60">
        <v>60000565</v>
      </c>
      <c r="B825" s="8" t="s">
        <v>763</v>
      </c>
      <c r="C825" s="36">
        <f>VLOOKUP(A825,'[3]Прейскурант 2019'!$A$12:$E$1358,5,0)</f>
        <v>391</v>
      </c>
      <c r="D825" s="37">
        <f>VLOOKUP(A825,'[1]Прейскурант( новый)'!$A$9:$C$1217,3,0)</f>
        <v>1.17</v>
      </c>
      <c r="E825" s="37">
        <f t="shared" si="203"/>
        <v>103.0082508</v>
      </c>
      <c r="F825" s="44">
        <f>VLOOKUP(A825,'[2]себ-ть 2019 год'!$A$2:$Q$1337,6,0)</f>
        <v>0</v>
      </c>
      <c r="G825" s="44">
        <f t="shared" si="206"/>
        <v>103.0082508</v>
      </c>
      <c r="H825" s="44">
        <f t="shared" si="199"/>
        <v>35.022805271999999</v>
      </c>
      <c r="I825" s="45">
        <f t="shared" si="207"/>
        <v>138.03105607200001</v>
      </c>
      <c r="J825" s="44">
        <f t="shared" si="200"/>
        <v>20.7046584108</v>
      </c>
      <c r="K825" s="46">
        <f t="shared" si="208"/>
        <v>158.73571448280001</v>
      </c>
      <c r="L825" s="47">
        <f t="shared" si="201"/>
        <v>190.48285737936001</v>
      </c>
      <c r="M825" s="77">
        <f t="shared" si="205"/>
        <v>416.41500000000002</v>
      </c>
      <c r="N825" s="48">
        <v>416</v>
      </c>
      <c r="O825" s="49">
        <f t="shared" si="202"/>
        <v>6.5000000000000053</v>
      </c>
      <c r="P825" s="93">
        <f t="shared" si="204"/>
        <v>6.3938618925831303E-2</v>
      </c>
    </row>
    <row r="826" spans="1:16" ht="47.25" x14ac:dyDescent="0.2">
      <c r="A826" s="60">
        <v>60000566</v>
      </c>
      <c r="B826" s="8" t="s">
        <v>764</v>
      </c>
      <c r="C826" s="36">
        <f>VLOOKUP(A826,'[3]Прейскурант 2019'!$A$12:$E$1358,5,0)</f>
        <v>262</v>
      </c>
      <c r="D826" s="37">
        <f>VLOOKUP(A826,'[1]Прейскурант( новый)'!$A$9:$C$1217,3,0)</f>
        <v>1.83</v>
      </c>
      <c r="E826" s="37">
        <f t="shared" si="203"/>
        <v>161.11546920000004</v>
      </c>
      <c r="F826" s="44">
        <f>VLOOKUP(A826,'[2]себ-ть 2019 год'!$A$2:$Q$1337,6,0)</f>
        <v>8.7414000000000005</v>
      </c>
      <c r="G826" s="44">
        <f t="shared" si="206"/>
        <v>169.85686920000003</v>
      </c>
      <c r="H826" s="44">
        <f t="shared" si="199"/>
        <v>57.751335528000013</v>
      </c>
      <c r="I826" s="45">
        <f t="shared" si="207"/>
        <v>227.60820472800003</v>
      </c>
      <c r="J826" s="44">
        <f t="shared" si="200"/>
        <v>34.141230709200002</v>
      </c>
      <c r="K826" s="46">
        <f t="shared" si="208"/>
        <v>261.74943543720002</v>
      </c>
      <c r="L826" s="47">
        <f t="shared" si="201"/>
        <v>314.09932252464</v>
      </c>
      <c r="M826" s="77">
        <f t="shared" si="205"/>
        <v>279.02999999999997</v>
      </c>
      <c r="N826" s="48">
        <v>279</v>
      </c>
      <c r="O826" s="49">
        <f t="shared" si="202"/>
        <v>6.4999999999999893</v>
      </c>
      <c r="P826" s="93">
        <f t="shared" si="204"/>
        <v>6.4885496183206159E-2</v>
      </c>
    </row>
    <row r="827" spans="1:16" ht="31.5" x14ac:dyDescent="0.2">
      <c r="A827" s="60">
        <v>60000567</v>
      </c>
      <c r="B827" s="8" t="s">
        <v>765</v>
      </c>
      <c r="C827" s="36">
        <f>VLOOKUP(A827,'[3]Прейскурант 2019'!$A$12:$E$1358,5,0)</f>
        <v>377</v>
      </c>
      <c r="D827" s="37">
        <f>VLOOKUP(A827,'[1]Прейскурант( новый)'!$A$9:$C$1217,3,0)</f>
        <v>3</v>
      </c>
      <c r="E827" s="37">
        <f t="shared" si="203"/>
        <v>264.12372000000005</v>
      </c>
      <c r="F827" s="44">
        <f>VLOOKUP(A827,'[2]себ-ть 2019 год'!$A$2:$Q$1337,6,0)</f>
        <v>1.5912000000000002</v>
      </c>
      <c r="G827" s="44">
        <f t="shared" si="206"/>
        <v>265.71492000000006</v>
      </c>
      <c r="H827" s="44">
        <f t="shared" si="199"/>
        <v>90.34307280000003</v>
      </c>
      <c r="I827" s="45">
        <f t="shared" si="207"/>
        <v>356.05799280000008</v>
      </c>
      <c r="J827" s="44">
        <f t="shared" si="200"/>
        <v>53.408698920000013</v>
      </c>
      <c r="K827" s="46">
        <f t="shared" si="208"/>
        <v>409.46669172000009</v>
      </c>
      <c r="L827" s="47">
        <f t="shared" si="201"/>
        <v>491.36003006400011</v>
      </c>
      <c r="M827" s="77">
        <f t="shared" si="205"/>
        <v>401.505</v>
      </c>
      <c r="N827" s="48">
        <v>402</v>
      </c>
      <c r="O827" s="49">
        <f t="shared" si="202"/>
        <v>6.4999999999999991</v>
      </c>
      <c r="P827" s="93">
        <f t="shared" si="204"/>
        <v>6.6312997347480085E-2</v>
      </c>
    </row>
    <row r="828" spans="1:16" ht="47.25" x14ac:dyDescent="0.2">
      <c r="A828" s="60">
        <v>60000569</v>
      </c>
      <c r="B828" s="8" t="s">
        <v>766</v>
      </c>
      <c r="C828" s="36">
        <f>VLOOKUP(A828,'[3]Прейскурант 2019'!$A$12:$E$1358,5,0)</f>
        <v>392</v>
      </c>
      <c r="D828" s="37">
        <f>VLOOKUP(A828,'[1]Прейскурант( новый)'!$A$9:$C$1217,3,0)</f>
        <v>2.83</v>
      </c>
      <c r="E828" s="37">
        <f t="shared" si="203"/>
        <v>249.15670920000005</v>
      </c>
      <c r="F828" s="44">
        <f>VLOOKUP(A828,'[2]себ-ть 2019 год'!$A$2:$Q$1337,6,0)</f>
        <v>1.4585999999999999</v>
      </c>
      <c r="G828" s="44">
        <f t="shared" si="206"/>
        <v>250.61530920000004</v>
      </c>
      <c r="H828" s="44">
        <f t="shared" si="199"/>
        <v>85.209205128000022</v>
      </c>
      <c r="I828" s="45">
        <f t="shared" si="207"/>
        <v>335.82451432800008</v>
      </c>
      <c r="J828" s="44">
        <f t="shared" si="200"/>
        <v>50.373677149200013</v>
      </c>
      <c r="K828" s="46">
        <f t="shared" si="208"/>
        <v>386.19819147720011</v>
      </c>
      <c r="L828" s="47">
        <f t="shared" si="201"/>
        <v>463.43782977264016</v>
      </c>
      <c r="M828" s="77">
        <f t="shared" si="205"/>
        <v>417.48</v>
      </c>
      <c r="N828" s="48">
        <v>417</v>
      </c>
      <c r="O828" s="49">
        <f t="shared" si="202"/>
        <v>6.5000000000000044</v>
      </c>
      <c r="P828" s="93">
        <f t="shared" si="204"/>
        <v>6.3775510204081565E-2</v>
      </c>
    </row>
    <row r="829" spans="1:16" ht="31.5" x14ac:dyDescent="0.2">
      <c r="A829" s="60">
        <v>60000570</v>
      </c>
      <c r="B829" s="8" t="s">
        <v>767</v>
      </c>
      <c r="C829" s="36">
        <f>VLOOKUP(A829,'[3]Прейскурант 2019'!$A$12:$E$1358,5,0)</f>
        <v>398</v>
      </c>
      <c r="D829" s="37">
        <f>VLOOKUP(A829,'[1]Прейскурант( новый)'!$A$9:$C$1217,3,0)</f>
        <v>2.33</v>
      </c>
      <c r="E829" s="37">
        <f t="shared" si="203"/>
        <v>205.13608920000004</v>
      </c>
      <c r="F829" s="44">
        <f>VLOOKUP(A829,'[2]себ-ть 2019 год'!$A$2:$Q$1337,6,0)</f>
        <v>8.9964000000000013</v>
      </c>
      <c r="G829" s="44">
        <f t="shared" si="206"/>
        <v>214.13248920000004</v>
      </c>
      <c r="H829" s="44">
        <f t="shared" si="199"/>
        <v>72.805046328000017</v>
      </c>
      <c r="I829" s="45">
        <f t="shared" si="207"/>
        <v>286.93753552800007</v>
      </c>
      <c r="J829" s="44">
        <f t="shared" si="200"/>
        <v>43.040630329200006</v>
      </c>
      <c r="K829" s="46">
        <f t="shared" si="208"/>
        <v>329.97816585720005</v>
      </c>
      <c r="L829" s="47">
        <f t="shared" si="201"/>
        <v>395.97379902864009</v>
      </c>
      <c r="M829" s="77">
        <f t="shared" si="205"/>
        <v>423.87</v>
      </c>
      <c r="N829" s="48">
        <v>424</v>
      </c>
      <c r="O829" s="49">
        <f t="shared" si="202"/>
        <v>6.5000000000000018</v>
      </c>
      <c r="P829" s="93">
        <f t="shared" si="204"/>
        <v>6.5326633165829096E-2</v>
      </c>
    </row>
    <row r="830" spans="1:16" ht="31.5" x14ac:dyDescent="0.2">
      <c r="A830" s="60">
        <v>60000571</v>
      </c>
      <c r="B830" s="8" t="s">
        <v>768</v>
      </c>
      <c r="C830" s="36">
        <f>VLOOKUP(A830,'[3]Прейскурант 2019'!$A$12:$E$1358,5,0)</f>
        <v>847</v>
      </c>
      <c r="D830" s="37">
        <f>VLOOKUP(A830,'[1]Прейскурант( новый)'!$A$9:$C$1217,3,0)</f>
        <v>4</v>
      </c>
      <c r="E830" s="37">
        <f t="shared" si="203"/>
        <v>352.16496000000006</v>
      </c>
      <c r="F830" s="44">
        <f>VLOOKUP(A830,'[2]себ-ть 2019 год'!$A$2:$Q$1337,6,0)</f>
        <v>40.825499999999998</v>
      </c>
      <c r="G830" s="44">
        <f t="shared" si="206"/>
        <v>392.99046000000004</v>
      </c>
      <c r="H830" s="44">
        <f t="shared" si="199"/>
        <v>133.61675640000001</v>
      </c>
      <c r="I830" s="45">
        <f t="shared" si="207"/>
        <v>526.60721640000008</v>
      </c>
      <c r="J830" s="44">
        <f t="shared" si="200"/>
        <v>78.991082460000015</v>
      </c>
      <c r="K830" s="46">
        <f t="shared" si="208"/>
        <v>605.59829886000011</v>
      </c>
      <c r="L830" s="47">
        <f t="shared" si="201"/>
        <v>726.71795863200009</v>
      </c>
      <c r="M830" s="77">
        <f t="shared" si="205"/>
        <v>902.05499999999995</v>
      </c>
      <c r="N830" s="48">
        <v>902</v>
      </c>
      <c r="O830" s="49">
        <f t="shared" si="202"/>
        <v>6.4999999999999947</v>
      </c>
      <c r="P830" s="93">
        <f t="shared" si="204"/>
        <v>6.4935064935064846E-2</v>
      </c>
    </row>
    <row r="831" spans="1:16" ht="47.25" x14ac:dyDescent="0.2">
      <c r="A831" s="60">
        <v>60000572</v>
      </c>
      <c r="B831" s="8" t="s">
        <v>769</v>
      </c>
      <c r="C831" s="36">
        <f>VLOOKUP(A831,'[3]Прейскурант 2019'!$A$12:$E$1358,5,0)</f>
        <v>365</v>
      </c>
      <c r="D831" s="37">
        <f>VLOOKUP(A831,'[1]Прейскурант( новый)'!$A$9:$C$1217,3,0)</f>
        <v>4</v>
      </c>
      <c r="E831" s="37">
        <f t="shared" si="203"/>
        <v>352.16496000000006</v>
      </c>
      <c r="F831" s="44">
        <f>VLOOKUP(A831,'[2]себ-ть 2019 год'!$A$2:$Q$1337,6,0)</f>
        <v>2.5295999999999998</v>
      </c>
      <c r="G831" s="44">
        <f t="shared" si="206"/>
        <v>354.69456000000008</v>
      </c>
      <c r="H831" s="44">
        <f t="shared" si="199"/>
        <v>120.59615040000004</v>
      </c>
      <c r="I831" s="45">
        <f t="shared" si="207"/>
        <v>475.29071040000014</v>
      </c>
      <c r="J831" s="44">
        <f t="shared" si="200"/>
        <v>71.293606560000015</v>
      </c>
      <c r="K831" s="46">
        <f t="shared" si="208"/>
        <v>546.58431696000014</v>
      </c>
      <c r="L831" s="47">
        <f t="shared" si="201"/>
        <v>655.90118035200021</v>
      </c>
      <c r="M831" s="77">
        <f t="shared" si="205"/>
        <v>388.72500000000002</v>
      </c>
      <c r="N831" s="48">
        <v>389</v>
      </c>
      <c r="O831" s="49">
        <f t="shared" si="202"/>
        <v>6.5000000000000053</v>
      </c>
      <c r="P831" s="93">
        <f t="shared" si="204"/>
        <v>6.5753424657534199E-2</v>
      </c>
    </row>
    <row r="832" spans="1:16" ht="31.5" x14ac:dyDescent="0.2">
      <c r="A832" s="60">
        <v>60000573</v>
      </c>
      <c r="B832" s="8" t="s">
        <v>770</v>
      </c>
      <c r="C832" s="36">
        <f>VLOOKUP(A832,'[3]Прейскурант 2019'!$A$12:$E$1358,5,0)</f>
        <v>828</v>
      </c>
      <c r="D832" s="37">
        <f>VLOOKUP(A832,'[1]Прейскурант( новый)'!$A$9:$C$1217,3,0)</f>
        <v>4.68</v>
      </c>
      <c r="E832" s="37">
        <f t="shared" si="203"/>
        <v>412.0330032</v>
      </c>
      <c r="F832" s="44">
        <f>VLOOKUP(A832,'[2]себ-ть 2019 год'!$A$2:$Q$1337,6,0)</f>
        <v>33.364200000000004</v>
      </c>
      <c r="G832" s="44">
        <f t="shared" si="206"/>
        <v>445.39720319999998</v>
      </c>
      <c r="H832" s="44">
        <f t="shared" si="199"/>
        <v>151.435049088</v>
      </c>
      <c r="I832" s="45">
        <f t="shared" si="207"/>
        <v>596.83225228799995</v>
      </c>
      <c r="J832" s="44">
        <f t="shared" si="200"/>
        <v>89.52483784319999</v>
      </c>
      <c r="K832" s="46">
        <f t="shared" si="208"/>
        <v>686.35709013119993</v>
      </c>
      <c r="L832" s="47">
        <f t="shared" si="201"/>
        <v>823.62850815743991</v>
      </c>
      <c r="M832" s="77">
        <f t="shared" si="205"/>
        <v>881.82</v>
      </c>
      <c r="N832" s="48">
        <v>882</v>
      </c>
      <c r="O832" s="49">
        <f t="shared" si="202"/>
        <v>6.5000000000000053</v>
      </c>
      <c r="P832" s="93">
        <f t="shared" si="204"/>
        <v>6.5217391304347894E-2</v>
      </c>
    </row>
    <row r="833" spans="1:16" ht="31.5" x14ac:dyDescent="0.2">
      <c r="A833" s="60">
        <v>60000576</v>
      </c>
      <c r="B833" s="8" t="s">
        <v>771</v>
      </c>
      <c r="C833" s="36">
        <f>VLOOKUP(A833,'[3]Прейскурант 2019'!$A$12:$E$1358,5,0)</f>
        <v>773</v>
      </c>
      <c r="D833" s="37">
        <f>VLOOKUP(A833,'[1]Прейскурант( новый)'!$A$9:$C$1217,3,0)</f>
        <v>3</v>
      </c>
      <c r="E833" s="37">
        <f t="shared" si="203"/>
        <v>264.12372000000005</v>
      </c>
      <c r="F833" s="44">
        <f>VLOOKUP(A833,'[2]себ-ть 2019 год'!$A$2:$Q$1337,6,0)</f>
        <v>103.57080000000001</v>
      </c>
      <c r="G833" s="44">
        <f t="shared" si="206"/>
        <v>367.69452000000007</v>
      </c>
      <c r="H833" s="44">
        <f t="shared" si="199"/>
        <v>125.01613680000003</v>
      </c>
      <c r="I833" s="45">
        <f t="shared" si="207"/>
        <v>492.71065680000009</v>
      </c>
      <c r="J833" s="44">
        <f t="shared" si="200"/>
        <v>73.906598520000017</v>
      </c>
      <c r="K833" s="46">
        <f t="shared" si="208"/>
        <v>566.61725532000014</v>
      </c>
      <c r="L833" s="47">
        <f t="shared" si="201"/>
        <v>679.94070638400012</v>
      </c>
      <c r="M833" s="77">
        <f t="shared" si="205"/>
        <v>823.245</v>
      </c>
      <c r="N833" s="48">
        <v>823</v>
      </c>
      <c r="O833" s="49">
        <f t="shared" si="202"/>
        <v>6.5</v>
      </c>
      <c r="P833" s="93">
        <f t="shared" si="204"/>
        <v>6.4683053040103466E-2</v>
      </c>
    </row>
    <row r="834" spans="1:16" ht="31.5" x14ac:dyDescent="0.2">
      <c r="A834" s="60">
        <v>60000577</v>
      </c>
      <c r="B834" s="8" t="s">
        <v>772</v>
      </c>
      <c r="C834" s="36">
        <f>VLOOKUP(A834,'[3]Прейскурант 2019'!$A$12:$E$1358,5,0)</f>
        <v>315</v>
      </c>
      <c r="D834" s="37">
        <f>VLOOKUP(A834,'[1]Прейскурант( новый)'!$A$9:$C$1217,3,0)</f>
        <v>1.7</v>
      </c>
      <c r="E834" s="37">
        <f t="shared" si="203"/>
        <v>149.67010800000003</v>
      </c>
      <c r="F834" s="44">
        <f>VLOOKUP(A834,'[2]себ-ть 2019 год'!$A$2:$Q$1337,6,0)</f>
        <v>8.9964000000000013</v>
      </c>
      <c r="G834" s="44">
        <f t="shared" si="206"/>
        <v>158.66650800000002</v>
      </c>
      <c r="H834" s="44">
        <f t="shared" si="199"/>
        <v>53.946612720000012</v>
      </c>
      <c r="I834" s="45">
        <f t="shared" si="207"/>
        <v>212.61312072000004</v>
      </c>
      <c r="J834" s="44">
        <f t="shared" si="200"/>
        <v>31.891968108000004</v>
      </c>
      <c r="K834" s="46">
        <f t="shared" si="208"/>
        <v>244.50508882800005</v>
      </c>
      <c r="L834" s="47">
        <f t="shared" si="201"/>
        <v>293.40610659360004</v>
      </c>
      <c r="M834" s="77">
        <f t="shared" si="205"/>
        <v>335.47500000000002</v>
      </c>
      <c r="N834" s="48">
        <v>335</v>
      </c>
      <c r="O834" s="49">
        <f t="shared" si="202"/>
        <v>6.5000000000000071</v>
      </c>
      <c r="P834" s="93">
        <f t="shared" si="204"/>
        <v>6.3492063492063489E-2</v>
      </c>
    </row>
    <row r="835" spans="1:16" ht="47.25" x14ac:dyDescent="0.2">
      <c r="A835" s="60">
        <v>60000582</v>
      </c>
      <c r="B835" s="8" t="s">
        <v>773</v>
      </c>
      <c r="C835" s="36">
        <f>VLOOKUP(A835,'[3]Прейскурант 2019'!$A$12:$E$1358,5,0)</f>
        <v>374</v>
      </c>
      <c r="D835" s="37">
        <f>VLOOKUP(A835,'[1]Прейскурант( новый)'!$A$9:$C$1217,3,0)</f>
        <v>5.5</v>
      </c>
      <c r="E835" s="37">
        <f t="shared" si="203"/>
        <v>484.22682000000003</v>
      </c>
      <c r="F835" s="44">
        <f>VLOOKUP(A835,'[2]себ-ть 2019 год'!$A$2:$Q$1337,6,0)</f>
        <v>31.915800000000001</v>
      </c>
      <c r="G835" s="44">
        <f t="shared" si="206"/>
        <v>516.14262000000008</v>
      </c>
      <c r="H835" s="44">
        <f t="shared" si="199"/>
        <v>175.48849080000005</v>
      </c>
      <c r="I835" s="45">
        <f t="shared" si="207"/>
        <v>691.6311108000001</v>
      </c>
      <c r="J835" s="44">
        <f t="shared" si="200"/>
        <v>103.74466662000002</v>
      </c>
      <c r="K835" s="46">
        <f t="shared" si="208"/>
        <v>795.37577742000008</v>
      </c>
      <c r="L835" s="47">
        <f t="shared" si="201"/>
        <v>954.45093290400007</v>
      </c>
      <c r="M835" s="77">
        <f t="shared" si="205"/>
        <v>398.31</v>
      </c>
      <c r="N835" s="48">
        <v>398</v>
      </c>
      <c r="O835" s="49">
        <f t="shared" si="202"/>
        <v>6.5</v>
      </c>
      <c r="P835" s="93">
        <f t="shared" si="204"/>
        <v>6.4171122994652441E-2</v>
      </c>
    </row>
    <row r="836" spans="1:16" ht="47.25" x14ac:dyDescent="0.2">
      <c r="A836" s="60">
        <v>60000583</v>
      </c>
      <c r="B836" s="8" t="s">
        <v>774</v>
      </c>
      <c r="C836" s="36">
        <f>VLOOKUP(A836,'[3]Прейскурант 2019'!$A$12:$E$1358,5,0)</f>
        <v>329</v>
      </c>
      <c r="D836" s="37">
        <f>VLOOKUP(A836,'[1]Прейскурант( новый)'!$A$9:$C$1217,3,0)</f>
        <v>1.5</v>
      </c>
      <c r="E836" s="37">
        <f t="shared" si="203"/>
        <v>132.06186000000002</v>
      </c>
      <c r="F836" s="44">
        <f>VLOOKUP(A836,'[2]себ-ть 2019 год'!$A$2:$Q$1337,6,0)</f>
        <v>18.043800000000001</v>
      </c>
      <c r="G836" s="44">
        <f t="shared" si="206"/>
        <v>150.10566000000003</v>
      </c>
      <c r="H836" s="44">
        <f t="shared" si="199"/>
        <v>51.035924400000013</v>
      </c>
      <c r="I836" s="45">
        <f t="shared" si="207"/>
        <v>201.14158440000006</v>
      </c>
      <c r="J836" s="44">
        <f t="shared" si="200"/>
        <v>30.171237660000006</v>
      </c>
      <c r="K836" s="46">
        <f t="shared" si="208"/>
        <v>231.31282206000006</v>
      </c>
      <c r="L836" s="47">
        <f t="shared" si="201"/>
        <v>277.5753864720001</v>
      </c>
      <c r="M836" s="77">
        <f t="shared" si="205"/>
        <v>350.38499999999999</v>
      </c>
      <c r="N836" s="48">
        <v>350</v>
      </c>
      <c r="O836" s="49">
        <f t="shared" si="202"/>
        <v>6.4999999999999973</v>
      </c>
      <c r="P836" s="93">
        <f t="shared" si="204"/>
        <v>6.3829787234042534E-2</v>
      </c>
    </row>
    <row r="837" spans="1:16" ht="50.25" x14ac:dyDescent="0.2">
      <c r="A837" s="60">
        <v>60000584</v>
      </c>
      <c r="B837" s="8" t="s">
        <v>775</v>
      </c>
      <c r="C837" s="36">
        <f>VLOOKUP(A837,'[3]Прейскурант 2019'!$A$12:$E$1358,5,0)</f>
        <v>417</v>
      </c>
      <c r="D837" s="37">
        <f>VLOOKUP(A837,'[1]Прейскурант( новый)'!$A$9:$C$1217,3,0)</f>
        <v>4.58</v>
      </c>
      <c r="E837" s="37">
        <f t="shared" si="203"/>
        <v>403.22887920000005</v>
      </c>
      <c r="F837" s="44">
        <f>VLOOKUP(A837,'[2]себ-ть 2019 год'!$A$2:$Q$1337,6,0)</f>
        <v>365.42520000000002</v>
      </c>
      <c r="G837" s="44">
        <f t="shared" si="206"/>
        <v>768.65407920000007</v>
      </c>
      <c r="H837" s="44">
        <f t="shared" si="199"/>
        <v>261.34238692800005</v>
      </c>
      <c r="I837" s="45">
        <f t="shared" si="207"/>
        <v>1029.9964661280001</v>
      </c>
      <c r="J837" s="44">
        <f t="shared" si="200"/>
        <v>154.49946991920001</v>
      </c>
      <c r="K837" s="46">
        <f t="shared" si="208"/>
        <v>1184.4959360472001</v>
      </c>
      <c r="L837" s="47">
        <f t="shared" si="201"/>
        <v>1421.3951232566401</v>
      </c>
      <c r="M837" s="77">
        <f t="shared" si="205"/>
        <v>444.10500000000002</v>
      </c>
      <c r="N837" s="48">
        <v>444</v>
      </c>
      <c r="O837" s="49">
        <f t="shared" si="202"/>
        <v>6.5000000000000044</v>
      </c>
      <c r="P837" s="93">
        <f t="shared" si="204"/>
        <v>6.4748201438848962E-2</v>
      </c>
    </row>
    <row r="838" spans="1:16" ht="47.25" x14ac:dyDescent="0.2">
      <c r="A838" s="60">
        <v>60000585</v>
      </c>
      <c r="B838" s="8" t="s">
        <v>776</v>
      </c>
      <c r="C838" s="36">
        <f>VLOOKUP(A838,'[3]Прейскурант 2019'!$A$12:$E$1358,5,0)</f>
        <v>374</v>
      </c>
      <c r="D838" s="37">
        <f>VLOOKUP(A838,'[1]Прейскурант( новый)'!$A$9:$C$1217,3,0)</f>
        <v>1.5</v>
      </c>
      <c r="E838" s="37">
        <f t="shared" si="203"/>
        <v>132.06186000000002</v>
      </c>
      <c r="F838" s="44">
        <f>VLOOKUP(A838,'[2]себ-ть 2019 год'!$A$2:$Q$1337,6,0)</f>
        <v>48.643799999999999</v>
      </c>
      <c r="G838" s="44">
        <f t="shared" si="206"/>
        <v>180.70566000000002</v>
      </c>
      <c r="H838" s="44">
        <f t="shared" si="199"/>
        <v>61.43992440000001</v>
      </c>
      <c r="I838" s="45">
        <f t="shared" si="207"/>
        <v>242.14558440000002</v>
      </c>
      <c r="J838" s="44">
        <f t="shared" si="200"/>
        <v>36.32183766</v>
      </c>
      <c r="K838" s="46">
        <f t="shared" si="208"/>
        <v>278.46742205999999</v>
      </c>
      <c r="L838" s="47">
        <f t="shared" si="201"/>
        <v>334.16090647199997</v>
      </c>
      <c r="M838" s="77">
        <f t="shared" si="205"/>
        <v>398.31</v>
      </c>
      <c r="N838" s="48">
        <v>398</v>
      </c>
      <c r="O838" s="49">
        <f t="shared" si="202"/>
        <v>6.5</v>
      </c>
      <c r="P838" s="93">
        <f t="shared" si="204"/>
        <v>6.4171122994652441E-2</v>
      </c>
    </row>
    <row r="839" spans="1:16" ht="63" x14ac:dyDescent="0.2">
      <c r="A839" s="60">
        <v>60000586</v>
      </c>
      <c r="B839" s="8" t="s">
        <v>777</v>
      </c>
      <c r="C839" s="36">
        <f>VLOOKUP(A839,'[3]Прейскурант 2019'!$A$12:$E$1358,5,0)</f>
        <v>432</v>
      </c>
      <c r="D839" s="37">
        <f>VLOOKUP(A839,'[1]Прейскурант( новый)'!$A$9:$C$1217,3,0)</f>
        <v>5.43</v>
      </c>
      <c r="E839" s="37">
        <f t="shared" si="203"/>
        <v>478.06393320000001</v>
      </c>
      <c r="F839" s="44">
        <f>VLOOKUP(A839,'[2]себ-ть 2019 год'!$A$2:$Q$1337,6,0)</f>
        <v>10.873200000000001</v>
      </c>
      <c r="G839" s="44">
        <f t="shared" si="206"/>
        <v>488.93713320000001</v>
      </c>
      <c r="H839" s="44">
        <f t="shared" ref="H839:H893" si="209">G839*$H$1</f>
        <v>166.23862528800001</v>
      </c>
      <c r="I839" s="45">
        <f t="shared" si="207"/>
        <v>655.17575848800004</v>
      </c>
      <c r="J839" s="44">
        <f t="shared" ref="J839:J893" si="210">I839*$J$1</f>
        <v>98.276363773200003</v>
      </c>
      <c r="K839" s="46">
        <f t="shared" si="208"/>
        <v>753.45212226120009</v>
      </c>
      <c r="L839" s="47">
        <f t="shared" ref="L839:L893" si="211">K839*$L$1+K839</f>
        <v>904.14254671344008</v>
      </c>
      <c r="M839" s="77">
        <f t="shared" si="205"/>
        <v>460.08</v>
      </c>
      <c r="N839" s="48">
        <v>460</v>
      </c>
      <c r="O839" s="49">
        <f t="shared" ref="O839:O893" si="212">(M839-C839)/C839*100</f>
        <v>6.4999999999999964</v>
      </c>
      <c r="P839" s="93">
        <f t="shared" si="204"/>
        <v>6.4814814814814881E-2</v>
      </c>
    </row>
    <row r="840" spans="1:16" ht="63" x14ac:dyDescent="0.2">
      <c r="A840" s="60">
        <v>60000587</v>
      </c>
      <c r="B840" s="8" t="s">
        <v>778</v>
      </c>
      <c r="C840" s="36">
        <f>VLOOKUP(A840,'[3]Прейскурант 2019'!$A$12:$E$1358,5,0)</f>
        <v>449</v>
      </c>
      <c r="D840" s="37">
        <f>VLOOKUP(A840,'[1]Прейскурант( новый)'!$A$9:$C$1217,3,0)</f>
        <v>2</v>
      </c>
      <c r="E840" s="37">
        <f t="shared" ref="E840:E853" si="213">67.62*D840*1.302</f>
        <v>176.08248000000003</v>
      </c>
      <c r="F840" s="44">
        <f>VLOOKUP(A840,'[2]себ-ть 2019 год'!$A$2:$Q$1337,6,0)</f>
        <v>41.044800000000002</v>
      </c>
      <c r="G840" s="44">
        <f t="shared" si="206"/>
        <v>217.12728000000004</v>
      </c>
      <c r="H840" s="44">
        <f t="shared" si="209"/>
        <v>73.823275200000026</v>
      </c>
      <c r="I840" s="45">
        <f t="shared" si="207"/>
        <v>290.95055520000005</v>
      </c>
      <c r="J840" s="44">
        <f t="shared" si="210"/>
        <v>43.642583280000004</v>
      </c>
      <c r="K840" s="46">
        <f t="shared" si="208"/>
        <v>334.59313848000005</v>
      </c>
      <c r="L840" s="47">
        <f t="shared" si="211"/>
        <v>401.51176617600004</v>
      </c>
      <c r="M840" s="77">
        <f t="shared" si="205"/>
        <v>478.185</v>
      </c>
      <c r="N840" s="48">
        <v>478</v>
      </c>
      <c r="O840" s="49">
        <f t="shared" si="212"/>
        <v>6.5</v>
      </c>
      <c r="P840" s="93">
        <f t="shared" si="204"/>
        <v>6.4587973273942056E-2</v>
      </c>
    </row>
    <row r="841" spans="1:16" ht="63" x14ac:dyDescent="0.2">
      <c r="A841" s="60">
        <v>60000588</v>
      </c>
      <c r="B841" s="8" t="s">
        <v>779</v>
      </c>
      <c r="C841" s="36">
        <f>VLOOKUP(A841,'[3]Прейскурант 2019'!$A$12:$E$1358,5,0)</f>
        <v>377</v>
      </c>
      <c r="D841" s="37">
        <f>VLOOKUP(A841,'[1]Прейскурант( новый)'!$A$9:$C$1217,3,0)</f>
        <v>5</v>
      </c>
      <c r="E841" s="37">
        <f t="shared" si="213"/>
        <v>440.20620000000002</v>
      </c>
      <c r="F841" s="44">
        <f>VLOOKUP(A841,'[2]себ-ть 2019 год'!$A$2:$Q$1337,6,0)</f>
        <v>9.9960000000000004</v>
      </c>
      <c r="G841" s="44">
        <f t="shared" si="206"/>
        <v>450.2022</v>
      </c>
      <c r="H841" s="44">
        <f t="shared" si="209"/>
        <v>153.068748</v>
      </c>
      <c r="I841" s="45">
        <f t="shared" si="207"/>
        <v>603.27094799999998</v>
      </c>
      <c r="J841" s="44">
        <f t="shared" si="210"/>
        <v>90.490642199999996</v>
      </c>
      <c r="K841" s="46">
        <f t="shared" si="208"/>
        <v>693.7615902</v>
      </c>
      <c r="L841" s="47">
        <f t="shared" si="211"/>
        <v>832.51390823999998</v>
      </c>
      <c r="M841" s="77">
        <f t="shared" si="205"/>
        <v>401.505</v>
      </c>
      <c r="N841" s="48">
        <v>402</v>
      </c>
      <c r="O841" s="49">
        <f t="shared" si="212"/>
        <v>6.4999999999999991</v>
      </c>
      <c r="P841" s="93">
        <f t="shared" ref="P841:P904" si="214">(N841/C841)-100%</f>
        <v>6.6312997347480085E-2</v>
      </c>
    </row>
    <row r="842" spans="1:16" ht="47.25" x14ac:dyDescent="0.2">
      <c r="A842" s="60">
        <v>60000589</v>
      </c>
      <c r="B842" s="8" t="s">
        <v>780</v>
      </c>
      <c r="C842" s="36">
        <f>VLOOKUP(A842,'[3]Прейскурант 2019'!$A$12:$E$1358,5,0)</f>
        <v>321</v>
      </c>
      <c r="D842" s="37">
        <f>VLOOKUP(A842,'[1]Прейскурант( новый)'!$A$9:$C$1217,3,0)</f>
        <v>2</v>
      </c>
      <c r="E842" s="37">
        <f t="shared" si="213"/>
        <v>176.08248000000003</v>
      </c>
      <c r="F842" s="44">
        <f>VLOOKUP(A842,'[2]себ-ть 2019 год'!$A$2:$Q$1337,6,0)</f>
        <v>18.910799999999998</v>
      </c>
      <c r="G842" s="44">
        <f t="shared" si="206"/>
        <v>194.99328000000003</v>
      </c>
      <c r="H842" s="44">
        <f t="shared" si="209"/>
        <v>66.297715200000013</v>
      </c>
      <c r="I842" s="45">
        <f t="shared" si="207"/>
        <v>261.29099520000005</v>
      </c>
      <c r="J842" s="44">
        <f t="shared" si="210"/>
        <v>39.19364928000001</v>
      </c>
      <c r="K842" s="46">
        <f t="shared" si="208"/>
        <v>300.48464448000004</v>
      </c>
      <c r="L842" s="47">
        <f t="shared" si="211"/>
        <v>360.58157337600005</v>
      </c>
      <c r="M842" s="77">
        <f t="shared" si="205"/>
        <v>341.86500000000001</v>
      </c>
      <c r="N842" s="48">
        <v>342</v>
      </c>
      <c r="O842" s="49">
        <f t="shared" si="212"/>
        <v>6.5000000000000027</v>
      </c>
      <c r="P842" s="93">
        <f t="shared" si="214"/>
        <v>6.5420560747663448E-2</v>
      </c>
    </row>
    <row r="843" spans="1:16" ht="31.5" x14ac:dyDescent="0.2">
      <c r="A843" s="60">
        <v>60000591</v>
      </c>
      <c r="B843" s="8" t="s">
        <v>781</v>
      </c>
      <c r="C843" s="36">
        <f>VLOOKUP(A843,'[3]Прейскурант 2019'!$A$12:$E$1358,5,0)</f>
        <v>350</v>
      </c>
      <c r="D843" s="37">
        <f>VLOOKUP(A843,'[1]Прейскурант( новый)'!$A$9:$C$1217,3,0)</f>
        <v>2.5</v>
      </c>
      <c r="E843" s="37">
        <f t="shared" si="213"/>
        <v>220.10310000000001</v>
      </c>
      <c r="F843" s="44">
        <f>VLOOKUP(A843,'[2]себ-ть 2019 год'!$A$2:$Q$1337,6,0)</f>
        <v>1.4789999999999999</v>
      </c>
      <c r="G843" s="44">
        <f t="shared" si="206"/>
        <v>221.58210000000003</v>
      </c>
      <c r="H843" s="44">
        <f t="shared" si="209"/>
        <v>75.337914000000012</v>
      </c>
      <c r="I843" s="45">
        <f t="shared" si="207"/>
        <v>296.92001400000004</v>
      </c>
      <c r="J843" s="44">
        <f t="shared" si="210"/>
        <v>44.538002100000007</v>
      </c>
      <c r="K843" s="46">
        <f t="shared" si="208"/>
        <v>341.45801610000007</v>
      </c>
      <c r="L843" s="47">
        <f t="shared" si="211"/>
        <v>409.74961932000008</v>
      </c>
      <c r="M843" s="77">
        <f t="shared" si="205"/>
        <v>372.75</v>
      </c>
      <c r="N843" s="48">
        <v>373</v>
      </c>
      <c r="O843" s="49">
        <f t="shared" si="212"/>
        <v>6.5</v>
      </c>
      <c r="P843" s="93">
        <f t="shared" si="214"/>
        <v>6.5714285714285614E-2</v>
      </c>
    </row>
    <row r="844" spans="1:16" ht="31.5" x14ac:dyDescent="0.2">
      <c r="A844" s="60">
        <v>60000592</v>
      </c>
      <c r="B844" s="8" t="s">
        <v>782</v>
      </c>
      <c r="C844" s="36">
        <f>VLOOKUP(A844,'[3]Прейскурант 2019'!$A$12:$E$1358,5,0)</f>
        <v>398</v>
      </c>
      <c r="D844" s="37">
        <f>VLOOKUP(A844,'[1]Прейскурант( новый)'!$A$9:$C$1217,3,0)</f>
        <v>4</v>
      </c>
      <c r="E844" s="37">
        <f t="shared" si="213"/>
        <v>352.16496000000006</v>
      </c>
      <c r="F844" s="44">
        <f>VLOOKUP(A844,'[2]себ-ть 2019 год'!$A$2:$Q$1337,6,0)</f>
        <v>5.4875999999999996</v>
      </c>
      <c r="G844" s="44">
        <f t="shared" si="206"/>
        <v>357.65256000000005</v>
      </c>
      <c r="H844" s="44">
        <f t="shared" si="209"/>
        <v>121.60187040000002</v>
      </c>
      <c r="I844" s="45">
        <f t="shared" si="207"/>
        <v>479.25443040000005</v>
      </c>
      <c r="J844" s="44">
        <f t="shared" si="210"/>
        <v>71.888164560000007</v>
      </c>
      <c r="K844" s="46">
        <f t="shared" si="208"/>
        <v>551.14259496</v>
      </c>
      <c r="L844" s="47">
        <f t="shared" si="211"/>
        <v>661.37111395199997</v>
      </c>
      <c r="M844" s="77">
        <f t="shared" si="205"/>
        <v>423.87</v>
      </c>
      <c r="N844" s="48">
        <v>424</v>
      </c>
      <c r="O844" s="49">
        <f t="shared" si="212"/>
        <v>6.5000000000000018</v>
      </c>
      <c r="P844" s="93">
        <f t="shared" si="214"/>
        <v>6.5326633165829096E-2</v>
      </c>
    </row>
    <row r="845" spans="1:16" ht="31.5" x14ac:dyDescent="0.2">
      <c r="A845" s="60">
        <v>60000593</v>
      </c>
      <c r="B845" s="8" t="s">
        <v>783</v>
      </c>
      <c r="C845" s="36">
        <f>VLOOKUP(A845,'[3]Прейскурант 2019'!$A$12:$E$1358,5,0)</f>
        <v>365</v>
      </c>
      <c r="D845" s="37">
        <f>VLOOKUP(A845,'[1]Прейскурант( новый)'!$A$9:$C$1217,3,0)</f>
        <v>4.33</v>
      </c>
      <c r="E845" s="37">
        <f t="shared" si="213"/>
        <v>381.21856919999999</v>
      </c>
      <c r="F845" s="44">
        <f>VLOOKUP(A845,'[2]себ-ть 2019 год'!$A$2:$Q$1337,6,0)</f>
        <v>8.3333999999999993</v>
      </c>
      <c r="G845" s="44">
        <f t="shared" si="206"/>
        <v>389.55196919999997</v>
      </c>
      <c r="H845" s="44">
        <f t="shared" si="209"/>
        <v>132.44766952800001</v>
      </c>
      <c r="I845" s="45">
        <f t="shared" si="207"/>
        <v>521.99963872800004</v>
      </c>
      <c r="J845" s="44">
        <f t="shared" si="210"/>
        <v>78.299945809199997</v>
      </c>
      <c r="K845" s="46">
        <f t="shared" si="208"/>
        <v>600.29958453720008</v>
      </c>
      <c r="L845" s="47">
        <f t="shared" si="211"/>
        <v>720.35950144464005</v>
      </c>
      <c r="M845" s="77">
        <f t="shared" si="205"/>
        <v>388.72500000000002</v>
      </c>
      <c r="N845" s="48">
        <v>389</v>
      </c>
      <c r="O845" s="49">
        <f t="shared" si="212"/>
        <v>6.5000000000000053</v>
      </c>
      <c r="P845" s="93">
        <f t="shared" si="214"/>
        <v>6.5753424657534199E-2</v>
      </c>
    </row>
    <row r="846" spans="1:16" ht="47.25" x14ac:dyDescent="0.2">
      <c r="A846" s="60">
        <v>60000596</v>
      </c>
      <c r="B846" s="8" t="s">
        <v>784</v>
      </c>
      <c r="C846" s="36">
        <f>VLOOKUP(A846,'[3]Прейскурант 2019'!$A$12:$E$1358,5,0)</f>
        <v>303</v>
      </c>
      <c r="D846" s="37">
        <f>VLOOKUP(A846,'[1]Прейскурант( новый)'!$A$9:$C$1217,3,0)</f>
        <v>4.08</v>
      </c>
      <c r="E846" s="37">
        <f t="shared" si="213"/>
        <v>359.20825920000004</v>
      </c>
      <c r="F846" s="44">
        <f>VLOOKUP(A846,'[2]себ-ть 2019 год'!$A$2:$Q$1337,6,0)</f>
        <v>2.8050000000000002</v>
      </c>
      <c r="G846" s="44">
        <f t="shared" si="206"/>
        <v>362.01325920000005</v>
      </c>
      <c r="H846" s="44">
        <f t="shared" si="209"/>
        <v>123.08450812800002</v>
      </c>
      <c r="I846" s="45">
        <f t="shared" si="207"/>
        <v>485.09776732800009</v>
      </c>
      <c r="J846" s="44">
        <f t="shared" si="210"/>
        <v>72.764665099200016</v>
      </c>
      <c r="K846" s="46">
        <f t="shared" si="208"/>
        <v>557.86243242720013</v>
      </c>
      <c r="L846" s="47">
        <f t="shared" si="211"/>
        <v>669.43491891264011</v>
      </c>
      <c r="M846" s="77">
        <f t="shared" si="205"/>
        <v>322.69499999999999</v>
      </c>
      <c r="N846" s="48">
        <v>323</v>
      </c>
      <c r="O846" s="49">
        <f t="shared" si="212"/>
        <v>6.4999999999999973</v>
      </c>
      <c r="P846" s="93">
        <f t="shared" si="214"/>
        <v>6.6006600660065917E-2</v>
      </c>
    </row>
    <row r="847" spans="1:16" ht="47.25" x14ac:dyDescent="0.2">
      <c r="A847" s="60">
        <v>60001301</v>
      </c>
      <c r="B847" s="8" t="s">
        <v>785</v>
      </c>
      <c r="C847" s="36">
        <f>VLOOKUP(A847,'[3]Прейскурант 2019'!$A$12:$E$1358,5,0)</f>
        <v>12248</v>
      </c>
      <c r="D847" s="37">
        <f>VLOOKUP(A847,'[1]Прейскурант( новый)'!$A$9:$C$1217,3,0)</f>
        <v>25</v>
      </c>
      <c r="E847" s="37">
        <f t="shared" si="213"/>
        <v>2201.0309999999999</v>
      </c>
      <c r="F847" s="44">
        <v>0</v>
      </c>
      <c r="G847" s="44">
        <f t="shared" si="206"/>
        <v>2201.0309999999999</v>
      </c>
      <c r="H847" s="44">
        <f t="shared" si="209"/>
        <v>748.35054000000002</v>
      </c>
      <c r="I847" s="45">
        <f t="shared" si="207"/>
        <v>2949.3815399999999</v>
      </c>
      <c r="J847" s="44">
        <f t="shared" si="210"/>
        <v>442.40723099999997</v>
      </c>
      <c r="K847" s="46">
        <f t="shared" si="208"/>
        <v>3391.788771</v>
      </c>
      <c r="L847" s="47">
        <f t="shared" si="211"/>
        <v>4070.1465251999998</v>
      </c>
      <c r="M847" s="77">
        <f t="shared" si="205"/>
        <v>13044.12</v>
      </c>
      <c r="N847" s="48">
        <v>13044</v>
      </c>
      <c r="O847" s="49">
        <f t="shared" si="212"/>
        <v>6.5000000000000071</v>
      </c>
      <c r="P847" s="93">
        <f t="shared" si="214"/>
        <v>6.4990202482037907E-2</v>
      </c>
    </row>
    <row r="848" spans="1:16" ht="47.25" x14ac:dyDescent="0.2">
      <c r="A848" s="60">
        <v>60001302</v>
      </c>
      <c r="B848" s="8" t="s">
        <v>786</v>
      </c>
      <c r="C848" s="36">
        <f>VLOOKUP(A848,'[3]Прейскурант 2019'!$A$12:$E$1358,5,0)</f>
        <v>6846</v>
      </c>
      <c r="D848" s="37">
        <f>VLOOKUP(A848,'[1]Прейскурант( новый)'!$A$9:$C$1217,3,0)</f>
        <v>17</v>
      </c>
      <c r="E848" s="37">
        <f t="shared" si="213"/>
        <v>1496.70108</v>
      </c>
      <c r="F848" s="44">
        <f>VLOOKUP(A848,'[2]себ-ть 2019 год'!$A$2:$Q$1337,6,0)</f>
        <v>0</v>
      </c>
      <c r="G848" s="44">
        <f t="shared" si="206"/>
        <v>1496.70108</v>
      </c>
      <c r="H848" s="44">
        <f t="shared" si="209"/>
        <v>508.87836720000007</v>
      </c>
      <c r="I848" s="45">
        <f t="shared" si="207"/>
        <v>2005.5794472000002</v>
      </c>
      <c r="J848" s="44">
        <f t="shared" si="210"/>
        <v>300.83691708000003</v>
      </c>
      <c r="K848" s="46">
        <f t="shared" si="208"/>
        <v>2306.4163642800004</v>
      </c>
      <c r="L848" s="47">
        <f t="shared" si="211"/>
        <v>2767.6996371360005</v>
      </c>
      <c r="M848" s="77">
        <f t="shared" si="205"/>
        <v>7290.99</v>
      </c>
      <c r="N848" s="48">
        <v>7291</v>
      </c>
      <c r="O848" s="49">
        <f t="shared" si="212"/>
        <v>6.4999999999999973</v>
      </c>
      <c r="P848" s="93">
        <f t="shared" si="214"/>
        <v>6.5001460706982206E-2</v>
      </c>
    </row>
    <row r="849" spans="1:16" ht="94.5" x14ac:dyDescent="0.2">
      <c r="A849" s="60">
        <v>60001319</v>
      </c>
      <c r="B849" s="8" t="s">
        <v>787</v>
      </c>
      <c r="C849" s="36">
        <f>VLOOKUP(A849,'[3]Прейскурант 2019'!$A$12:$E$1358,5,0)</f>
        <v>6846</v>
      </c>
      <c r="D849" s="37">
        <f>VLOOKUP(A849,'[1]Прейскурант( новый)'!$A$9:$C$1217,3,0)</f>
        <v>10.63</v>
      </c>
      <c r="E849" s="37">
        <f t="shared" si="213"/>
        <v>935.87838120000026</v>
      </c>
      <c r="F849" s="44">
        <f>VLOOKUP(A849,'[2]себ-ть 2019 год'!$A$2:$Q$1337,6,0)</f>
        <v>0</v>
      </c>
      <c r="G849" s="44">
        <f t="shared" si="206"/>
        <v>935.87838120000026</v>
      </c>
      <c r="H849" s="44">
        <f t="shared" si="209"/>
        <v>318.1986496080001</v>
      </c>
      <c r="I849" s="45">
        <f t="shared" si="207"/>
        <v>1254.0770308080005</v>
      </c>
      <c r="J849" s="44">
        <f t="shared" si="210"/>
        <v>188.11155462120007</v>
      </c>
      <c r="K849" s="46">
        <f t="shared" si="208"/>
        <v>1442.1885854292004</v>
      </c>
      <c r="L849" s="47">
        <f t="shared" si="211"/>
        <v>1730.6263025150406</v>
      </c>
      <c r="M849" s="77">
        <f t="shared" si="205"/>
        <v>7290.99</v>
      </c>
      <c r="N849" s="48">
        <v>7291</v>
      </c>
      <c r="O849" s="49">
        <f t="shared" si="212"/>
        <v>6.4999999999999973</v>
      </c>
      <c r="P849" s="93">
        <f t="shared" si="214"/>
        <v>6.5001460706982206E-2</v>
      </c>
    </row>
    <row r="850" spans="1:16" ht="47.25" x14ac:dyDescent="0.2">
      <c r="A850" s="63">
        <v>60001324</v>
      </c>
      <c r="B850" s="8" t="s">
        <v>788</v>
      </c>
      <c r="C850" s="36">
        <f>VLOOKUP(A850,'[3]Прейскурант 2019'!$A$12:$E$1358,5,0)</f>
        <v>298</v>
      </c>
      <c r="D850" s="37">
        <f>VLOOKUP(A850,'[1]Прейскурант( новый)'!$A$9:$C$1217,3,0)</f>
        <v>1.5</v>
      </c>
      <c r="E850" s="37">
        <f t="shared" si="213"/>
        <v>132.06186000000002</v>
      </c>
      <c r="F850" s="44">
        <f>VLOOKUP(A850,'[2]себ-ть 2019 год'!$A$2:$Q$1337,6,0)</f>
        <v>20.981400000000001</v>
      </c>
      <c r="G850" s="44">
        <f t="shared" si="206"/>
        <v>153.04326000000003</v>
      </c>
      <c r="H850" s="44">
        <f t="shared" si="209"/>
        <v>52.034708400000014</v>
      </c>
      <c r="I850" s="45">
        <f t="shared" si="207"/>
        <v>205.07796840000003</v>
      </c>
      <c r="J850" s="44">
        <f t="shared" si="210"/>
        <v>30.761695260000003</v>
      </c>
      <c r="K850" s="46">
        <f t="shared" si="208"/>
        <v>235.83966366000004</v>
      </c>
      <c r="L850" s="47">
        <f t="shared" si="211"/>
        <v>283.00759639200004</v>
      </c>
      <c r="M850" s="77">
        <f t="shared" si="205"/>
        <v>317.37</v>
      </c>
      <c r="N850" s="48">
        <v>317</v>
      </c>
      <c r="O850" s="49">
        <f t="shared" si="212"/>
        <v>6.5000000000000018</v>
      </c>
      <c r="P850" s="93">
        <f t="shared" si="214"/>
        <v>6.3758389261745041E-2</v>
      </c>
    </row>
    <row r="851" spans="1:16" ht="110.25" x14ac:dyDescent="0.2">
      <c r="A851" s="60">
        <v>60000039</v>
      </c>
      <c r="B851" s="8" t="s">
        <v>789</v>
      </c>
      <c r="C851" s="36">
        <f>VLOOKUP(A851,'[3]Прейскурант 2019'!$A$12:$E$1358,5,0)</f>
        <v>962</v>
      </c>
      <c r="D851" s="37">
        <f>VLOOKUP(A851,'[1]Прейскурант( новый)'!$A$9:$C$1217,3,0)</f>
        <v>1.25</v>
      </c>
      <c r="E851" s="37">
        <f t="shared" si="213"/>
        <v>110.05155000000001</v>
      </c>
      <c r="F851" s="44">
        <f>VLOOKUP(A851,'[2]себ-ть 2019 год'!$A$2:$Q$1337,6,0)</f>
        <v>382.5</v>
      </c>
      <c r="G851" s="44">
        <f t="shared" si="206"/>
        <v>492.55155000000002</v>
      </c>
      <c r="H851" s="44">
        <f t="shared" si="209"/>
        <v>167.46752700000002</v>
      </c>
      <c r="I851" s="45">
        <f t="shared" si="207"/>
        <v>660.01907700000004</v>
      </c>
      <c r="J851" s="44">
        <f t="shared" si="210"/>
        <v>99.002861550000006</v>
      </c>
      <c r="K851" s="46">
        <f t="shared" si="208"/>
        <v>759.02193855000007</v>
      </c>
      <c r="L851" s="47">
        <f t="shared" si="211"/>
        <v>910.82632626000009</v>
      </c>
      <c r="M851" s="77">
        <f t="shared" si="205"/>
        <v>1024.53</v>
      </c>
      <c r="N851" s="48">
        <v>1025</v>
      </c>
      <c r="O851" s="49">
        <f t="shared" si="212"/>
        <v>6.4999999999999973</v>
      </c>
      <c r="P851" s="93">
        <f t="shared" si="214"/>
        <v>6.548856548856552E-2</v>
      </c>
    </row>
    <row r="852" spans="1:16" ht="15.75" x14ac:dyDescent="0.2">
      <c r="A852" s="220" t="s">
        <v>126</v>
      </c>
      <c r="B852" s="221"/>
      <c r="C852" s="221"/>
      <c r="D852" s="221"/>
      <c r="E852" s="221"/>
      <c r="F852" s="221"/>
      <c r="G852" s="221"/>
      <c r="H852" s="221"/>
      <c r="I852" s="221"/>
      <c r="J852" s="221"/>
      <c r="K852" s="221"/>
      <c r="L852" s="221"/>
      <c r="M852" s="221"/>
      <c r="N852" s="221"/>
      <c r="O852" s="222"/>
    </row>
    <row r="853" spans="1:16" ht="94.5" x14ac:dyDescent="0.25">
      <c r="A853" s="60">
        <v>60000036</v>
      </c>
      <c r="B853" s="15" t="s">
        <v>790</v>
      </c>
      <c r="C853" s="36">
        <f>VLOOKUP(A853,'[3]Прейскурант 2019'!$A$12:$E$1358,5,0)</f>
        <v>1439</v>
      </c>
      <c r="D853" s="37">
        <f>VLOOKUP(A853,'[1]Прейскурант( новый)'!$A$9:$C$1217,3,0)</f>
        <v>8</v>
      </c>
      <c r="E853" s="37">
        <f t="shared" si="213"/>
        <v>704.32992000000013</v>
      </c>
      <c r="F853" s="44">
        <f>VLOOKUP(A853,'[2]себ-ть 2019 год'!$A$2:$Q$1337,6,0)</f>
        <v>0</v>
      </c>
      <c r="G853" s="44">
        <f t="shared" si="206"/>
        <v>704.32992000000013</v>
      </c>
      <c r="H853" s="44">
        <f t="shared" si="209"/>
        <v>239.47217280000007</v>
      </c>
      <c r="I853" s="45">
        <f t="shared" si="207"/>
        <v>943.8020928000002</v>
      </c>
      <c r="J853" s="44">
        <f t="shared" si="210"/>
        <v>141.57031392000002</v>
      </c>
      <c r="K853" s="46">
        <f t="shared" si="208"/>
        <v>1085.3724067200003</v>
      </c>
      <c r="L853" s="47">
        <f t="shared" si="211"/>
        <v>1302.4468880640004</v>
      </c>
      <c r="M853" s="77">
        <f t="shared" ref="M853" si="215">C853*6.5%+C853</f>
        <v>1532.5350000000001</v>
      </c>
      <c r="N853" s="48">
        <v>1533</v>
      </c>
      <c r="O853" s="49">
        <f t="shared" si="212"/>
        <v>6.5000000000000053</v>
      </c>
      <c r="P853" s="93">
        <f t="shared" si="214"/>
        <v>6.5323141070187551E-2</v>
      </c>
    </row>
    <row r="854" spans="1:16" ht="15" customHeight="1" x14ac:dyDescent="0.2">
      <c r="A854" s="176" t="s">
        <v>791</v>
      </c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8"/>
    </row>
    <row r="855" spans="1:16" ht="15" customHeight="1" x14ac:dyDescent="0.2">
      <c r="A855" s="220" t="s">
        <v>792</v>
      </c>
      <c r="B855" s="221"/>
      <c r="C855" s="221"/>
      <c r="D855" s="221"/>
      <c r="E855" s="221"/>
      <c r="F855" s="221"/>
      <c r="G855" s="221"/>
      <c r="H855" s="221"/>
      <c r="I855" s="221"/>
      <c r="J855" s="221"/>
      <c r="K855" s="221"/>
      <c r="L855" s="221"/>
      <c r="M855" s="221"/>
      <c r="N855" s="221"/>
      <c r="O855" s="222"/>
    </row>
    <row r="856" spans="1:16" ht="31.5" x14ac:dyDescent="0.2">
      <c r="A856" s="60">
        <v>70000741</v>
      </c>
      <c r="B856" s="2" t="s">
        <v>793</v>
      </c>
      <c r="C856" s="36">
        <f>VLOOKUP(A856,'[3]Прейскурант 2019'!$A$12:$E$1358,5,0)</f>
        <v>941</v>
      </c>
      <c r="D856" s="37">
        <f>VLOOKUP(A856,'[1]Прейскурант( новый)'!$A$9:$C$1217,3,0)</f>
        <v>10.33</v>
      </c>
      <c r="E856" s="68">
        <f t="shared" ref="E856:E890" si="216">70.65*D856*1.302</f>
        <v>950.21847900000012</v>
      </c>
      <c r="F856" s="44">
        <f>VLOOKUP(A856,'[2]себ-ть 2019 год'!$A$2:$Q$1337,6,0)</f>
        <v>0</v>
      </c>
      <c r="G856" s="44">
        <f t="shared" si="206"/>
        <v>950.21847900000012</v>
      </c>
      <c r="H856" s="44">
        <f t="shared" si="209"/>
        <v>323.07428286000004</v>
      </c>
      <c r="I856" s="45">
        <f t="shared" si="207"/>
        <v>1273.2927618600002</v>
      </c>
      <c r="J856" s="44">
        <f t="shared" si="210"/>
        <v>190.99391427900002</v>
      </c>
      <c r="K856" s="46">
        <f t="shared" si="208"/>
        <v>1464.2866761390001</v>
      </c>
      <c r="L856" s="47">
        <f t="shared" si="211"/>
        <v>1757.1440113668</v>
      </c>
      <c r="M856" s="77">
        <f t="shared" ref="M856:M866" si="217">C856*6.5%+C856</f>
        <v>1002.165</v>
      </c>
      <c r="N856" s="48">
        <v>1002</v>
      </c>
      <c r="O856" s="49">
        <f t="shared" si="212"/>
        <v>6.4999999999999964</v>
      </c>
      <c r="P856" s="93">
        <f t="shared" si="214"/>
        <v>6.4824654622741784E-2</v>
      </c>
    </row>
    <row r="857" spans="1:16" ht="31.5" x14ac:dyDescent="0.2">
      <c r="A857" s="60">
        <v>70000742</v>
      </c>
      <c r="B857" s="2" t="s">
        <v>794</v>
      </c>
      <c r="C857" s="36">
        <f>VLOOKUP(A857,'[3]Прейскурант 2019'!$A$12:$E$1358,5,0)</f>
        <v>1207</v>
      </c>
      <c r="D857" s="37">
        <f>VLOOKUP(A857,'[1]Прейскурант( новый)'!$A$9:$C$1217,3,0)</f>
        <v>10.33</v>
      </c>
      <c r="E857" s="68">
        <f t="shared" si="216"/>
        <v>950.21847900000012</v>
      </c>
      <c r="F857" s="44">
        <f>VLOOKUP(A857,'[2]себ-ть 2019 год'!$A$2:$Q$1337,6,0)</f>
        <v>0</v>
      </c>
      <c r="G857" s="44">
        <f t="shared" si="206"/>
        <v>950.21847900000012</v>
      </c>
      <c r="H857" s="44">
        <f t="shared" si="209"/>
        <v>323.07428286000004</v>
      </c>
      <c r="I857" s="45">
        <f t="shared" si="207"/>
        <v>1273.2927618600002</v>
      </c>
      <c r="J857" s="44">
        <f t="shared" si="210"/>
        <v>190.99391427900002</v>
      </c>
      <c r="K857" s="46">
        <f t="shared" si="208"/>
        <v>1464.2866761390001</v>
      </c>
      <c r="L857" s="47">
        <f t="shared" si="211"/>
        <v>1757.1440113668</v>
      </c>
      <c r="M857" s="77">
        <f t="shared" si="217"/>
        <v>1285.4549999999999</v>
      </c>
      <c r="N857" s="48">
        <v>1285</v>
      </c>
      <c r="O857" s="49">
        <f t="shared" si="212"/>
        <v>6.4999999999999929</v>
      </c>
      <c r="P857" s="93">
        <f t="shared" si="214"/>
        <v>6.4623032311516226E-2</v>
      </c>
    </row>
    <row r="858" spans="1:16" ht="47.25" x14ac:dyDescent="0.2">
      <c r="A858" s="60">
        <v>70000743</v>
      </c>
      <c r="B858" s="2" t="s">
        <v>795</v>
      </c>
      <c r="C858" s="36">
        <f>VLOOKUP(A858,'[3]Прейскурант 2019'!$A$12:$E$1358,5,0)</f>
        <v>1200</v>
      </c>
      <c r="D858" s="37">
        <f>VLOOKUP(A858,'[1]Прейскурант( новый)'!$A$9:$C$1217,3,0)</f>
        <v>2.83</v>
      </c>
      <c r="E858" s="68">
        <f t="shared" si="216"/>
        <v>260.32122900000002</v>
      </c>
      <c r="F858" s="44">
        <f>VLOOKUP(A858,'[2]себ-ть 2019 год'!$A$2:$Q$1337,6,0)</f>
        <v>0</v>
      </c>
      <c r="G858" s="44">
        <f t="shared" si="206"/>
        <v>260.32122900000002</v>
      </c>
      <c r="H858" s="44">
        <f t="shared" si="209"/>
        <v>88.509217860000007</v>
      </c>
      <c r="I858" s="45">
        <f t="shared" si="207"/>
        <v>348.83044686000005</v>
      </c>
      <c r="J858" s="44">
        <f t="shared" si="210"/>
        <v>52.324567029000008</v>
      </c>
      <c r="K858" s="46">
        <f t="shared" si="208"/>
        <v>401.15501388900009</v>
      </c>
      <c r="L858" s="47">
        <f t="shared" si="211"/>
        <v>481.38601666680012</v>
      </c>
      <c r="M858" s="77">
        <f t="shared" si="217"/>
        <v>1278</v>
      </c>
      <c r="N858" s="48">
        <v>1278</v>
      </c>
      <c r="O858" s="49">
        <f t="shared" si="212"/>
        <v>6.5</v>
      </c>
      <c r="P858" s="93">
        <f t="shared" si="214"/>
        <v>6.4999999999999947E-2</v>
      </c>
    </row>
    <row r="859" spans="1:16" ht="31.5" x14ac:dyDescent="0.2">
      <c r="A859" s="60">
        <v>70000744</v>
      </c>
      <c r="B859" s="2" t="s">
        <v>796</v>
      </c>
      <c r="C859" s="36">
        <f>VLOOKUP(A859,'[3]Прейскурант 2019'!$A$12:$E$1358,5,0)</f>
        <v>1739</v>
      </c>
      <c r="D859" s="37">
        <f>VLOOKUP(A859,'[1]Прейскурант( новый)'!$A$9:$C$1217,3,0)</f>
        <v>4</v>
      </c>
      <c r="E859" s="68">
        <f t="shared" si="216"/>
        <v>367.94520000000006</v>
      </c>
      <c r="F859" s="44">
        <f>VLOOKUP(A859,'[2]себ-ть 2019 год'!$A$2:$Q$1337,6,0)</f>
        <v>0</v>
      </c>
      <c r="G859" s="44">
        <f t="shared" si="206"/>
        <v>367.94520000000006</v>
      </c>
      <c r="H859" s="44">
        <f t="shared" si="209"/>
        <v>125.10136800000002</v>
      </c>
      <c r="I859" s="45">
        <f t="shared" si="207"/>
        <v>493.04656800000009</v>
      </c>
      <c r="J859" s="44">
        <f t="shared" si="210"/>
        <v>73.956985200000005</v>
      </c>
      <c r="K859" s="46">
        <f t="shared" si="208"/>
        <v>567.00355320000006</v>
      </c>
      <c r="L859" s="47">
        <f t="shared" si="211"/>
        <v>680.40426384000011</v>
      </c>
      <c r="M859" s="77">
        <f t="shared" si="217"/>
        <v>1852.0350000000001</v>
      </c>
      <c r="N859" s="48">
        <v>1852</v>
      </c>
      <c r="O859" s="49">
        <f t="shared" si="212"/>
        <v>6.5000000000000044</v>
      </c>
      <c r="P859" s="93">
        <f t="shared" si="214"/>
        <v>6.4979873490511819E-2</v>
      </c>
    </row>
    <row r="860" spans="1:16" ht="15.75" x14ac:dyDescent="0.2">
      <c r="A860" s="60">
        <v>70000745</v>
      </c>
      <c r="B860" s="2" t="s">
        <v>797</v>
      </c>
      <c r="C860" s="36">
        <f>VLOOKUP(A860,'[3]Прейскурант 2019'!$A$12:$E$1358,5,0)</f>
        <v>718</v>
      </c>
      <c r="D860" s="37">
        <f>VLOOKUP(A860,'[1]Прейскурант( новый)'!$A$9:$C$1217,3,0)</f>
        <v>2.83</v>
      </c>
      <c r="E860" s="68">
        <f t="shared" si="216"/>
        <v>260.32122900000002</v>
      </c>
      <c r="F860" s="44">
        <f>VLOOKUP(A860,'[2]себ-ть 2019 год'!$A$2:$Q$1337,6,0)</f>
        <v>0</v>
      </c>
      <c r="G860" s="44">
        <f t="shared" si="206"/>
        <v>260.32122900000002</v>
      </c>
      <c r="H860" s="44">
        <f t="shared" si="209"/>
        <v>88.509217860000007</v>
      </c>
      <c r="I860" s="45">
        <f t="shared" si="207"/>
        <v>348.83044686000005</v>
      </c>
      <c r="J860" s="44">
        <f t="shared" si="210"/>
        <v>52.324567029000008</v>
      </c>
      <c r="K860" s="46">
        <f t="shared" si="208"/>
        <v>401.15501388900009</v>
      </c>
      <c r="L860" s="47">
        <f t="shared" si="211"/>
        <v>481.38601666680012</v>
      </c>
      <c r="M860" s="77">
        <f t="shared" si="217"/>
        <v>764.67</v>
      </c>
      <c r="N860" s="48">
        <v>765</v>
      </c>
      <c r="O860" s="49">
        <f t="shared" si="212"/>
        <v>6.4999999999999947</v>
      </c>
      <c r="P860" s="93">
        <f t="shared" si="214"/>
        <v>6.5459610027855053E-2</v>
      </c>
    </row>
    <row r="861" spans="1:16" ht="47.25" x14ac:dyDescent="0.2">
      <c r="A861" s="60">
        <v>70000754</v>
      </c>
      <c r="B861" s="2" t="s">
        <v>798</v>
      </c>
      <c r="C861" s="36">
        <f>VLOOKUP(A861,'[3]Прейскурант 2019'!$A$12:$E$1358,5,0)</f>
        <v>1624</v>
      </c>
      <c r="D861" s="37">
        <f>VLOOKUP(A861,'[1]Прейскурант( новый)'!$A$9:$C$1217,3,0)</f>
        <v>20.66</v>
      </c>
      <c r="E861" s="68">
        <f t="shared" si="216"/>
        <v>1900.4369580000002</v>
      </c>
      <c r="F861" s="44">
        <f>VLOOKUP(A861,'[2]себ-ть 2019 год'!$A$2:$Q$1337,6,0)</f>
        <v>7.76</v>
      </c>
      <c r="G861" s="44">
        <f t="shared" si="206"/>
        <v>1908.1969580000002</v>
      </c>
      <c r="H861" s="44">
        <f t="shared" si="209"/>
        <v>648.78696572000013</v>
      </c>
      <c r="I861" s="45">
        <f t="shared" si="207"/>
        <v>2556.9839237200003</v>
      </c>
      <c r="J861" s="44">
        <f t="shared" si="210"/>
        <v>383.54758855800003</v>
      </c>
      <c r="K861" s="46">
        <f t="shared" si="208"/>
        <v>2940.5315122780003</v>
      </c>
      <c r="L861" s="47">
        <f t="shared" si="211"/>
        <v>3528.6378147336004</v>
      </c>
      <c r="M861" s="77">
        <f t="shared" si="217"/>
        <v>1729.56</v>
      </c>
      <c r="N861" s="48">
        <v>1730</v>
      </c>
      <c r="O861" s="49">
        <f t="shared" si="212"/>
        <v>6.4999999999999964</v>
      </c>
      <c r="P861" s="93">
        <f t="shared" si="214"/>
        <v>6.5270935960591192E-2</v>
      </c>
    </row>
    <row r="862" spans="1:16" ht="31.5" x14ac:dyDescent="0.2">
      <c r="A862" s="60">
        <v>70000775</v>
      </c>
      <c r="B862" s="2" t="s">
        <v>799</v>
      </c>
      <c r="C862" s="36">
        <f>VLOOKUP(A862,'[3]Прейскурант 2019'!$A$12:$E$1358,5,0)</f>
        <v>3050</v>
      </c>
      <c r="D862" s="37">
        <f>VLOOKUP(A862,'[1]Прейскурант( новый)'!$A$9:$C$1217,3,0)</f>
        <v>10</v>
      </c>
      <c r="E862" s="68">
        <f t="shared" si="216"/>
        <v>919.86300000000006</v>
      </c>
      <c r="F862" s="44">
        <f>VLOOKUP(A862,'[2]себ-ть 2019 год'!$A$2:$Q$1337,6,0)</f>
        <v>0</v>
      </c>
      <c r="G862" s="44">
        <f t="shared" si="206"/>
        <v>919.86300000000006</v>
      </c>
      <c r="H862" s="44">
        <f t="shared" si="209"/>
        <v>312.75342000000006</v>
      </c>
      <c r="I862" s="45">
        <f t="shared" si="207"/>
        <v>1232.6164200000001</v>
      </c>
      <c r="J862" s="44">
        <f t="shared" si="210"/>
        <v>184.89246299999999</v>
      </c>
      <c r="K862" s="46">
        <f t="shared" si="208"/>
        <v>1417.508883</v>
      </c>
      <c r="L862" s="47">
        <f t="shared" si="211"/>
        <v>1701.0106596000001</v>
      </c>
      <c r="M862" s="77">
        <f t="shared" si="217"/>
        <v>3248.25</v>
      </c>
      <c r="N862" s="48">
        <v>3248</v>
      </c>
      <c r="O862" s="49">
        <f t="shared" si="212"/>
        <v>6.5</v>
      </c>
      <c r="P862" s="93">
        <f t="shared" si="214"/>
        <v>6.4918032786885238E-2</v>
      </c>
    </row>
    <row r="863" spans="1:16" ht="47.25" x14ac:dyDescent="0.2">
      <c r="A863" s="60">
        <v>70000785</v>
      </c>
      <c r="B863" s="8" t="s">
        <v>800</v>
      </c>
      <c r="C863" s="36">
        <f>VLOOKUP(A863,'[3]Прейскурант 2019'!$A$12:$E$1358,5,0)</f>
        <v>2158</v>
      </c>
      <c r="D863" s="37">
        <f>VLOOKUP(A863,'[1]Прейскурант( новый)'!$A$9:$C$1217,3,0)</f>
        <v>4</v>
      </c>
      <c r="E863" s="68">
        <f t="shared" si="216"/>
        <v>367.94520000000006</v>
      </c>
      <c r="F863" s="44">
        <f>VLOOKUP(A863,'[2]себ-ть 2019 год'!$A$2:$Q$1337,6,0)</f>
        <v>0</v>
      </c>
      <c r="G863" s="44">
        <f t="shared" si="206"/>
        <v>367.94520000000006</v>
      </c>
      <c r="H863" s="44">
        <f t="shared" si="209"/>
        <v>125.10136800000002</v>
      </c>
      <c r="I863" s="45">
        <f t="shared" si="207"/>
        <v>493.04656800000009</v>
      </c>
      <c r="J863" s="44">
        <f t="shared" si="210"/>
        <v>73.956985200000005</v>
      </c>
      <c r="K863" s="46">
        <f t="shared" si="208"/>
        <v>567.00355320000006</v>
      </c>
      <c r="L863" s="47">
        <f t="shared" si="211"/>
        <v>680.40426384000011</v>
      </c>
      <c r="M863" s="77">
        <f t="shared" si="217"/>
        <v>2298.27</v>
      </c>
      <c r="N863" s="48">
        <v>2298</v>
      </c>
      <c r="O863" s="49">
        <f t="shared" si="212"/>
        <v>6.4999999999999991</v>
      </c>
      <c r="P863" s="93">
        <f t="shared" si="214"/>
        <v>6.4874884151992607E-2</v>
      </c>
    </row>
    <row r="864" spans="1:16" ht="47.25" x14ac:dyDescent="0.2">
      <c r="A864" s="60">
        <v>70000786</v>
      </c>
      <c r="B864" s="8" t="s">
        <v>801</v>
      </c>
      <c r="C864" s="36">
        <f>VLOOKUP(A864,'[3]Прейскурант 2019'!$A$12:$E$1358,5,0)</f>
        <v>1130</v>
      </c>
      <c r="D864" s="37">
        <f>VLOOKUP(A864,'[1]Прейскурант( новый)'!$A$9:$C$1217,3,0)</f>
        <v>2.1</v>
      </c>
      <c r="E864" s="68">
        <f t="shared" si="216"/>
        <v>193.17123000000001</v>
      </c>
      <c r="F864" s="44">
        <f>VLOOKUP(A864,'[2]себ-ть 2019 год'!$A$2:$Q$1337,6,0)</f>
        <v>0</v>
      </c>
      <c r="G864" s="44">
        <f t="shared" si="206"/>
        <v>193.17123000000001</v>
      </c>
      <c r="H864" s="44">
        <f t="shared" si="209"/>
        <v>65.678218200000003</v>
      </c>
      <c r="I864" s="45">
        <f t="shared" si="207"/>
        <v>258.84944819999998</v>
      </c>
      <c r="J864" s="44">
        <f t="shared" si="210"/>
        <v>38.827417229999995</v>
      </c>
      <c r="K864" s="46">
        <f t="shared" si="208"/>
        <v>297.67686542999996</v>
      </c>
      <c r="L864" s="47">
        <f t="shared" si="211"/>
        <v>357.21223851599996</v>
      </c>
      <c r="M864" s="77">
        <f t="shared" si="217"/>
        <v>1203.45</v>
      </c>
      <c r="N864" s="48">
        <v>1203</v>
      </c>
      <c r="O864" s="49">
        <f t="shared" si="212"/>
        <v>6.5000000000000044</v>
      </c>
      <c r="P864" s="93">
        <f t="shared" si="214"/>
        <v>6.4601769911504459E-2</v>
      </c>
    </row>
    <row r="865" spans="1:16" ht="31.5" x14ac:dyDescent="0.2">
      <c r="A865" s="60">
        <v>70000787</v>
      </c>
      <c r="B865" s="2" t="s">
        <v>802</v>
      </c>
      <c r="C865" s="36">
        <f>VLOOKUP(A865,'[3]Прейскурант 2019'!$A$12:$E$1358,5,0)</f>
        <v>2158</v>
      </c>
      <c r="D865" s="37">
        <f>VLOOKUP(A865,'[1]Прейскурант( новый)'!$A$9:$C$1217,3,0)</f>
        <v>4</v>
      </c>
      <c r="E865" s="68">
        <f t="shared" si="216"/>
        <v>367.94520000000006</v>
      </c>
      <c r="F865" s="44">
        <f>VLOOKUP(A865,'[2]себ-ть 2019 год'!$A$2:$Q$1337,6,0)</f>
        <v>0</v>
      </c>
      <c r="G865" s="44">
        <f t="shared" si="206"/>
        <v>367.94520000000006</v>
      </c>
      <c r="H865" s="44">
        <f t="shared" si="209"/>
        <v>125.10136800000002</v>
      </c>
      <c r="I865" s="45">
        <f t="shared" si="207"/>
        <v>493.04656800000009</v>
      </c>
      <c r="J865" s="44">
        <f t="shared" si="210"/>
        <v>73.956985200000005</v>
      </c>
      <c r="K865" s="46">
        <f t="shared" si="208"/>
        <v>567.00355320000006</v>
      </c>
      <c r="L865" s="47">
        <f t="shared" si="211"/>
        <v>680.40426384000011</v>
      </c>
      <c r="M865" s="77">
        <f t="shared" si="217"/>
        <v>2298.27</v>
      </c>
      <c r="N865" s="48">
        <v>2298</v>
      </c>
      <c r="O865" s="49">
        <f t="shared" si="212"/>
        <v>6.4999999999999991</v>
      </c>
      <c r="P865" s="93">
        <f t="shared" si="214"/>
        <v>6.4874884151992607E-2</v>
      </c>
    </row>
    <row r="866" spans="1:16" ht="31.5" x14ac:dyDescent="0.2">
      <c r="A866" s="60">
        <v>70000761</v>
      </c>
      <c r="B866" s="2" t="s">
        <v>803</v>
      </c>
      <c r="C866" s="36">
        <f>VLOOKUP(A866,'[3]Прейскурант 2019'!$A$12:$E$1358,5,0)</f>
        <v>1278</v>
      </c>
      <c r="D866" s="37">
        <f>VLOOKUP(A866,'[1]Прейскурант( новый)'!$A$9:$C$1217,3,0)</f>
        <v>2.5</v>
      </c>
      <c r="E866" s="68">
        <f t="shared" si="216"/>
        <v>229.96575000000001</v>
      </c>
      <c r="F866" s="44">
        <f>VLOOKUP(A866,'[2]себ-ть 2019 год'!$A$2:$Q$1337,6,0)</f>
        <v>0</v>
      </c>
      <c r="G866" s="44">
        <f t="shared" si="206"/>
        <v>229.96575000000001</v>
      </c>
      <c r="H866" s="44">
        <f t="shared" si="209"/>
        <v>78.188355000000016</v>
      </c>
      <c r="I866" s="45">
        <f t="shared" si="207"/>
        <v>308.15410500000002</v>
      </c>
      <c r="J866" s="44">
        <f t="shared" si="210"/>
        <v>46.223115749999998</v>
      </c>
      <c r="K866" s="46">
        <f t="shared" si="208"/>
        <v>354.37722074999999</v>
      </c>
      <c r="L866" s="47">
        <f t="shared" si="211"/>
        <v>425.25266490000001</v>
      </c>
      <c r="M866" s="77">
        <f t="shared" si="217"/>
        <v>1361.07</v>
      </c>
      <c r="N866" s="48">
        <v>1361</v>
      </c>
      <c r="O866" s="49">
        <f t="shared" si="212"/>
        <v>6.4999999999999947</v>
      </c>
      <c r="P866" s="93">
        <f t="shared" si="214"/>
        <v>6.4945226917057841E-2</v>
      </c>
    </row>
    <row r="867" spans="1:16" ht="15" customHeight="1" x14ac:dyDescent="0.2">
      <c r="A867" s="179" t="s">
        <v>804</v>
      </c>
      <c r="B867" s="180"/>
      <c r="C867" s="180"/>
      <c r="D867" s="180"/>
      <c r="E867" s="180"/>
      <c r="F867" s="180"/>
      <c r="G867" s="180"/>
      <c r="H867" s="180"/>
      <c r="I867" s="180"/>
      <c r="J867" s="180"/>
      <c r="K867" s="180"/>
      <c r="L867" s="180"/>
      <c r="M867" s="180"/>
      <c r="N867" s="180"/>
      <c r="O867" s="181"/>
    </row>
    <row r="868" spans="1:16" ht="15.75" x14ac:dyDescent="0.2">
      <c r="A868" s="60">
        <v>70000749</v>
      </c>
      <c r="B868" s="2" t="s">
        <v>805</v>
      </c>
      <c r="C868" s="36">
        <f>VLOOKUP(A868,'[3]Прейскурант 2019'!$A$12:$E$1358,5,0)</f>
        <v>1426</v>
      </c>
      <c r="D868" s="37">
        <f>VLOOKUP(A868,'[1]Прейскурант( новый)'!$A$9:$C$1217,3,0)</f>
        <v>3</v>
      </c>
      <c r="E868" s="68">
        <f t="shared" si="216"/>
        <v>275.95890000000003</v>
      </c>
      <c r="F868" s="44">
        <v>658</v>
      </c>
      <c r="G868" s="44">
        <f t="shared" si="206"/>
        <v>933.95890000000009</v>
      </c>
      <c r="H868" s="44">
        <f t="shared" si="209"/>
        <v>317.54602600000004</v>
      </c>
      <c r="I868" s="45">
        <f t="shared" si="207"/>
        <v>1251.5049260000001</v>
      </c>
      <c r="J868" s="44">
        <f t="shared" si="210"/>
        <v>187.72573890000001</v>
      </c>
      <c r="K868" s="46">
        <f t="shared" si="208"/>
        <v>1439.2306649000002</v>
      </c>
      <c r="L868" s="47">
        <f t="shared" si="211"/>
        <v>1727.0767978800002</v>
      </c>
      <c r="M868" s="77">
        <f t="shared" ref="M868:M877" si="218">C868*6.5%+C868</f>
        <v>1518.69</v>
      </c>
      <c r="N868" s="48">
        <v>1512</v>
      </c>
      <c r="O868" s="49">
        <f t="shared" si="212"/>
        <v>6.5000000000000044</v>
      </c>
      <c r="P868" s="93">
        <f t="shared" si="214"/>
        <v>6.0308555399719577E-2</v>
      </c>
    </row>
    <row r="869" spans="1:16" ht="31.5" x14ac:dyDescent="0.2">
      <c r="A869" s="60">
        <v>70000777</v>
      </c>
      <c r="B869" s="2" t="s">
        <v>806</v>
      </c>
      <c r="C869" s="36">
        <f>VLOOKUP(A869,'[3]Прейскурант 2019'!$A$12:$E$1358,5,0)</f>
        <v>355</v>
      </c>
      <c r="D869" s="37">
        <f>VLOOKUP(A869,'[1]Прейскурант( новый)'!$A$9:$C$1217,3,0)</f>
        <v>0.75</v>
      </c>
      <c r="E869" s="68">
        <f t="shared" si="216"/>
        <v>68.989725000000007</v>
      </c>
      <c r="F869" s="44">
        <v>658</v>
      </c>
      <c r="G869" s="44">
        <f t="shared" si="206"/>
        <v>726.98972500000002</v>
      </c>
      <c r="H869" s="44">
        <f t="shared" si="209"/>
        <v>247.17650650000002</v>
      </c>
      <c r="I869" s="45">
        <f t="shared" si="207"/>
        <v>974.16623150000009</v>
      </c>
      <c r="J869" s="44">
        <f t="shared" si="210"/>
        <v>146.124934725</v>
      </c>
      <c r="K869" s="46">
        <f t="shared" si="208"/>
        <v>1120.2911662250001</v>
      </c>
      <c r="L869" s="47">
        <f t="shared" si="211"/>
        <v>1344.3493994700002</v>
      </c>
      <c r="M869" s="77">
        <f t="shared" si="218"/>
        <v>378.07499999999999</v>
      </c>
      <c r="N869" s="48">
        <v>378</v>
      </c>
      <c r="O869" s="49">
        <f t="shared" si="212"/>
        <v>6.4999999999999973</v>
      </c>
      <c r="P869" s="93">
        <f t="shared" si="214"/>
        <v>6.4788732394366111E-2</v>
      </c>
    </row>
    <row r="870" spans="1:16" ht="15.75" x14ac:dyDescent="0.2">
      <c r="A870" s="60">
        <v>70000126</v>
      </c>
      <c r="B870" s="2" t="s">
        <v>807</v>
      </c>
      <c r="C870" s="36">
        <f>VLOOKUP(A870,'[3]Прейскурант 2019'!$A$12:$E$1358,5,0)</f>
        <v>3114</v>
      </c>
      <c r="D870" s="37">
        <v>4</v>
      </c>
      <c r="E870" s="68">
        <f t="shared" si="216"/>
        <v>367.94520000000006</v>
      </c>
      <c r="F870" s="44">
        <v>1316</v>
      </c>
      <c r="G870" s="44">
        <f t="shared" si="206"/>
        <v>1683.9452000000001</v>
      </c>
      <c r="H870" s="44">
        <f t="shared" si="209"/>
        <v>572.54136800000003</v>
      </c>
      <c r="I870" s="45">
        <f t="shared" si="207"/>
        <v>2256.4865680000003</v>
      </c>
      <c r="J870" s="44">
        <f t="shared" si="210"/>
        <v>338.47298520000004</v>
      </c>
      <c r="K870" s="46">
        <f t="shared" si="208"/>
        <v>2594.9595532000003</v>
      </c>
      <c r="L870" s="47">
        <f t="shared" si="211"/>
        <v>3113.9514638400005</v>
      </c>
      <c r="M870" s="77">
        <f t="shared" si="218"/>
        <v>3316.41</v>
      </c>
      <c r="N870" s="48">
        <v>3024</v>
      </c>
      <c r="O870" s="49">
        <f t="shared" si="212"/>
        <v>6.4999999999999947</v>
      </c>
      <c r="P870" s="93">
        <f t="shared" si="214"/>
        <v>-2.8901734104046284E-2</v>
      </c>
    </row>
    <row r="871" spans="1:16" ht="31.5" x14ac:dyDescent="0.2">
      <c r="A871" s="60">
        <v>70000750</v>
      </c>
      <c r="B871" s="2" t="s">
        <v>808</v>
      </c>
      <c r="C871" s="36">
        <f>VLOOKUP(A871,'[3]Прейскурант 2019'!$A$12:$E$1358,5,0)</f>
        <v>77</v>
      </c>
      <c r="D871" s="37">
        <f>VLOOKUP(A871,'[1]Прейскурант( новый)'!$A$9:$C$1217,3,0)</f>
        <v>0.5</v>
      </c>
      <c r="E871" s="68">
        <f t="shared" si="216"/>
        <v>45.993150000000007</v>
      </c>
      <c r="F871" s="44">
        <f>VLOOKUP(A871,'[2]себ-ть 2019 год'!$A$2:$Q$1337,6,0)</f>
        <v>0</v>
      </c>
      <c r="G871" s="44">
        <f t="shared" si="206"/>
        <v>45.993150000000007</v>
      </c>
      <c r="H871" s="44">
        <f t="shared" si="209"/>
        <v>15.637671000000003</v>
      </c>
      <c r="I871" s="45">
        <f t="shared" si="207"/>
        <v>61.630821000000012</v>
      </c>
      <c r="J871" s="44">
        <f t="shared" si="210"/>
        <v>9.2446231500000007</v>
      </c>
      <c r="K871" s="46">
        <f t="shared" si="208"/>
        <v>70.875444150000007</v>
      </c>
      <c r="L871" s="47">
        <f t="shared" si="211"/>
        <v>85.050532980000014</v>
      </c>
      <c r="M871" s="77">
        <f t="shared" si="218"/>
        <v>82.004999999999995</v>
      </c>
      <c r="N871" s="48">
        <v>77</v>
      </c>
      <c r="O871" s="49">
        <f t="shared" si="212"/>
        <v>6.4999999999999947</v>
      </c>
      <c r="P871" s="93">
        <f t="shared" si="214"/>
        <v>0</v>
      </c>
    </row>
    <row r="872" spans="1:16" ht="47.25" x14ac:dyDescent="0.2">
      <c r="A872" s="60">
        <v>70000751</v>
      </c>
      <c r="B872" s="2" t="s">
        <v>809</v>
      </c>
      <c r="C872" s="36">
        <f>VLOOKUP(A872,'[3]Прейскурант 2019'!$A$12:$E$1358,5,0)</f>
        <v>153</v>
      </c>
      <c r="D872" s="37">
        <f>VLOOKUP(A872,'[1]Прейскурант( новый)'!$A$9:$C$1217,3,0)</f>
        <v>0.5</v>
      </c>
      <c r="E872" s="68">
        <f t="shared" si="216"/>
        <v>45.993150000000007</v>
      </c>
      <c r="F872" s="44">
        <f>VLOOKUP(A872,'[2]себ-ть 2019 год'!$A$2:$Q$1337,6,0)</f>
        <v>0</v>
      </c>
      <c r="G872" s="44">
        <f t="shared" si="206"/>
        <v>45.993150000000007</v>
      </c>
      <c r="H872" s="44">
        <f t="shared" si="209"/>
        <v>15.637671000000003</v>
      </c>
      <c r="I872" s="45">
        <f t="shared" si="207"/>
        <v>61.630821000000012</v>
      </c>
      <c r="J872" s="44">
        <f t="shared" si="210"/>
        <v>9.2446231500000007</v>
      </c>
      <c r="K872" s="46">
        <f t="shared" si="208"/>
        <v>70.875444150000007</v>
      </c>
      <c r="L872" s="47">
        <f t="shared" si="211"/>
        <v>85.050532980000014</v>
      </c>
      <c r="M872" s="77">
        <f t="shared" si="218"/>
        <v>162.94499999999999</v>
      </c>
      <c r="N872" s="48">
        <v>153</v>
      </c>
      <c r="O872" s="49">
        <f t="shared" si="212"/>
        <v>6.4999999999999964</v>
      </c>
      <c r="P872" s="93">
        <f t="shared" si="214"/>
        <v>0</v>
      </c>
    </row>
    <row r="873" spans="1:16" ht="31.5" x14ac:dyDescent="0.2">
      <c r="A873" s="60">
        <v>70000752</v>
      </c>
      <c r="B873" s="2" t="s">
        <v>810</v>
      </c>
      <c r="C873" s="36">
        <f>VLOOKUP(A873,'[3]Прейскурант 2019'!$A$12:$E$1358,5,0)</f>
        <v>155</v>
      </c>
      <c r="D873" s="37">
        <f>VLOOKUP(A873,'[1]Прейскурант( новый)'!$A$9:$C$1217,3,0)</f>
        <v>0.5</v>
      </c>
      <c r="E873" s="68">
        <f t="shared" si="216"/>
        <v>45.993150000000007</v>
      </c>
      <c r="F873" s="44">
        <f>VLOOKUP(A873,'[2]себ-ть 2019 год'!$A$2:$Q$1337,6,0)</f>
        <v>0</v>
      </c>
      <c r="G873" s="44">
        <f t="shared" si="206"/>
        <v>45.993150000000007</v>
      </c>
      <c r="H873" s="44">
        <f t="shared" si="209"/>
        <v>15.637671000000003</v>
      </c>
      <c r="I873" s="45">
        <f t="shared" si="207"/>
        <v>61.630821000000012</v>
      </c>
      <c r="J873" s="44">
        <f t="shared" si="210"/>
        <v>9.2446231500000007</v>
      </c>
      <c r="K873" s="46">
        <f t="shared" si="208"/>
        <v>70.875444150000007</v>
      </c>
      <c r="L873" s="47">
        <f t="shared" si="211"/>
        <v>85.050532980000014</v>
      </c>
      <c r="M873" s="77">
        <f t="shared" si="218"/>
        <v>165.07499999999999</v>
      </c>
      <c r="N873" s="48">
        <v>165</v>
      </c>
      <c r="O873" s="49">
        <f t="shared" si="212"/>
        <v>6.4999999999999929</v>
      </c>
      <c r="P873" s="93">
        <f t="shared" si="214"/>
        <v>6.4516129032258007E-2</v>
      </c>
    </row>
    <row r="874" spans="1:16" ht="47.25" x14ac:dyDescent="0.2">
      <c r="A874" s="60">
        <v>70000041</v>
      </c>
      <c r="B874" s="80" t="s">
        <v>1207</v>
      </c>
      <c r="C874" s="36">
        <v>973</v>
      </c>
      <c r="D874" s="37">
        <v>3.5</v>
      </c>
      <c r="E874" s="68">
        <f t="shared" si="216"/>
        <v>321.95205000000004</v>
      </c>
      <c r="F874" s="44">
        <v>0</v>
      </c>
      <c r="G874" s="44">
        <f t="shared" si="206"/>
        <v>321.95205000000004</v>
      </c>
      <c r="H874" s="44">
        <f t="shared" si="209"/>
        <v>109.46369700000002</v>
      </c>
      <c r="I874" s="45">
        <f t="shared" si="207"/>
        <v>431.41574700000007</v>
      </c>
      <c r="J874" s="44">
        <f t="shared" si="210"/>
        <v>64.71236205000001</v>
      </c>
      <c r="K874" s="46">
        <f t="shared" si="208"/>
        <v>496.12810905000009</v>
      </c>
      <c r="L874" s="47">
        <f t="shared" si="211"/>
        <v>595.35373086000016</v>
      </c>
      <c r="M874" s="77">
        <f t="shared" si="218"/>
        <v>1036.2449999999999</v>
      </c>
      <c r="N874" s="48">
        <v>1036</v>
      </c>
      <c r="O874" s="49">
        <f t="shared" si="212"/>
        <v>6.4999999999999893</v>
      </c>
      <c r="P874" s="93">
        <f t="shared" si="214"/>
        <v>6.4748201438848962E-2</v>
      </c>
    </row>
    <row r="875" spans="1:16" ht="47.25" x14ac:dyDescent="0.2">
      <c r="A875" s="20">
        <v>70000042</v>
      </c>
      <c r="B875" s="80" t="s">
        <v>1208</v>
      </c>
      <c r="C875" s="36">
        <v>997</v>
      </c>
      <c r="D875" s="37">
        <v>5</v>
      </c>
      <c r="E875" s="68">
        <f t="shared" si="216"/>
        <v>459.93150000000003</v>
      </c>
      <c r="F875" s="44">
        <v>0</v>
      </c>
      <c r="G875" s="44">
        <f t="shared" ref="G875:G932" si="219">E875+F875</f>
        <v>459.93150000000003</v>
      </c>
      <c r="H875" s="44">
        <f t="shared" si="209"/>
        <v>156.37671000000003</v>
      </c>
      <c r="I875" s="45">
        <f t="shared" ref="I875:I932" si="220">G875+H875</f>
        <v>616.30821000000003</v>
      </c>
      <c r="J875" s="44">
        <f t="shared" si="210"/>
        <v>92.446231499999996</v>
      </c>
      <c r="K875" s="46">
        <f t="shared" ref="K875:K932" si="221">I875+J875</f>
        <v>708.75444149999998</v>
      </c>
      <c r="L875" s="47">
        <f t="shared" si="211"/>
        <v>850.50532980000003</v>
      </c>
      <c r="M875" s="77">
        <f t="shared" si="218"/>
        <v>1061.8050000000001</v>
      </c>
      <c r="N875" s="48">
        <v>1062</v>
      </c>
      <c r="O875" s="49">
        <f t="shared" si="212"/>
        <v>6.5000000000000053</v>
      </c>
      <c r="P875" s="93">
        <f t="shared" si="214"/>
        <v>6.5195586760280921E-2</v>
      </c>
    </row>
    <row r="876" spans="1:16" ht="47.25" x14ac:dyDescent="0.2">
      <c r="A876" s="60">
        <v>70000043</v>
      </c>
      <c r="B876" s="80" t="s">
        <v>1209</v>
      </c>
      <c r="C876" s="36">
        <v>1396</v>
      </c>
      <c r="D876" s="37">
        <v>4.5</v>
      </c>
      <c r="E876" s="68">
        <f t="shared" si="216"/>
        <v>413.93835000000001</v>
      </c>
      <c r="F876" s="44">
        <v>0</v>
      </c>
      <c r="G876" s="44">
        <f t="shared" si="219"/>
        <v>413.93835000000001</v>
      </c>
      <c r="H876" s="44">
        <f t="shared" si="209"/>
        <v>140.73903900000002</v>
      </c>
      <c r="I876" s="45">
        <f t="shared" si="220"/>
        <v>554.67738900000006</v>
      </c>
      <c r="J876" s="44">
        <f t="shared" si="210"/>
        <v>83.201608350000001</v>
      </c>
      <c r="K876" s="46">
        <f t="shared" si="221"/>
        <v>637.87899735000008</v>
      </c>
      <c r="L876" s="47">
        <f t="shared" si="211"/>
        <v>765.45479682000007</v>
      </c>
      <c r="M876" s="77">
        <f t="shared" si="218"/>
        <v>1486.74</v>
      </c>
      <c r="N876" s="48">
        <v>1487</v>
      </c>
      <c r="O876" s="49">
        <f t="shared" si="212"/>
        <v>6.5</v>
      </c>
      <c r="P876" s="93">
        <f t="shared" si="214"/>
        <v>6.5186246418338145E-2</v>
      </c>
    </row>
    <row r="877" spans="1:16" ht="47.25" x14ac:dyDescent="0.2">
      <c r="A877" s="20">
        <v>70000044</v>
      </c>
      <c r="B877" s="80" t="s">
        <v>1210</v>
      </c>
      <c r="C877" s="36">
        <v>2674</v>
      </c>
      <c r="D877" s="37">
        <v>11</v>
      </c>
      <c r="E877" s="68">
        <f t="shared" si="216"/>
        <v>1011.8493000000002</v>
      </c>
      <c r="F877" s="44">
        <v>0</v>
      </c>
      <c r="G877" s="44">
        <f t="shared" si="219"/>
        <v>1011.8493000000002</v>
      </c>
      <c r="H877" s="44">
        <f t="shared" si="209"/>
        <v>344.02876200000009</v>
      </c>
      <c r="I877" s="45">
        <f t="shared" si="220"/>
        <v>1355.8780620000002</v>
      </c>
      <c r="J877" s="44">
        <f t="shared" si="210"/>
        <v>203.38170930000004</v>
      </c>
      <c r="K877" s="46">
        <f t="shared" si="221"/>
        <v>1559.2597713000002</v>
      </c>
      <c r="L877" s="47">
        <f t="shared" si="211"/>
        <v>1871.1117255600002</v>
      </c>
      <c r="M877" s="77">
        <f t="shared" si="218"/>
        <v>2847.81</v>
      </c>
      <c r="N877" s="48">
        <v>2674</v>
      </c>
      <c r="O877" s="49">
        <f t="shared" si="212"/>
        <v>6.4999999999999973</v>
      </c>
      <c r="P877" s="93">
        <f t="shared" si="214"/>
        <v>0</v>
      </c>
    </row>
    <row r="878" spans="1:16" ht="31.5" x14ac:dyDescent="0.2">
      <c r="A878" s="60">
        <v>70000045</v>
      </c>
      <c r="B878" s="80" t="s">
        <v>1203</v>
      </c>
      <c r="C878" s="36">
        <v>0</v>
      </c>
      <c r="D878" s="37">
        <v>4.5</v>
      </c>
      <c r="E878" s="68">
        <f t="shared" ref="E878:E881" si="222">70.65*D878*1.302</f>
        <v>413.93835000000001</v>
      </c>
      <c r="F878" s="44">
        <v>0</v>
      </c>
      <c r="G878" s="44">
        <f t="shared" ref="G878:G881" si="223">E878+F878</f>
        <v>413.93835000000001</v>
      </c>
      <c r="H878" s="44">
        <f t="shared" ref="H878:H881" si="224">G878*$H$1</f>
        <v>140.73903900000002</v>
      </c>
      <c r="I878" s="45">
        <f t="shared" ref="I878:I881" si="225">G878+H878</f>
        <v>554.67738900000006</v>
      </c>
      <c r="J878" s="44">
        <f t="shared" ref="J878:J881" si="226">I878*$J$1</f>
        <v>83.201608350000001</v>
      </c>
      <c r="K878" s="46">
        <f t="shared" ref="K878:K881" si="227">I878+J878</f>
        <v>637.87899735000008</v>
      </c>
      <c r="L878" s="47">
        <f t="shared" ref="L878:L881" si="228">K878*$L$1+K878</f>
        <v>765.45479682000007</v>
      </c>
      <c r="M878" s="77">
        <v>770</v>
      </c>
      <c r="N878" s="48">
        <v>1036</v>
      </c>
      <c r="O878" s="49">
        <v>100</v>
      </c>
      <c r="P878" s="93">
        <v>1</v>
      </c>
    </row>
    <row r="879" spans="1:16" ht="31.5" x14ac:dyDescent="0.2">
      <c r="A879" s="20">
        <v>70000046</v>
      </c>
      <c r="B879" s="80" t="s">
        <v>1204</v>
      </c>
      <c r="C879" s="36">
        <v>0</v>
      </c>
      <c r="D879" s="37">
        <v>5.5</v>
      </c>
      <c r="E879" s="68">
        <f t="shared" si="222"/>
        <v>505.9246500000001</v>
      </c>
      <c r="F879" s="44">
        <v>0</v>
      </c>
      <c r="G879" s="44">
        <f t="shared" si="223"/>
        <v>505.9246500000001</v>
      </c>
      <c r="H879" s="44">
        <f t="shared" si="224"/>
        <v>172.01438100000004</v>
      </c>
      <c r="I879" s="45">
        <f t="shared" si="225"/>
        <v>677.93903100000011</v>
      </c>
      <c r="J879" s="44">
        <f t="shared" si="226"/>
        <v>101.69085465000002</v>
      </c>
      <c r="K879" s="46">
        <f t="shared" si="227"/>
        <v>779.62988565000012</v>
      </c>
      <c r="L879" s="47">
        <f t="shared" si="228"/>
        <v>935.5558627800001</v>
      </c>
      <c r="M879" s="77">
        <v>940</v>
      </c>
      <c r="N879" s="48">
        <v>1487</v>
      </c>
      <c r="O879" s="49">
        <v>100</v>
      </c>
      <c r="P879" s="93">
        <v>1</v>
      </c>
    </row>
    <row r="880" spans="1:16" ht="31.5" x14ac:dyDescent="0.2">
      <c r="A880" s="60">
        <v>70000047</v>
      </c>
      <c r="B880" s="80" t="s">
        <v>1205</v>
      </c>
      <c r="C880" s="36">
        <v>0</v>
      </c>
      <c r="D880" s="37">
        <v>5</v>
      </c>
      <c r="E880" s="68">
        <f t="shared" si="222"/>
        <v>459.93150000000003</v>
      </c>
      <c r="F880" s="44">
        <v>0</v>
      </c>
      <c r="G880" s="44">
        <f t="shared" si="223"/>
        <v>459.93150000000003</v>
      </c>
      <c r="H880" s="44">
        <f t="shared" si="224"/>
        <v>156.37671000000003</v>
      </c>
      <c r="I880" s="45">
        <f t="shared" si="225"/>
        <v>616.30821000000003</v>
      </c>
      <c r="J880" s="44">
        <f t="shared" si="226"/>
        <v>92.446231499999996</v>
      </c>
      <c r="K880" s="46">
        <f t="shared" si="227"/>
        <v>708.75444149999998</v>
      </c>
      <c r="L880" s="47">
        <f t="shared" si="228"/>
        <v>850.50532980000003</v>
      </c>
      <c r="M880" s="77">
        <v>860</v>
      </c>
      <c r="N880" s="48">
        <v>1062</v>
      </c>
      <c r="O880" s="49">
        <v>100</v>
      </c>
      <c r="P880" s="93">
        <v>1</v>
      </c>
    </row>
    <row r="881" spans="1:16" ht="31.5" x14ac:dyDescent="0.2">
      <c r="A881" s="20">
        <v>70000048</v>
      </c>
      <c r="B881" s="80" t="s">
        <v>1206</v>
      </c>
      <c r="C881" s="36">
        <v>0</v>
      </c>
      <c r="D881" s="37">
        <v>6.5</v>
      </c>
      <c r="E881" s="68">
        <f t="shared" si="222"/>
        <v>597.91095000000007</v>
      </c>
      <c r="F881" s="44">
        <v>0</v>
      </c>
      <c r="G881" s="44">
        <f t="shared" si="223"/>
        <v>597.91095000000007</v>
      </c>
      <c r="H881" s="44">
        <f t="shared" si="224"/>
        <v>203.28972300000004</v>
      </c>
      <c r="I881" s="45">
        <f t="shared" si="225"/>
        <v>801.20067300000005</v>
      </c>
      <c r="J881" s="44">
        <f t="shared" si="226"/>
        <v>120.18010095</v>
      </c>
      <c r="K881" s="46">
        <f t="shared" si="227"/>
        <v>921.38077395000005</v>
      </c>
      <c r="L881" s="47">
        <f t="shared" si="228"/>
        <v>1105.65692874</v>
      </c>
      <c r="M881" s="77">
        <v>1110</v>
      </c>
      <c r="N881" s="48">
        <v>2674</v>
      </c>
      <c r="O881" s="49">
        <v>100</v>
      </c>
      <c r="P881" s="93">
        <v>1</v>
      </c>
    </row>
    <row r="882" spans="1:16" ht="15" customHeight="1" x14ac:dyDescent="0.2">
      <c r="A882" s="179" t="s">
        <v>811</v>
      </c>
      <c r="B882" s="180"/>
      <c r="C882" s="180"/>
      <c r="D882" s="180"/>
      <c r="E882" s="180"/>
      <c r="F882" s="180"/>
      <c r="G882" s="180"/>
      <c r="H882" s="180"/>
      <c r="I882" s="180"/>
      <c r="J882" s="180"/>
      <c r="K882" s="180"/>
      <c r="L882" s="180"/>
      <c r="M882" s="180"/>
      <c r="N882" s="180"/>
      <c r="O882" s="181"/>
    </row>
    <row r="883" spans="1:16" ht="31.5" x14ac:dyDescent="0.2">
      <c r="A883" s="60">
        <v>70000739</v>
      </c>
      <c r="B883" s="2" t="s">
        <v>812</v>
      </c>
      <c r="C883" s="36">
        <f>VLOOKUP(A883,'[3]Прейскурант 2019'!$A$12:$E$1358,5,0)</f>
        <v>5050</v>
      </c>
      <c r="D883" s="37">
        <f>VLOOKUP(A883,'[1]Прейскурант( новый)'!$A$9:$C$1217,3,0)</f>
        <v>10</v>
      </c>
      <c r="E883" s="68">
        <f t="shared" si="216"/>
        <v>919.86300000000006</v>
      </c>
      <c r="F883" s="44">
        <f>VLOOKUP(A883,'[2]себ-ть 2019 год'!$A$2:$Q$1337,6,0)</f>
        <v>29.25</v>
      </c>
      <c r="G883" s="44">
        <f t="shared" si="219"/>
        <v>949.11300000000006</v>
      </c>
      <c r="H883" s="44">
        <f t="shared" si="209"/>
        <v>322.69842000000006</v>
      </c>
      <c r="I883" s="45">
        <f t="shared" si="220"/>
        <v>1271.81142</v>
      </c>
      <c r="J883" s="44">
        <f t="shared" si="210"/>
        <v>190.77171300000001</v>
      </c>
      <c r="K883" s="46">
        <f t="shared" si="221"/>
        <v>1462.5831330000001</v>
      </c>
      <c r="L883" s="47">
        <f t="shared" si="211"/>
        <v>1755.0997596000002</v>
      </c>
      <c r="M883" s="77">
        <f t="shared" ref="M883:M884" si="229">C883*6.5%+C883</f>
        <v>5378.25</v>
      </c>
      <c r="N883" s="48">
        <v>5378</v>
      </c>
      <c r="O883" s="49">
        <f t="shared" si="212"/>
        <v>6.5</v>
      </c>
      <c r="P883" s="93">
        <f t="shared" si="214"/>
        <v>6.4950495049505008E-2</v>
      </c>
    </row>
    <row r="884" spans="1:16" ht="31.5" x14ac:dyDescent="0.2">
      <c r="A884" s="60">
        <v>70000740</v>
      </c>
      <c r="B884" s="2" t="s">
        <v>813</v>
      </c>
      <c r="C884" s="36">
        <f>VLOOKUP(A884,'[3]Прейскурант 2019'!$A$12:$E$1358,5,0)</f>
        <v>4053</v>
      </c>
      <c r="D884" s="37">
        <f>VLOOKUP(A884,'[1]Прейскурант( новый)'!$A$9:$C$1217,3,0)</f>
        <v>10</v>
      </c>
      <c r="E884" s="68">
        <f t="shared" si="216"/>
        <v>919.86300000000006</v>
      </c>
      <c r="F884" s="44">
        <f>VLOOKUP(A884,'[2]себ-ть 2019 год'!$A$2:$Q$1337,6,0)</f>
        <v>60.56</v>
      </c>
      <c r="G884" s="44">
        <f t="shared" si="219"/>
        <v>980.423</v>
      </c>
      <c r="H884" s="44">
        <f t="shared" si="209"/>
        <v>333.34382000000005</v>
      </c>
      <c r="I884" s="45">
        <f t="shared" si="220"/>
        <v>1313.7668200000001</v>
      </c>
      <c r="J884" s="44">
        <f t="shared" si="210"/>
        <v>197.065023</v>
      </c>
      <c r="K884" s="46">
        <f t="shared" si="221"/>
        <v>1510.8318429999999</v>
      </c>
      <c r="L884" s="47">
        <f t="shared" si="211"/>
        <v>1812.9982115999999</v>
      </c>
      <c r="M884" s="77">
        <f t="shared" si="229"/>
        <v>4316.4449999999997</v>
      </c>
      <c r="N884" s="48">
        <v>4316</v>
      </c>
      <c r="O884" s="49">
        <f t="shared" si="212"/>
        <v>6.4999999999999929</v>
      </c>
      <c r="P884" s="93">
        <f t="shared" si="214"/>
        <v>6.489020478657781E-2</v>
      </c>
    </row>
    <row r="885" spans="1:16" ht="15" customHeight="1" x14ac:dyDescent="0.2">
      <c r="A885" s="179" t="s">
        <v>814</v>
      </c>
      <c r="B885" s="180"/>
      <c r="C885" s="180"/>
      <c r="D885" s="180"/>
      <c r="E885" s="180"/>
      <c r="F885" s="180"/>
      <c r="G885" s="180"/>
      <c r="H885" s="180"/>
      <c r="I885" s="180"/>
      <c r="J885" s="180"/>
      <c r="K885" s="180"/>
      <c r="L885" s="180"/>
      <c r="M885" s="180"/>
      <c r="N885" s="180"/>
      <c r="O885" s="181"/>
    </row>
    <row r="886" spans="1:16" ht="31.5" x14ac:dyDescent="0.2">
      <c r="A886" s="60">
        <v>70000760</v>
      </c>
      <c r="B886" s="2" t="s">
        <v>815</v>
      </c>
      <c r="C886" s="36">
        <f>VLOOKUP(A886,'[3]Прейскурант 2019'!$A$12:$E$1358,5,0)</f>
        <v>442</v>
      </c>
      <c r="D886" s="37">
        <f>VLOOKUP(A886,'[1]Прейскурант( новый)'!$A$9:$C$1217,3,0)</f>
        <v>1.2</v>
      </c>
      <c r="E886" s="68">
        <f t="shared" si="216"/>
        <v>110.38356</v>
      </c>
      <c r="F886" s="44">
        <f>VLOOKUP(A886,'[2]себ-ть 2019 год'!$A$2:$Q$1337,6,0)</f>
        <v>0</v>
      </c>
      <c r="G886" s="44">
        <f t="shared" si="219"/>
        <v>110.38356</v>
      </c>
      <c r="H886" s="44">
        <f t="shared" si="209"/>
        <v>37.530410400000001</v>
      </c>
      <c r="I886" s="45">
        <f t="shared" si="220"/>
        <v>147.91397040000001</v>
      </c>
      <c r="J886" s="44">
        <f t="shared" si="210"/>
        <v>22.187095559999999</v>
      </c>
      <c r="K886" s="46">
        <f t="shared" si="221"/>
        <v>170.10106596</v>
      </c>
      <c r="L886" s="47">
        <f t="shared" si="211"/>
        <v>204.121279152</v>
      </c>
      <c r="M886" s="77">
        <f t="shared" ref="M886:M887" si="230">C886*6.5%+C886</f>
        <v>470.73</v>
      </c>
      <c r="N886" s="48">
        <v>442</v>
      </c>
      <c r="O886" s="49">
        <f t="shared" si="212"/>
        <v>6.5000000000000044</v>
      </c>
      <c r="P886" s="93">
        <f t="shared" si="214"/>
        <v>0</v>
      </c>
    </row>
    <row r="887" spans="1:16" ht="31.5" x14ac:dyDescent="0.2">
      <c r="A887" s="60">
        <v>70000762</v>
      </c>
      <c r="B887" s="2" t="s">
        <v>816</v>
      </c>
      <c r="C887" s="36">
        <f>VLOOKUP(A887,'[3]Прейскурант 2019'!$A$12:$E$1358,5,0)</f>
        <v>588</v>
      </c>
      <c r="D887" s="37">
        <f>VLOOKUP(A887,'[1]Прейскурант( новый)'!$A$9:$C$1217,3,0)</f>
        <v>3</v>
      </c>
      <c r="E887" s="68">
        <f t="shared" si="216"/>
        <v>275.95890000000003</v>
      </c>
      <c r="F887" s="44">
        <f>VLOOKUP(A887,'[2]себ-ть 2019 год'!$A$2:$Q$1337,6,0)</f>
        <v>0</v>
      </c>
      <c r="G887" s="44">
        <f t="shared" si="219"/>
        <v>275.95890000000003</v>
      </c>
      <c r="H887" s="44">
        <f t="shared" si="209"/>
        <v>93.826026000000013</v>
      </c>
      <c r="I887" s="45">
        <f t="shared" si="220"/>
        <v>369.78492600000004</v>
      </c>
      <c r="J887" s="44">
        <f t="shared" si="210"/>
        <v>55.467738900000008</v>
      </c>
      <c r="K887" s="46">
        <f t="shared" si="221"/>
        <v>425.25266490000007</v>
      </c>
      <c r="L887" s="47">
        <f t="shared" si="211"/>
        <v>510.30319788000008</v>
      </c>
      <c r="M887" s="77">
        <f t="shared" si="230"/>
        <v>626.22</v>
      </c>
      <c r="N887" s="48">
        <v>588</v>
      </c>
      <c r="O887" s="49">
        <f t="shared" si="212"/>
        <v>6.5000000000000044</v>
      </c>
      <c r="P887" s="93">
        <f t="shared" si="214"/>
        <v>0</v>
      </c>
    </row>
    <row r="888" spans="1:16" ht="15" customHeight="1" x14ac:dyDescent="0.2">
      <c r="A888" s="179" t="s">
        <v>817</v>
      </c>
      <c r="B888" s="180"/>
      <c r="C888" s="180"/>
      <c r="D888" s="180"/>
      <c r="E888" s="180"/>
      <c r="F888" s="180"/>
      <c r="G888" s="180"/>
      <c r="H888" s="180"/>
      <c r="I888" s="180"/>
      <c r="J888" s="180"/>
      <c r="K888" s="180"/>
      <c r="L888" s="180"/>
      <c r="M888" s="180"/>
      <c r="N888" s="180"/>
      <c r="O888" s="181"/>
    </row>
    <row r="889" spans="1:16" ht="31.5" x14ac:dyDescent="0.2">
      <c r="A889" s="57">
        <v>70000125</v>
      </c>
      <c r="B889" s="2" t="s">
        <v>818</v>
      </c>
      <c r="C889" s="36">
        <f>VLOOKUP(A889,'[3]Прейскурант 2019'!$A$12:$E$1358,5,0)</f>
        <v>3894</v>
      </c>
      <c r="D889" s="37">
        <v>0</v>
      </c>
      <c r="E889" s="68">
        <f t="shared" si="216"/>
        <v>0</v>
      </c>
      <c r="F889" s="44">
        <v>3290</v>
      </c>
      <c r="G889" s="44">
        <f t="shared" si="219"/>
        <v>3290</v>
      </c>
      <c r="H889" s="44">
        <f t="shared" si="209"/>
        <v>1118.6000000000001</v>
      </c>
      <c r="I889" s="45">
        <f t="shared" si="220"/>
        <v>4408.6000000000004</v>
      </c>
      <c r="J889" s="44">
        <f t="shared" si="210"/>
        <v>661.29000000000008</v>
      </c>
      <c r="K889" s="46">
        <f t="shared" si="221"/>
        <v>5069.8900000000003</v>
      </c>
      <c r="L889" s="47">
        <f t="shared" si="211"/>
        <v>6083.8680000000004</v>
      </c>
      <c r="M889" s="77">
        <f t="shared" ref="M889:M890" si="231">C889*6.5%+C889</f>
        <v>4147.1099999999997</v>
      </c>
      <c r="N889" s="48">
        <v>4147</v>
      </c>
      <c r="O889" s="49">
        <f t="shared" si="212"/>
        <v>6.499999999999992</v>
      </c>
      <c r="P889" s="93">
        <f t="shared" si="214"/>
        <v>6.4971751412429279E-2</v>
      </c>
    </row>
    <row r="890" spans="1:16" ht="31.5" x14ac:dyDescent="0.2">
      <c r="A890" s="60">
        <v>70000789</v>
      </c>
      <c r="B890" s="2" t="s">
        <v>819</v>
      </c>
      <c r="C890" s="36">
        <f>VLOOKUP(A890,'[3]Прейскурант 2019'!$A$12:$E$1358,5,0)</f>
        <v>1105</v>
      </c>
      <c r="D890" s="37">
        <f>VLOOKUP(A890,'[1]Прейскурант( новый)'!$A$9:$C$1217,3,0)</f>
        <v>2.5</v>
      </c>
      <c r="E890" s="68">
        <f t="shared" si="216"/>
        <v>229.96575000000001</v>
      </c>
      <c r="F890" s="44">
        <f>VLOOKUP(A890,'[2]себ-ть 2019 год'!$A$2:$Q$1337,6,0)</f>
        <v>0</v>
      </c>
      <c r="G890" s="44">
        <f t="shared" si="219"/>
        <v>229.96575000000001</v>
      </c>
      <c r="H890" s="44">
        <f t="shared" si="209"/>
        <v>78.188355000000016</v>
      </c>
      <c r="I890" s="45">
        <f t="shared" si="220"/>
        <v>308.15410500000002</v>
      </c>
      <c r="J890" s="44">
        <f t="shared" si="210"/>
        <v>46.223115749999998</v>
      </c>
      <c r="K890" s="46">
        <f t="shared" si="221"/>
        <v>354.37722074999999</v>
      </c>
      <c r="L890" s="47">
        <f t="shared" si="211"/>
        <v>425.25266490000001</v>
      </c>
      <c r="M890" s="77">
        <f t="shared" si="231"/>
        <v>1176.825</v>
      </c>
      <c r="N890" s="48">
        <v>1105</v>
      </c>
      <c r="O890" s="49">
        <f t="shared" si="212"/>
        <v>6.5000000000000044</v>
      </c>
      <c r="P890" s="93">
        <f t="shared" si="214"/>
        <v>0</v>
      </c>
    </row>
    <row r="891" spans="1:16" ht="15" customHeight="1" x14ac:dyDescent="0.2">
      <c r="A891" s="176" t="s">
        <v>820</v>
      </c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8"/>
    </row>
    <row r="892" spans="1:16" ht="47.25" x14ac:dyDescent="0.2">
      <c r="A892" s="12">
        <v>80000644</v>
      </c>
      <c r="B892" s="2" t="s">
        <v>821</v>
      </c>
      <c r="C892" s="36">
        <f>VLOOKUP(A892,'[3]Прейскурант 2019'!$A$12:$E$1358,5,0)</f>
        <v>379</v>
      </c>
      <c r="D892" s="37">
        <f>VLOOKUP(A892,'[1]Прейскурант( новый)'!$A$9:$C$1217,3,0)</f>
        <v>2</v>
      </c>
      <c r="E892" s="68">
        <f t="shared" ref="E892:E955" si="232">62.44*D892*1.302</f>
        <v>162.59376</v>
      </c>
      <c r="F892" s="44">
        <f>VLOOKUP(A892,'[2]себ-ть 2019 год'!$A$2:$Q$1337,6,0)</f>
        <v>3.23</v>
      </c>
      <c r="G892" s="44">
        <f t="shared" si="219"/>
        <v>165.82375999999999</v>
      </c>
      <c r="H892" s="44">
        <f t="shared" si="209"/>
        <v>56.380078400000002</v>
      </c>
      <c r="I892" s="45">
        <f t="shared" si="220"/>
        <v>222.2038384</v>
      </c>
      <c r="J892" s="44">
        <f t="shared" si="210"/>
        <v>33.330575759999995</v>
      </c>
      <c r="K892" s="46">
        <f t="shared" si="221"/>
        <v>255.53441415999998</v>
      </c>
      <c r="L892" s="47">
        <f t="shared" si="211"/>
        <v>306.64129699199998</v>
      </c>
      <c r="M892" s="77">
        <f t="shared" ref="M892:M955" si="233">C892*6.5%+C892</f>
        <v>403.63499999999999</v>
      </c>
      <c r="N892" s="48">
        <v>404</v>
      </c>
      <c r="O892" s="49">
        <f t="shared" si="212"/>
        <v>6.4999999999999973</v>
      </c>
      <c r="P892" s="93">
        <f t="shared" si="214"/>
        <v>6.5963060686015762E-2</v>
      </c>
    </row>
    <row r="893" spans="1:16" ht="31.5" x14ac:dyDescent="0.2">
      <c r="A893" s="12">
        <v>80000645</v>
      </c>
      <c r="B893" s="2" t="s">
        <v>822</v>
      </c>
      <c r="C893" s="36">
        <f>VLOOKUP(A893,'[3]Прейскурант 2019'!$A$12:$E$1358,5,0)</f>
        <v>379</v>
      </c>
      <c r="D893" s="37">
        <f>VLOOKUP(A893,'[1]Прейскурант( новый)'!$A$9:$C$1217,3,0)</f>
        <v>2</v>
      </c>
      <c r="E893" s="68">
        <f t="shared" si="232"/>
        <v>162.59376</v>
      </c>
      <c r="F893" s="44">
        <f>VLOOKUP(A893,'[2]себ-ть 2019 год'!$A$2:$Q$1337,6,0)</f>
        <v>2.95</v>
      </c>
      <c r="G893" s="44">
        <f t="shared" si="219"/>
        <v>165.54375999999999</v>
      </c>
      <c r="H893" s="44">
        <f t="shared" si="209"/>
        <v>56.284878400000004</v>
      </c>
      <c r="I893" s="45">
        <f t="shared" si="220"/>
        <v>221.82863839999999</v>
      </c>
      <c r="J893" s="44">
        <f t="shared" si="210"/>
        <v>33.274295759999994</v>
      </c>
      <c r="K893" s="46">
        <f t="shared" si="221"/>
        <v>255.10293415999999</v>
      </c>
      <c r="L893" s="47">
        <f t="shared" si="211"/>
        <v>306.12352099200001</v>
      </c>
      <c r="M893" s="77">
        <f t="shared" si="233"/>
        <v>403.63499999999999</v>
      </c>
      <c r="N893" s="48">
        <v>404</v>
      </c>
      <c r="O893" s="49">
        <f t="shared" si="212"/>
        <v>6.4999999999999973</v>
      </c>
      <c r="P893" s="93">
        <f t="shared" si="214"/>
        <v>6.5963060686015762E-2</v>
      </c>
    </row>
    <row r="894" spans="1:16" ht="15.75" x14ac:dyDescent="0.2">
      <c r="A894" s="12">
        <v>80000646</v>
      </c>
      <c r="B894" s="2" t="s">
        <v>823</v>
      </c>
      <c r="C894" s="36">
        <f>VLOOKUP(A894,'[3]Прейскурант 2019'!$A$12:$E$1358,5,0)</f>
        <v>364</v>
      </c>
      <c r="D894" s="37">
        <f>VLOOKUP(A894,'[1]Прейскурант( новый)'!$A$9:$C$1217,3,0)</f>
        <v>1.5</v>
      </c>
      <c r="E894" s="68">
        <f t="shared" si="232"/>
        <v>121.94532</v>
      </c>
      <c r="F894" s="44">
        <f>VLOOKUP(A894,'[2]себ-ть 2019 год'!$A$2:$Q$1337,6,0)</f>
        <v>40.020000000000003</v>
      </c>
      <c r="G894" s="44">
        <f t="shared" si="219"/>
        <v>161.96531999999999</v>
      </c>
      <c r="H894" s="44">
        <f t="shared" ref="H894:H957" si="234">G894*$H$1</f>
        <v>55.068208800000001</v>
      </c>
      <c r="I894" s="45">
        <f t="shared" si="220"/>
        <v>217.0335288</v>
      </c>
      <c r="J894" s="44">
        <f t="shared" ref="J894:J957" si="235">I894*$J$1</f>
        <v>32.555029319999996</v>
      </c>
      <c r="K894" s="46">
        <f t="shared" si="221"/>
        <v>249.58855811999999</v>
      </c>
      <c r="L894" s="47">
        <f t="shared" ref="L894:L957" si="236">K894*$L$1+K894</f>
        <v>299.50626974400001</v>
      </c>
      <c r="M894" s="77">
        <f t="shared" si="233"/>
        <v>387.66</v>
      </c>
      <c r="N894" s="48">
        <v>388</v>
      </c>
      <c r="O894" s="49">
        <f t="shared" ref="O894:O957" si="237">(M894-C894)/C894*100</f>
        <v>6.5000000000000071</v>
      </c>
      <c r="P894" s="93">
        <f t="shared" si="214"/>
        <v>6.5934065934065922E-2</v>
      </c>
    </row>
    <row r="895" spans="1:16" ht="31.5" x14ac:dyDescent="0.2">
      <c r="A895" s="12">
        <v>80000647</v>
      </c>
      <c r="B895" s="2" t="s">
        <v>824</v>
      </c>
      <c r="C895" s="36">
        <f>VLOOKUP(A895,'[3]Прейскурант 2019'!$A$12:$E$1358,5,0)</f>
        <v>295</v>
      </c>
      <c r="D895" s="37">
        <f>VLOOKUP(A895,'[1]Прейскурант( новый)'!$A$9:$C$1217,3,0)</f>
        <v>1.5</v>
      </c>
      <c r="E895" s="68">
        <f t="shared" si="232"/>
        <v>121.94532</v>
      </c>
      <c r="F895" s="44">
        <f>VLOOKUP(A895,'[2]себ-ть 2019 год'!$A$2:$Q$1337,6,0)</f>
        <v>20.010000000000002</v>
      </c>
      <c r="G895" s="44">
        <f t="shared" si="219"/>
        <v>141.95532</v>
      </c>
      <c r="H895" s="44">
        <f t="shared" si="234"/>
        <v>48.264808800000004</v>
      </c>
      <c r="I895" s="45">
        <f t="shared" si="220"/>
        <v>190.2201288</v>
      </c>
      <c r="J895" s="44">
        <f t="shared" si="235"/>
        <v>28.533019319999998</v>
      </c>
      <c r="K895" s="46">
        <f t="shared" si="221"/>
        <v>218.75314811999999</v>
      </c>
      <c r="L895" s="47">
        <f t="shared" si="236"/>
        <v>262.50377774399999</v>
      </c>
      <c r="M895" s="77">
        <f t="shared" si="233"/>
        <v>314.17500000000001</v>
      </c>
      <c r="N895" s="48">
        <v>314</v>
      </c>
      <c r="O895" s="49">
        <f t="shared" si="237"/>
        <v>6.5000000000000044</v>
      </c>
      <c r="P895" s="93">
        <f t="shared" si="214"/>
        <v>6.4406779661017044E-2</v>
      </c>
    </row>
    <row r="896" spans="1:16" ht="47.25" x14ac:dyDescent="0.2">
      <c r="A896" s="12">
        <v>80000648</v>
      </c>
      <c r="B896" s="2" t="s">
        <v>825</v>
      </c>
      <c r="C896" s="36">
        <f>VLOOKUP(A896,'[3]Прейскурант 2019'!$A$12:$E$1358,5,0)</f>
        <v>230</v>
      </c>
      <c r="D896" s="37">
        <f>VLOOKUP(A896,'[1]Прейскурант( новый)'!$A$9:$C$1217,3,0)</f>
        <v>1</v>
      </c>
      <c r="E896" s="68">
        <f t="shared" si="232"/>
        <v>81.296880000000002</v>
      </c>
      <c r="F896" s="44">
        <f>VLOOKUP(A896,'[2]себ-ть 2019 год'!$A$2:$Q$1337,6,0)</f>
        <v>32.78</v>
      </c>
      <c r="G896" s="44">
        <f t="shared" si="219"/>
        <v>114.07688</v>
      </c>
      <c r="H896" s="44">
        <f t="shared" si="234"/>
        <v>38.786139200000001</v>
      </c>
      <c r="I896" s="45">
        <f t="shared" si="220"/>
        <v>152.8630192</v>
      </c>
      <c r="J896" s="44">
        <f t="shared" si="235"/>
        <v>22.929452879999999</v>
      </c>
      <c r="K896" s="46">
        <f t="shared" si="221"/>
        <v>175.79247207999998</v>
      </c>
      <c r="L896" s="47">
        <f t="shared" si="236"/>
        <v>210.95096649599998</v>
      </c>
      <c r="M896" s="77">
        <f t="shared" si="233"/>
        <v>244.95</v>
      </c>
      <c r="N896" s="48">
        <v>245</v>
      </c>
      <c r="O896" s="49">
        <f t="shared" si="237"/>
        <v>6.4999999999999947</v>
      </c>
      <c r="P896" s="93">
        <f t="shared" si="214"/>
        <v>6.5217391304347894E-2</v>
      </c>
    </row>
    <row r="897" spans="1:16" ht="15.75" x14ac:dyDescent="0.2">
      <c r="A897" s="12">
        <v>80000649</v>
      </c>
      <c r="B897" s="2" t="s">
        <v>826</v>
      </c>
      <c r="C897" s="36">
        <f>VLOOKUP(A897,'[3]Прейскурант 2019'!$A$12:$E$1358,5,0)</f>
        <v>1073</v>
      </c>
      <c r="D897" s="37">
        <f>VLOOKUP(A897,'[1]Прейскурант( новый)'!$A$9:$C$1217,3,0)</f>
        <v>5</v>
      </c>
      <c r="E897" s="68">
        <f t="shared" si="232"/>
        <v>406.48439999999999</v>
      </c>
      <c r="F897" s="44">
        <f>VLOOKUP(A897,'[2]себ-ть 2019 год'!$A$2:$Q$1337,6,0)</f>
        <v>114.9</v>
      </c>
      <c r="G897" s="44">
        <f t="shared" si="219"/>
        <v>521.38440000000003</v>
      </c>
      <c r="H897" s="44">
        <f t="shared" si="234"/>
        <v>177.27069600000002</v>
      </c>
      <c r="I897" s="45">
        <f t="shared" si="220"/>
        <v>698.65509600000007</v>
      </c>
      <c r="J897" s="44">
        <f t="shared" si="235"/>
        <v>104.79826440000001</v>
      </c>
      <c r="K897" s="46">
        <f t="shared" si="221"/>
        <v>803.45336040000007</v>
      </c>
      <c r="L897" s="47">
        <f t="shared" si="236"/>
        <v>964.14403248000008</v>
      </c>
      <c r="M897" s="77">
        <f t="shared" si="233"/>
        <v>1142.7449999999999</v>
      </c>
      <c r="N897" s="48">
        <v>1143</v>
      </c>
      <c r="O897" s="49">
        <f t="shared" si="237"/>
        <v>6.4999999999999902</v>
      </c>
      <c r="P897" s="93">
        <f t="shared" si="214"/>
        <v>6.5237651444548073E-2</v>
      </c>
    </row>
    <row r="898" spans="1:16" ht="15.75" x14ac:dyDescent="0.2">
      <c r="A898" s="12">
        <v>80000650</v>
      </c>
      <c r="B898" s="2" t="s">
        <v>827</v>
      </c>
      <c r="C898" s="36">
        <f>VLOOKUP(A898,'[3]Прейскурант 2019'!$A$12:$E$1358,5,0)</f>
        <v>186</v>
      </c>
      <c r="D898" s="37">
        <f>VLOOKUP(A898,'[1]Прейскурант( новый)'!$A$9:$C$1217,3,0)</f>
        <v>1</v>
      </c>
      <c r="E898" s="68">
        <f t="shared" si="232"/>
        <v>81.296880000000002</v>
      </c>
      <c r="F898" s="44">
        <f>VLOOKUP(A898,'[2]себ-ть 2019 год'!$A$2:$Q$1337,6,0)</f>
        <v>0</v>
      </c>
      <c r="G898" s="44">
        <f t="shared" si="219"/>
        <v>81.296880000000002</v>
      </c>
      <c r="H898" s="44">
        <f t="shared" si="234"/>
        <v>27.640939200000002</v>
      </c>
      <c r="I898" s="45">
        <f t="shared" si="220"/>
        <v>108.93781920000001</v>
      </c>
      <c r="J898" s="44">
        <f t="shared" si="235"/>
        <v>16.34067288</v>
      </c>
      <c r="K898" s="46">
        <f t="shared" si="221"/>
        <v>125.27849208000001</v>
      </c>
      <c r="L898" s="47">
        <f t="shared" si="236"/>
        <v>150.33419049600002</v>
      </c>
      <c r="M898" s="77">
        <f t="shared" si="233"/>
        <v>198.09</v>
      </c>
      <c r="N898" s="48">
        <v>198</v>
      </c>
      <c r="O898" s="49">
        <f t="shared" si="237"/>
        <v>6.5000000000000018</v>
      </c>
      <c r="P898" s="93">
        <f t="shared" si="214"/>
        <v>6.4516129032258007E-2</v>
      </c>
    </row>
    <row r="899" spans="1:16" ht="15.75" x14ac:dyDescent="0.2">
      <c r="A899" s="12">
        <v>80000654</v>
      </c>
      <c r="B899" s="2" t="s">
        <v>828</v>
      </c>
      <c r="C899" s="36">
        <f>VLOOKUP(A899,'[3]Прейскурант 2019'!$A$12:$E$1358,5,0)</f>
        <v>724</v>
      </c>
      <c r="D899" s="37">
        <f>VLOOKUP(A899,'[1]Прейскурант( новый)'!$A$9:$C$1217,3,0)</f>
        <v>3.5</v>
      </c>
      <c r="E899" s="68">
        <f t="shared" si="232"/>
        <v>284.53908000000001</v>
      </c>
      <c r="F899" s="44">
        <f>VLOOKUP(A899,'[2]себ-ть 2019 год'!$A$2:$Q$1337,6,0)</f>
        <v>40.85</v>
      </c>
      <c r="G899" s="44">
        <f t="shared" si="219"/>
        <v>325.38908000000004</v>
      </c>
      <c r="H899" s="44">
        <f t="shared" si="234"/>
        <v>110.63228720000002</v>
      </c>
      <c r="I899" s="45">
        <f t="shared" si="220"/>
        <v>436.02136720000004</v>
      </c>
      <c r="J899" s="44">
        <f t="shared" si="235"/>
        <v>65.403205080000006</v>
      </c>
      <c r="K899" s="46">
        <f t="shared" si="221"/>
        <v>501.42457228000006</v>
      </c>
      <c r="L899" s="47">
        <f t="shared" si="236"/>
        <v>601.70948673600014</v>
      </c>
      <c r="M899" s="77">
        <f t="shared" si="233"/>
        <v>771.06</v>
      </c>
      <c r="N899" s="48">
        <v>771</v>
      </c>
      <c r="O899" s="49">
        <f t="shared" si="237"/>
        <v>6.499999999999992</v>
      </c>
      <c r="P899" s="93">
        <f t="shared" si="214"/>
        <v>6.4917127071823177E-2</v>
      </c>
    </row>
    <row r="900" spans="1:16" ht="15.75" x14ac:dyDescent="0.2">
      <c r="A900" s="12">
        <v>80000655</v>
      </c>
      <c r="B900" s="2" t="s">
        <v>829</v>
      </c>
      <c r="C900" s="36">
        <f>VLOOKUP(A900,'[3]Прейскурант 2019'!$A$12:$E$1358,5,0)</f>
        <v>727</v>
      </c>
      <c r="D900" s="37">
        <f>VLOOKUP(A900,'[1]Прейскурант( новый)'!$A$9:$C$1217,3,0)</f>
        <v>3.5</v>
      </c>
      <c r="E900" s="68">
        <f t="shared" si="232"/>
        <v>284.53908000000001</v>
      </c>
      <c r="F900" s="44">
        <f>VLOOKUP(A900,'[2]себ-ть 2019 год'!$A$2:$Q$1337,6,0)</f>
        <v>41.35</v>
      </c>
      <c r="G900" s="44">
        <f t="shared" si="219"/>
        <v>325.88908000000004</v>
      </c>
      <c r="H900" s="44">
        <f t="shared" si="234"/>
        <v>110.80228720000002</v>
      </c>
      <c r="I900" s="45">
        <f t="shared" si="220"/>
        <v>436.69136720000006</v>
      </c>
      <c r="J900" s="44">
        <f t="shared" si="235"/>
        <v>65.503705080000003</v>
      </c>
      <c r="K900" s="46">
        <f t="shared" si="221"/>
        <v>502.19507228000009</v>
      </c>
      <c r="L900" s="47">
        <f t="shared" si="236"/>
        <v>602.63408673600009</v>
      </c>
      <c r="M900" s="77">
        <f t="shared" si="233"/>
        <v>774.255</v>
      </c>
      <c r="N900" s="48">
        <v>774</v>
      </c>
      <c r="O900" s="49">
        <f t="shared" si="237"/>
        <v>6.4999999999999991</v>
      </c>
      <c r="P900" s="93">
        <f t="shared" si="214"/>
        <v>6.4649243466299966E-2</v>
      </c>
    </row>
    <row r="901" spans="1:16" ht="15.75" x14ac:dyDescent="0.2">
      <c r="A901" s="12">
        <v>80000656</v>
      </c>
      <c r="B901" s="2" t="s">
        <v>830</v>
      </c>
      <c r="C901" s="36">
        <f>VLOOKUP(A901,'[3]Прейскурант 2019'!$A$12:$E$1358,5,0)</f>
        <v>767</v>
      </c>
      <c r="D901" s="37">
        <f>VLOOKUP(A901,'[1]Прейскурант( новый)'!$A$9:$C$1217,3,0)</f>
        <v>2.83</v>
      </c>
      <c r="E901" s="68">
        <f t="shared" si="232"/>
        <v>230.07017039999999</v>
      </c>
      <c r="F901" s="44">
        <f>VLOOKUP(A901,'[2]себ-ть 2019 год'!$A$2:$Q$1337,6,0)</f>
        <v>70.680000000000007</v>
      </c>
      <c r="G901" s="44">
        <f t="shared" si="219"/>
        <v>300.7501704</v>
      </c>
      <c r="H901" s="44">
        <f t="shared" si="234"/>
        <v>102.25505793600001</v>
      </c>
      <c r="I901" s="45">
        <f t="shared" si="220"/>
        <v>403.00522833600002</v>
      </c>
      <c r="J901" s="44">
        <f t="shared" si="235"/>
        <v>60.450784250399998</v>
      </c>
      <c r="K901" s="46">
        <f t="shared" si="221"/>
        <v>463.45601258639999</v>
      </c>
      <c r="L901" s="47">
        <f t="shared" si="236"/>
        <v>556.14721510367997</v>
      </c>
      <c r="M901" s="77">
        <f t="shared" si="233"/>
        <v>816.85500000000002</v>
      </c>
      <c r="N901" s="48">
        <v>817</v>
      </c>
      <c r="O901" s="49">
        <f t="shared" si="237"/>
        <v>6.5000000000000027</v>
      </c>
      <c r="P901" s="93">
        <f t="shared" si="214"/>
        <v>6.5189048239895797E-2</v>
      </c>
    </row>
    <row r="902" spans="1:16" ht="15.75" x14ac:dyDescent="0.2">
      <c r="A902" s="12">
        <v>80000658</v>
      </c>
      <c r="B902" s="2" t="s">
        <v>831</v>
      </c>
      <c r="C902" s="36">
        <f>VLOOKUP(A902,'[3]Прейскурант 2019'!$A$12:$E$1358,5,0)</f>
        <v>727</v>
      </c>
      <c r="D902" s="37">
        <f>VLOOKUP(A902,'[1]Прейскурант( новый)'!$A$9:$C$1217,3,0)</f>
        <v>3.5</v>
      </c>
      <c r="E902" s="68">
        <f t="shared" si="232"/>
        <v>284.53908000000001</v>
      </c>
      <c r="F902" s="44">
        <f>VLOOKUP(A902,'[2]себ-ть 2019 год'!$A$2:$Q$1337,6,0)</f>
        <v>40.840000000000003</v>
      </c>
      <c r="G902" s="44">
        <f t="shared" si="219"/>
        <v>325.37908000000004</v>
      </c>
      <c r="H902" s="44">
        <f t="shared" si="234"/>
        <v>110.62888720000002</v>
      </c>
      <c r="I902" s="45">
        <f t="shared" si="220"/>
        <v>436.00796720000005</v>
      </c>
      <c r="J902" s="44">
        <f t="shared" si="235"/>
        <v>65.401195080000008</v>
      </c>
      <c r="K902" s="46">
        <f t="shared" si="221"/>
        <v>501.40916228000003</v>
      </c>
      <c r="L902" s="47">
        <f t="shared" si="236"/>
        <v>601.69099473599999</v>
      </c>
      <c r="M902" s="77">
        <f t="shared" si="233"/>
        <v>774.255</v>
      </c>
      <c r="N902" s="48">
        <v>774</v>
      </c>
      <c r="O902" s="49">
        <f t="shared" si="237"/>
        <v>6.4999999999999991</v>
      </c>
      <c r="P902" s="93">
        <f t="shared" si="214"/>
        <v>6.4649243466299966E-2</v>
      </c>
    </row>
    <row r="903" spans="1:16" ht="15.75" x14ac:dyDescent="0.2">
      <c r="A903" s="12">
        <v>80000659</v>
      </c>
      <c r="B903" s="2" t="s">
        <v>832</v>
      </c>
      <c r="C903" s="36">
        <f>VLOOKUP(A903,'[3]Прейскурант 2019'!$A$12:$E$1358,5,0)</f>
        <v>699</v>
      </c>
      <c r="D903" s="37">
        <f>VLOOKUP(A903,'[1]Прейскурант( новый)'!$A$9:$C$1217,3,0)</f>
        <v>3.5</v>
      </c>
      <c r="E903" s="68">
        <f t="shared" si="232"/>
        <v>284.53908000000001</v>
      </c>
      <c r="F903" s="44">
        <f>VLOOKUP(A903,'[2]себ-ть 2019 год'!$A$2:$Q$1337,6,0)</f>
        <v>40.840000000000003</v>
      </c>
      <c r="G903" s="44">
        <f t="shared" si="219"/>
        <v>325.37908000000004</v>
      </c>
      <c r="H903" s="44">
        <f t="shared" si="234"/>
        <v>110.62888720000002</v>
      </c>
      <c r="I903" s="45">
        <f t="shared" si="220"/>
        <v>436.00796720000005</v>
      </c>
      <c r="J903" s="44">
        <f t="shared" si="235"/>
        <v>65.401195080000008</v>
      </c>
      <c r="K903" s="46">
        <f t="shared" si="221"/>
        <v>501.40916228000003</v>
      </c>
      <c r="L903" s="47">
        <f t="shared" si="236"/>
        <v>601.69099473599999</v>
      </c>
      <c r="M903" s="77">
        <f t="shared" si="233"/>
        <v>744.43499999999995</v>
      </c>
      <c r="N903" s="48">
        <v>744</v>
      </c>
      <c r="O903" s="49">
        <f t="shared" si="237"/>
        <v>6.499999999999992</v>
      </c>
      <c r="P903" s="93">
        <f t="shared" si="214"/>
        <v>6.4377682403433445E-2</v>
      </c>
    </row>
    <row r="904" spans="1:16" ht="21" customHeight="1" x14ac:dyDescent="0.2">
      <c r="A904" s="12">
        <v>80000660</v>
      </c>
      <c r="B904" s="2" t="s">
        <v>833</v>
      </c>
      <c r="C904" s="36">
        <f>VLOOKUP(A904,'[3]Прейскурант 2019'!$A$12:$E$1358,5,0)</f>
        <v>789</v>
      </c>
      <c r="D904" s="37">
        <f>VLOOKUP(A904,'[1]Прейскурант( новый)'!$A$9:$C$1217,3,0)</f>
        <v>3.08</v>
      </c>
      <c r="E904" s="68">
        <f t="shared" si="232"/>
        <v>250.39439040000002</v>
      </c>
      <c r="F904" s="44">
        <f>VLOOKUP(A904,'[2]себ-ть 2019 год'!$A$2:$Q$1337,6,0)</f>
        <v>73</v>
      </c>
      <c r="G904" s="44">
        <f t="shared" si="219"/>
        <v>323.39439040000002</v>
      </c>
      <c r="H904" s="44">
        <f t="shared" si="234"/>
        <v>109.95409273600002</v>
      </c>
      <c r="I904" s="45">
        <f t="shared" si="220"/>
        <v>433.34848313600003</v>
      </c>
      <c r="J904" s="44">
        <f t="shared" si="235"/>
        <v>65.002272470400001</v>
      </c>
      <c r="K904" s="46">
        <f t="shared" si="221"/>
        <v>498.35075560640001</v>
      </c>
      <c r="L904" s="47">
        <f t="shared" si="236"/>
        <v>598.02090672768009</v>
      </c>
      <c r="M904" s="77">
        <f t="shared" si="233"/>
        <v>840.28499999999997</v>
      </c>
      <c r="N904" s="48">
        <v>840</v>
      </c>
      <c r="O904" s="49">
        <f t="shared" si="237"/>
        <v>6.4999999999999964</v>
      </c>
      <c r="P904" s="93">
        <f t="shared" si="214"/>
        <v>6.4638783269961975E-2</v>
      </c>
    </row>
    <row r="905" spans="1:16" ht="31.5" x14ac:dyDescent="0.2">
      <c r="A905" s="12">
        <v>80000666</v>
      </c>
      <c r="B905" s="2" t="s">
        <v>834</v>
      </c>
      <c r="C905" s="36">
        <f>VLOOKUP(A905,'[3]Прейскурант 2019'!$A$12:$E$1358,5,0)</f>
        <v>619</v>
      </c>
      <c r="D905" s="37">
        <f>VLOOKUP(A905,'[1]Прейскурант( новый)'!$A$9:$C$1217,3,0)</f>
        <v>3</v>
      </c>
      <c r="E905" s="68">
        <f t="shared" si="232"/>
        <v>243.89063999999999</v>
      </c>
      <c r="F905" s="44">
        <f>VLOOKUP(A905,'[2]себ-ть 2019 год'!$A$2:$Q$1337,6,0)</f>
        <v>0</v>
      </c>
      <c r="G905" s="44">
        <f t="shared" si="219"/>
        <v>243.89063999999999</v>
      </c>
      <c r="H905" s="44">
        <f t="shared" si="234"/>
        <v>82.922817600000002</v>
      </c>
      <c r="I905" s="45">
        <f t="shared" si="220"/>
        <v>326.81345759999999</v>
      </c>
      <c r="J905" s="44">
        <f t="shared" si="235"/>
        <v>49.022018639999999</v>
      </c>
      <c r="K905" s="46">
        <f t="shared" si="221"/>
        <v>375.83547623999999</v>
      </c>
      <c r="L905" s="47">
        <f t="shared" si="236"/>
        <v>451.002571488</v>
      </c>
      <c r="M905" s="77">
        <f t="shared" si="233"/>
        <v>659.23500000000001</v>
      </c>
      <c r="N905" s="48">
        <v>659</v>
      </c>
      <c r="O905" s="49">
        <f t="shared" si="237"/>
        <v>6.5000000000000018</v>
      </c>
      <c r="P905" s="93">
        <f t="shared" ref="P905:P968" si="238">(N905/C905)-100%</f>
        <v>6.4620355411954655E-2</v>
      </c>
    </row>
    <row r="906" spans="1:16" ht="31.5" x14ac:dyDescent="0.2">
      <c r="A906" s="12">
        <v>80000667</v>
      </c>
      <c r="B906" s="2" t="s">
        <v>835</v>
      </c>
      <c r="C906" s="36">
        <f>VLOOKUP(A906,'[3]Прейскурант 2019'!$A$12:$E$1358,5,0)</f>
        <v>789</v>
      </c>
      <c r="D906" s="37">
        <f>VLOOKUP(A906,'[1]Прейскурант( новый)'!$A$9:$C$1217,3,0)</f>
        <v>3.08</v>
      </c>
      <c r="E906" s="68">
        <f t="shared" si="232"/>
        <v>250.39439040000002</v>
      </c>
      <c r="F906" s="44">
        <f>VLOOKUP(A906,'[2]себ-ть 2019 год'!$A$2:$Q$1337,6,0)</f>
        <v>73.3</v>
      </c>
      <c r="G906" s="44">
        <f t="shared" si="219"/>
        <v>323.69439040000003</v>
      </c>
      <c r="H906" s="44">
        <f t="shared" si="234"/>
        <v>110.05609273600002</v>
      </c>
      <c r="I906" s="45">
        <f t="shared" si="220"/>
        <v>433.75048313600007</v>
      </c>
      <c r="J906" s="44">
        <f t="shared" si="235"/>
        <v>65.062572470400013</v>
      </c>
      <c r="K906" s="46">
        <f t="shared" si="221"/>
        <v>498.8130556064001</v>
      </c>
      <c r="L906" s="47">
        <f t="shared" si="236"/>
        <v>598.57566672768007</v>
      </c>
      <c r="M906" s="77">
        <f t="shared" si="233"/>
        <v>840.28499999999997</v>
      </c>
      <c r="N906" s="48">
        <v>840</v>
      </c>
      <c r="O906" s="49">
        <f t="shared" si="237"/>
        <v>6.4999999999999964</v>
      </c>
      <c r="P906" s="93">
        <f t="shared" si="238"/>
        <v>6.4638783269961975E-2</v>
      </c>
    </row>
    <row r="907" spans="1:16" ht="31.5" x14ac:dyDescent="0.2">
      <c r="A907" s="12">
        <v>80000669</v>
      </c>
      <c r="B907" s="2" t="s">
        <v>836</v>
      </c>
      <c r="C907" s="36">
        <f>VLOOKUP(A907,'[3]Прейскурант 2019'!$A$12:$E$1358,5,0)</f>
        <v>390</v>
      </c>
      <c r="D907" s="37">
        <f>VLOOKUP(A907,'[1]Прейскурант( новый)'!$A$9:$C$1217,3,0)</f>
        <v>1.7</v>
      </c>
      <c r="E907" s="68">
        <f t="shared" si="232"/>
        <v>138.20469600000001</v>
      </c>
      <c r="F907" s="44">
        <f>VLOOKUP(A907,'[2]себ-ть 2019 год'!$A$2:$Q$1337,6,0)</f>
        <v>4.5199999999999996</v>
      </c>
      <c r="G907" s="44">
        <f t="shared" si="219"/>
        <v>142.72469600000002</v>
      </c>
      <c r="H907" s="44">
        <f t="shared" si="234"/>
        <v>48.526396640000009</v>
      </c>
      <c r="I907" s="45">
        <f t="shared" si="220"/>
        <v>191.25109264000002</v>
      </c>
      <c r="J907" s="44">
        <f t="shared" si="235"/>
        <v>28.687663896000004</v>
      </c>
      <c r="K907" s="46">
        <f t="shared" si="221"/>
        <v>219.93875653600003</v>
      </c>
      <c r="L907" s="47">
        <f t="shared" si="236"/>
        <v>263.92650784320006</v>
      </c>
      <c r="M907" s="77">
        <f t="shared" si="233"/>
        <v>415.35</v>
      </c>
      <c r="N907" s="48">
        <v>415</v>
      </c>
      <c r="O907" s="49">
        <f t="shared" si="237"/>
        <v>6.5000000000000053</v>
      </c>
      <c r="P907" s="93">
        <f t="shared" si="238"/>
        <v>6.4102564102564097E-2</v>
      </c>
    </row>
    <row r="908" spans="1:16" ht="31.5" x14ac:dyDescent="0.2">
      <c r="A908" s="12">
        <v>80000670</v>
      </c>
      <c r="B908" s="2" t="s">
        <v>837</v>
      </c>
      <c r="C908" s="36">
        <f>VLOOKUP(A908,'[3]Прейскурант 2019'!$A$12:$E$1358,5,0)</f>
        <v>390</v>
      </c>
      <c r="D908" s="37">
        <f>VLOOKUP(A908,'[1]Прейскурант( новый)'!$A$9:$C$1217,3,0)</f>
        <v>1.7</v>
      </c>
      <c r="E908" s="68">
        <f t="shared" si="232"/>
        <v>138.20469600000001</v>
      </c>
      <c r="F908" s="44">
        <f>VLOOKUP(A908,'[2]себ-ть 2019 год'!$A$2:$Q$1337,6,0)</f>
        <v>40.25</v>
      </c>
      <c r="G908" s="44">
        <f t="shared" si="219"/>
        <v>178.45469600000001</v>
      </c>
      <c r="H908" s="44">
        <f t="shared" si="234"/>
        <v>60.674596640000011</v>
      </c>
      <c r="I908" s="45">
        <f t="shared" si="220"/>
        <v>239.12929264000002</v>
      </c>
      <c r="J908" s="44">
        <f t="shared" si="235"/>
        <v>35.869393895999998</v>
      </c>
      <c r="K908" s="46">
        <f t="shared" si="221"/>
        <v>274.99868653600004</v>
      </c>
      <c r="L908" s="47">
        <f t="shared" si="236"/>
        <v>329.99842384320004</v>
      </c>
      <c r="M908" s="77">
        <f t="shared" si="233"/>
        <v>415.35</v>
      </c>
      <c r="N908" s="48">
        <v>415</v>
      </c>
      <c r="O908" s="49">
        <f t="shared" si="237"/>
        <v>6.5000000000000053</v>
      </c>
      <c r="P908" s="93">
        <f t="shared" si="238"/>
        <v>6.4102564102564097E-2</v>
      </c>
    </row>
    <row r="909" spans="1:16" ht="31.5" x14ac:dyDescent="0.2">
      <c r="A909" s="12">
        <v>80000671</v>
      </c>
      <c r="B909" s="2" t="s">
        <v>838</v>
      </c>
      <c r="C909" s="36">
        <f>VLOOKUP(A909,'[3]Прейскурант 2019'!$A$12:$E$1358,5,0)</f>
        <v>350</v>
      </c>
      <c r="D909" s="37">
        <f>VLOOKUP(A909,'[1]Прейскурант( новый)'!$A$9:$C$1217,3,0)</f>
        <v>1.7</v>
      </c>
      <c r="E909" s="68">
        <f t="shared" si="232"/>
        <v>138.20469600000001</v>
      </c>
      <c r="F909" s="44">
        <f>VLOOKUP(A909,'[2]себ-ть 2019 год'!$A$2:$Q$1337,6,0)</f>
        <v>40.200000000000003</v>
      </c>
      <c r="G909" s="44">
        <f t="shared" si="219"/>
        <v>178.404696</v>
      </c>
      <c r="H909" s="44">
        <f t="shared" si="234"/>
        <v>60.657596640000001</v>
      </c>
      <c r="I909" s="45">
        <f t="shared" si="220"/>
        <v>239.06229264000001</v>
      </c>
      <c r="J909" s="44">
        <f t="shared" si="235"/>
        <v>35.859343895999999</v>
      </c>
      <c r="K909" s="46">
        <f t="shared" si="221"/>
        <v>274.92163653599999</v>
      </c>
      <c r="L909" s="47">
        <f t="shared" si="236"/>
        <v>329.90596384319997</v>
      </c>
      <c r="M909" s="77">
        <f t="shared" si="233"/>
        <v>372.75</v>
      </c>
      <c r="N909" s="48">
        <v>373</v>
      </c>
      <c r="O909" s="49">
        <f t="shared" si="237"/>
        <v>6.5</v>
      </c>
      <c r="P909" s="93">
        <f t="shared" si="238"/>
        <v>6.5714285714285614E-2</v>
      </c>
    </row>
    <row r="910" spans="1:16" ht="31.5" x14ac:dyDescent="0.2">
      <c r="A910" s="12">
        <v>80000673</v>
      </c>
      <c r="B910" s="2" t="s">
        <v>839</v>
      </c>
      <c r="C910" s="36">
        <f>VLOOKUP(A910,'[3]Прейскурант 2019'!$A$12:$E$1358,5,0)</f>
        <v>323</v>
      </c>
      <c r="D910" s="37">
        <f>VLOOKUP(A910,'[1]Прейскурант( новый)'!$A$9:$C$1217,3,0)</f>
        <v>0.8</v>
      </c>
      <c r="E910" s="68">
        <f t="shared" si="232"/>
        <v>65.037503999999998</v>
      </c>
      <c r="F910" s="44">
        <f>VLOOKUP(A910,'[2]себ-ть 2019 год'!$A$2:$Q$1337,6,0)</f>
        <v>70.001000000000005</v>
      </c>
      <c r="G910" s="44">
        <f t="shared" si="219"/>
        <v>135.03850399999999</v>
      </c>
      <c r="H910" s="44">
        <f t="shared" si="234"/>
        <v>45.913091360000003</v>
      </c>
      <c r="I910" s="45">
        <f t="shared" si="220"/>
        <v>180.95159536</v>
      </c>
      <c r="J910" s="44">
        <f t="shared" si="235"/>
        <v>27.142739303999999</v>
      </c>
      <c r="K910" s="46">
        <f t="shared" si="221"/>
        <v>208.094334664</v>
      </c>
      <c r="L910" s="47">
        <f t="shared" si="236"/>
        <v>249.71320159679999</v>
      </c>
      <c r="M910" s="77">
        <f t="shared" si="233"/>
        <v>343.995</v>
      </c>
      <c r="N910" s="48">
        <v>344</v>
      </c>
      <c r="O910" s="49">
        <f t="shared" si="237"/>
        <v>6.5000000000000018</v>
      </c>
      <c r="P910" s="93">
        <f t="shared" si="238"/>
        <v>6.5015479876161075E-2</v>
      </c>
    </row>
    <row r="911" spans="1:16" ht="31.5" x14ac:dyDescent="0.2">
      <c r="A911" s="12">
        <v>80000674</v>
      </c>
      <c r="B911" s="2" t="s">
        <v>840</v>
      </c>
      <c r="C911" s="36">
        <f>VLOOKUP(A911,'[3]Прейскурант 2019'!$A$12:$E$1358,5,0)</f>
        <v>365</v>
      </c>
      <c r="D911" s="37">
        <f>VLOOKUP(A911,'[1]Прейскурант( новый)'!$A$9:$C$1217,3,0)</f>
        <v>1.7</v>
      </c>
      <c r="E911" s="68">
        <f t="shared" si="232"/>
        <v>138.20469600000001</v>
      </c>
      <c r="F911" s="44">
        <f>VLOOKUP(A911,'[2]себ-ть 2019 год'!$A$2:$Q$1337,6,0)</f>
        <v>44.8</v>
      </c>
      <c r="G911" s="44">
        <f t="shared" si="219"/>
        <v>183.00469600000002</v>
      </c>
      <c r="H911" s="44">
        <f t="shared" si="234"/>
        <v>62.221596640000016</v>
      </c>
      <c r="I911" s="45">
        <f t="shared" si="220"/>
        <v>245.22629264000005</v>
      </c>
      <c r="J911" s="44">
        <f t="shared" si="235"/>
        <v>36.783943896000004</v>
      </c>
      <c r="K911" s="46">
        <f t="shared" si="221"/>
        <v>282.01023653600004</v>
      </c>
      <c r="L911" s="47">
        <f t="shared" si="236"/>
        <v>338.41228384320004</v>
      </c>
      <c r="M911" s="77">
        <f t="shared" si="233"/>
        <v>388.72500000000002</v>
      </c>
      <c r="N911" s="48">
        <v>389</v>
      </c>
      <c r="O911" s="49">
        <f t="shared" si="237"/>
        <v>6.5000000000000053</v>
      </c>
      <c r="P911" s="93">
        <f t="shared" si="238"/>
        <v>6.5753424657534199E-2</v>
      </c>
    </row>
    <row r="912" spans="1:16" ht="31.5" x14ac:dyDescent="0.2">
      <c r="A912" s="12">
        <v>80000675</v>
      </c>
      <c r="B912" s="2" t="s">
        <v>841</v>
      </c>
      <c r="C912" s="36">
        <f>VLOOKUP(A912,'[3]Прейскурант 2019'!$A$12:$E$1358,5,0)</f>
        <v>1160</v>
      </c>
      <c r="D912" s="37">
        <f>VLOOKUP(A912,'[1]Прейскурант( новый)'!$A$9:$C$1217,3,0)</f>
        <v>5.25</v>
      </c>
      <c r="E912" s="68">
        <f t="shared" si="232"/>
        <v>426.80862000000002</v>
      </c>
      <c r="F912" s="44">
        <f>VLOOKUP(A912,'[2]себ-ть 2019 год'!$A$2:$Q$1337,6,0)</f>
        <v>83.87</v>
      </c>
      <c r="G912" s="44">
        <f t="shared" si="219"/>
        <v>510.67862000000002</v>
      </c>
      <c r="H912" s="44">
        <f t="shared" si="234"/>
        <v>173.63073080000001</v>
      </c>
      <c r="I912" s="45">
        <f t="shared" si="220"/>
        <v>684.30935080000006</v>
      </c>
      <c r="J912" s="44">
        <f t="shared" si="235"/>
        <v>102.64640262</v>
      </c>
      <c r="K912" s="46">
        <f t="shared" si="221"/>
        <v>786.95575342000006</v>
      </c>
      <c r="L912" s="47">
        <f t="shared" si="236"/>
        <v>944.34690410400003</v>
      </c>
      <c r="M912" s="77">
        <f t="shared" si="233"/>
        <v>1235.4000000000001</v>
      </c>
      <c r="N912" s="48">
        <v>1235</v>
      </c>
      <c r="O912" s="49">
        <f t="shared" si="237"/>
        <v>6.5000000000000071</v>
      </c>
      <c r="P912" s="93">
        <f t="shared" si="238"/>
        <v>6.4655172413793149E-2</v>
      </c>
    </row>
    <row r="913" spans="1:16" ht="63" x14ac:dyDescent="0.2">
      <c r="A913" s="12">
        <v>80000679</v>
      </c>
      <c r="B913" s="2" t="s">
        <v>842</v>
      </c>
      <c r="C913" s="36">
        <f>VLOOKUP(A913,'[3]Прейскурант 2019'!$A$12:$E$1358,5,0)</f>
        <v>140</v>
      </c>
      <c r="D913" s="37">
        <f>VLOOKUP(A913,'[1]Прейскурант( новый)'!$A$9:$C$1217,3,0)</f>
        <v>0.75</v>
      </c>
      <c r="E913" s="68">
        <f t="shared" si="232"/>
        <v>60.972659999999998</v>
      </c>
      <c r="F913" s="44">
        <f>VLOOKUP(A913,'[2]себ-ть 2019 год'!$A$2:$Q$1337,6,0)</f>
        <v>0</v>
      </c>
      <c r="G913" s="44">
        <f t="shared" si="219"/>
        <v>60.972659999999998</v>
      </c>
      <c r="H913" s="44">
        <f t="shared" si="234"/>
        <v>20.7307044</v>
      </c>
      <c r="I913" s="45">
        <f t="shared" si="220"/>
        <v>81.703364399999998</v>
      </c>
      <c r="J913" s="44">
        <f t="shared" si="235"/>
        <v>12.25550466</v>
      </c>
      <c r="K913" s="46">
        <f t="shared" si="221"/>
        <v>93.958869059999998</v>
      </c>
      <c r="L913" s="47">
        <f t="shared" si="236"/>
        <v>112.750642872</v>
      </c>
      <c r="M913" s="77">
        <f t="shared" si="233"/>
        <v>149.1</v>
      </c>
      <c r="N913" s="48">
        <v>149</v>
      </c>
      <c r="O913" s="49">
        <f t="shared" si="237"/>
        <v>6.4999999999999964</v>
      </c>
      <c r="P913" s="93">
        <f t="shared" si="238"/>
        <v>6.4285714285714279E-2</v>
      </c>
    </row>
    <row r="914" spans="1:16" ht="47.25" x14ac:dyDescent="0.2">
      <c r="A914" s="12">
        <v>80000680</v>
      </c>
      <c r="B914" s="2" t="s">
        <v>843</v>
      </c>
      <c r="C914" s="36">
        <f>VLOOKUP(A914,'[3]Прейскурант 2019'!$A$12:$E$1358,5,0)</f>
        <v>3472</v>
      </c>
      <c r="D914" s="37">
        <f>VLOOKUP(A914,'[1]Прейскурант( новый)'!$A$9:$C$1217,3,0)</f>
        <v>8</v>
      </c>
      <c r="E914" s="68">
        <f t="shared" si="232"/>
        <v>650.37504000000001</v>
      </c>
      <c r="F914" s="44">
        <f>VLOOKUP(A914,'[2]себ-ть 2019 год'!$A$2:$Q$1337,6,0)</f>
        <v>1000.01</v>
      </c>
      <c r="G914" s="44">
        <f t="shared" si="219"/>
        <v>1650.3850400000001</v>
      </c>
      <c r="H914" s="44">
        <f t="shared" si="234"/>
        <v>561.1309136000001</v>
      </c>
      <c r="I914" s="45">
        <f t="shared" si="220"/>
        <v>2211.5159536000001</v>
      </c>
      <c r="J914" s="44">
        <f t="shared" si="235"/>
        <v>331.72739303999998</v>
      </c>
      <c r="K914" s="46">
        <f t="shared" si="221"/>
        <v>2543.2433466400003</v>
      </c>
      <c r="L914" s="47">
        <f t="shared" si="236"/>
        <v>3051.8920159680001</v>
      </c>
      <c r="M914" s="77">
        <f t="shared" si="233"/>
        <v>3697.68</v>
      </c>
      <c r="N914" s="48">
        <v>3698</v>
      </c>
      <c r="O914" s="49">
        <f t="shared" si="237"/>
        <v>6.4999999999999947</v>
      </c>
      <c r="P914" s="93">
        <f t="shared" si="238"/>
        <v>6.5092165898617438E-2</v>
      </c>
    </row>
    <row r="915" spans="1:16" ht="31.5" x14ac:dyDescent="0.2">
      <c r="A915" s="12">
        <v>80000681</v>
      </c>
      <c r="B915" s="2" t="s">
        <v>844</v>
      </c>
      <c r="C915" s="36">
        <f>VLOOKUP(A915,'[3]Прейскурант 2019'!$A$12:$E$1358,5,0)</f>
        <v>695</v>
      </c>
      <c r="D915" s="37">
        <f>VLOOKUP(A915,'[1]Прейскурант( новый)'!$A$9:$C$1217,3,0)</f>
        <v>1.75</v>
      </c>
      <c r="E915" s="68">
        <f t="shared" si="232"/>
        <v>142.26954000000001</v>
      </c>
      <c r="F915" s="44">
        <f>VLOOKUP(A915,'[2]себ-ть 2019 год'!$A$2:$Q$1337,6,0)</f>
        <v>201.75</v>
      </c>
      <c r="G915" s="44">
        <f t="shared" si="219"/>
        <v>344.01954000000001</v>
      </c>
      <c r="H915" s="44">
        <f t="shared" si="234"/>
        <v>116.96664360000001</v>
      </c>
      <c r="I915" s="45">
        <f t="shared" si="220"/>
        <v>460.9861836</v>
      </c>
      <c r="J915" s="44">
        <f t="shared" si="235"/>
        <v>69.147927539999998</v>
      </c>
      <c r="K915" s="46">
        <f t="shared" si="221"/>
        <v>530.13411113999996</v>
      </c>
      <c r="L915" s="47">
        <f t="shared" si="236"/>
        <v>636.16093336799997</v>
      </c>
      <c r="M915" s="77">
        <f t="shared" si="233"/>
        <v>740.17499999999995</v>
      </c>
      <c r="N915" s="48">
        <v>740</v>
      </c>
      <c r="O915" s="49">
        <f t="shared" si="237"/>
        <v>6.4999999999999929</v>
      </c>
      <c r="P915" s="93">
        <f t="shared" si="238"/>
        <v>6.4748201438848962E-2</v>
      </c>
    </row>
    <row r="916" spans="1:16" ht="31.5" x14ac:dyDescent="0.2">
      <c r="A916" s="12">
        <v>80000682</v>
      </c>
      <c r="B916" s="2" t="s">
        <v>845</v>
      </c>
      <c r="C916" s="36">
        <f>VLOOKUP(A916,'[3]Прейскурант 2019'!$A$12:$E$1358,5,0)</f>
        <v>935</v>
      </c>
      <c r="D916" s="37">
        <f>VLOOKUP(A916,'[1]Прейскурант( новый)'!$A$9:$C$1217,3,0)</f>
        <v>1.33</v>
      </c>
      <c r="E916" s="68">
        <f t="shared" si="232"/>
        <v>108.12485040000001</v>
      </c>
      <c r="F916" s="44">
        <f>VLOOKUP(A916,'[2]себ-ть 2019 год'!$A$2:$Q$1337,6,0)</f>
        <v>323.98</v>
      </c>
      <c r="G916" s="44">
        <f t="shared" si="219"/>
        <v>432.10485040000003</v>
      </c>
      <c r="H916" s="44">
        <f t="shared" si="234"/>
        <v>146.91564913600001</v>
      </c>
      <c r="I916" s="45">
        <f t="shared" si="220"/>
        <v>579.02049953599999</v>
      </c>
      <c r="J916" s="44">
        <f t="shared" si="235"/>
        <v>86.853074930399998</v>
      </c>
      <c r="K916" s="46">
        <f t="shared" si="221"/>
        <v>665.87357446639999</v>
      </c>
      <c r="L916" s="47">
        <f t="shared" si="236"/>
        <v>799.04828935967998</v>
      </c>
      <c r="M916" s="77">
        <f t="shared" si="233"/>
        <v>995.77499999999998</v>
      </c>
      <c r="N916" s="48">
        <v>996</v>
      </c>
      <c r="O916" s="49">
        <f t="shared" si="237"/>
        <v>6.4999999999999973</v>
      </c>
      <c r="P916" s="93">
        <f t="shared" si="238"/>
        <v>6.5240641711229896E-2</v>
      </c>
    </row>
    <row r="917" spans="1:16" ht="31.5" x14ac:dyDescent="0.2">
      <c r="A917" s="12">
        <v>80000688</v>
      </c>
      <c r="B917" s="2" t="s">
        <v>846</v>
      </c>
      <c r="C917" s="36">
        <f>VLOOKUP(A917,'[3]Прейскурант 2019'!$A$12:$E$1358,5,0)</f>
        <v>838</v>
      </c>
      <c r="D917" s="37">
        <f>VLOOKUP(A917,'[1]Прейскурант( новый)'!$A$9:$C$1217,3,0)</f>
        <v>5.5</v>
      </c>
      <c r="E917" s="68">
        <f t="shared" si="232"/>
        <v>447.13283999999999</v>
      </c>
      <c r="F917" s="44">
        <f>VLOOKUP(A917,'[2]себ-ть 2019 год'!$A$2:$Q$1337,6,0)</f>
        <v>1.36</v>
      </c>
      <c r="G917" s="44">
        <f t="shared" si="219"/>
        <v>448.49284</v>
      </c>
      <c r="H917" s="44">
        <f t="shared" si="234"/>
        <v>152.48756560000001</v>
      </c>
      <c r="I917" s="45">
        <f t="shared" si="220"/>
        <v>600.98040560000004</v>
      </c>
      <c r="J917" s="44">
        <f t="shared" si="235"/>
        <v>90.147060840000009</v>
      </c>
      <c r="K917" s="46">
        <f t="shared" si="221"/>
        <v>691.12746644000003</v>
      </c>
      <c r="L917" s="47">
        <f t="shared" si="236"/>
        <v>829.35295972800009</v>
      </c>
      <c r="M917" s="77">
        <f t="shared" si="233"/>
        <v>892.47</v>
      </c>
      <c r="N917" s="48">
        <v>892</v>
      </c>
      <c r="O917" s="49">
        <f t="shared" si="237"/>
        <v>6.5000000000000027</v>
      </c>
      <c r="P917" s="93">
        <f t="shared" si="238"/>
        <v>6.4439140811455742E-2</v>
      </c>
    </row>
    <row r="918" spans="1:16" ht="31.5" x14ac:dyDescent="0.2">
      <c r="A918" s="12">
        <v>80000690</v>
      </c>
      <c r="B918" s="2" t="s">
        <v>847</v>
      </c>
      <c r="C918" s="36">
        <f>VLOOKUP(A918,'[3]Прейскурант 2019'!$A$12:$E$1358,5,0)</f>
        <v>575</v>
      </c>
      <c r="D918" s="37">
        <f>VLOOKUP(A918,'[1]Прейскурант( новый)'!$A$9:$C$1217,3,0)</f>
        <v>2.42</v>
      </c>
      <c r="E918" s="68">
        <f t="shared" si="232"/>
        <v>196.7384496</v>
      </c>
      <c r="F918" s="44">
        <f>VLOOKUP(A918,'[2]себ-ть 2019 год'!$A$2:$Q$1337,6,0)</f>
        <v>71.7</v>
      </c>
      <c r="G918" s="44">
        <f t="shared" si="219"/>
        <v>268.43844960000001</v>
      </c>
      <c r="H918" s="44">
        <f t="shared" si="234"/>
        <v>91.269072864000009</v>
      </c>
      <c r="I918" s="45">
        <f t="shared" si="220"/>
        <v>359.70752246400002</v>
      </c>
      <c r="J918" s="44">
        <f t="shared" si="235"/>
        <v>53.956128369600002</v>
      </c>
      <c r="K918" s="46">
        <f t="shared" si="221"/>
        <v>413.6636508336</v>
      </c>
      <c r="L918" s="47">
        <f t="shared" si="236"/>
        <v>496.39638100031999</v>
      </c>
      <c r="M918" s="77">
        <f t="shared" si="233"/>
        <v>612.375</v>
      </c>
      <c r="N918" s="48">
        <v>612</v>
      </c>
      <c r="O918" s="49">
        <f t="shared" si="237"/>
        <v>6.5</v>
      </c>
      <c r="P918" s="93">
        <f t="shared" si="238"/>
        <v>6.434782608695655E-2</v>
      </c>
    </row>
    <row r="919" spans="1:16" ht="31.5" x14ac:dyDescent="0.2">
      <c r="A919" s="12">
        <v>80000691</v>
      </c>
      <c r="B919" s="2" t="s">
        <v>848</v>
      </c>
      <c r="C919" s="36">
        <f>VLOOKUP(A919,'[3]Прейскурант 2019'!$A$12:$E$1358,5,0)</f>
        <v>904</v>
      </c>
      <c r="D919" s="37">
        <f>VLOOKUP(A919,'[1]Прейскурант( новый)'!$A$9:$C$1217,3,0)</f>
        <v>3.16</v>
      </c>
      <c r="E919" s="68">
        <f t="shared" si="232"/>
        <v>256.89814080000002</v>
      </c>
      <c r="F919" s="44">
        <f>VLOOKUP(A919,'[2]себ-ть 2019 год'!$A$2:$Q$1337,6,0)</f>
        <v>122.51</v>
      </c>
      <c r="G919" s="44">
        <f t="shared" si="219"/>
        <v>379.40814080000001</v>
      </c>
      <c r="H919" s="44">
        <f t="shared" si="234"/>
        <v>128.998767872</v>
      </c>
      <c r="I919" s="45">
        <f t="shared" si="220"/>
        <v>508.40690867199999</v>
      </c>
      <c r="J919" s="44">
        <f t="shared" si="235"/>
        <v>76.261036300800001</v>
      </c>
      <c r="K919" s="46">
        <f t="shared" si="221"/>
        <v>584.6679449728</v>
      </c>
      <c r="L919" s="47">
        <f t="shared" si="236"/>
        <v>701.60153396735996</v>
      </c>
      <c r="M919" s="77">
        <f t="shared" si="233"/>
        <v>962.76</v>
      </c>
      <c r="N919" s="48">
        <v>963</v>
      </c>
      <c r="O919" s="49">
        <f t="shared" si="237"/>
        <v>6.4999999999999991</v>
      </c>
      <c r="P919" s="93">
        <f t="shared" si="238"/>
        <v>6.5265486725663679E-2</v>
      </c>
    </row>
    <row r="920" spans="1:16" ht="31.5" x14ac:dyDescent="0.2">
      <c r="A920" s="12">
        <v>80000692</v>
      </c>
      <c r="B920" s="2" t="s">
        <v>849</v>
      </c>
      <c r="C920" s="36">
        <f>VLOOKUP(A920,'[3]Прейскурант 2019'!$A$12:$E$1358,5,0)</f>
        <v>889</v>
      </c>
      <c r="D920" s="37">
        <f>VLOOKUP(A920,'[1]Прейскурант( новый)'!$A$9:$C$1217,3,0)</f>
        <v>1.58</v>
      </c>
      <c r="E920" s="68">
        <f t="shared" si="232"/>
        <v>128.44907040000001</v>
      </c>
      <c r="F920" s="44">
        <f>VLOOKUP(A920,'[2]себ-ть 2019 год'!$A$2:$Q$1337,6,0)</f>
        <v>283.32</v>
      </c>
      <c r="G920" s="44">
        <f t="shared" si="219"/>
        <v>411.76907040000003</v>
      </c>
      <c r="H920" s="44">
        <f t="shared" si="234"/>
        <v>140.00148393600003</v>
      </c>
      <c r="I920" s="45">
        <f t="shared" si="220"/>
        <v>551.77055433600003</v>
      </c>
      <c r="J920" s="44">
        <f t="shared" si="235"/>
        <v>82.765583150400005</v>
      </c>
      <c r="K920" s="46">
        <f t="shared" si="221"/>
        <v>634.53613748640009</v>
      </c>
      <c r="L920" s="47">
        <f t="shared" si="236"/>
        <v>761.44336498368011</v>
      </c>
      <c r="M920" s="77">
        <f t="shared" si="233"/>
        <v>946.78499999999997</v>
      </c>
      <c r="N920" s="48">
        <v>947</v>
      </c>
      <c r="O920" s="49">
        <f t="shared" si="237"/>
        <v>6.4999999999999964</v>
      </c>
      <c r="P920" s="93">
        <f t="shared" si="238"/>
        <v>6.5241844769403867E-2</v>
      </c>
    </row>
    <row r="921" spans="1:16" ht="31.5" x14ac:dyDescent="0.2">
      <c r="A921" s="12">
        <v>80000693</v>
      </c>
      <c r="B921" s="2" t="s">
        <v>850</v>
      </c>
      <c r="C921" s="36">
        <f>VLOOKUP(A921,'[3]Прейскурант 2019'!$A$12:$E$1358,5,0)</f>
        <v>889</v>
      </c>
      <c r="D921" s="37">
        <f>VLOOKUP(A921,'[1]Прейскурант( новый)'!$A$9:$C$1217,3,0)</f>
        <v>1.58</v>
      </c>
      <c r="E921" s="68">
        <f t="shared" si="232"/>
        <v>128.44907040000001</v>
      </c>
      <c r="F921" s="44">
        <f>VLOOKUP(A921,'[2]себ-ть 2019 год'!$A$2:$Q$1337,6,0)</f>
        <v>278.06</v>
      </c>
      <c r="G921" s="44">
        <f t="shared" si="219"/>
        <v>406.50907040000004</v>
      </c>
      <c r="H921" s="44">
        <f t="shared" si="234"/>
        <v>138.21308393600003</v>
      </c>
      <c r="I921" s="45">
        <f t="shared" si="220"/>
        <v>544.72215433600013</v>
      </c>
      <c r="J921" s="44">
        <f t="shared" si="235"/>
        <v>81.70832315040002</v>
      </c>
      <c r="K921" s="46">
        <f t="shared" si="221"/>
        <v>626.43047748640015</v>
      </c>
      <c r="L921" s="47">
        <f t="shared" si="236"/>
        <v>751.71657298368018</v>
      </c>
      <c r="M921" s="77">
        <f t="shared" si="233"/>
        <v>946.78499999999997</v>
      </c>
      <c r="N921" s="48">
        <v>947</v>
      </c>
      <c r="O921" s="49">
        <f t="shared" si="237"/>
        <v>6.4999999999999964</v>
      </c>
      <c r="P921" s="93">
        <f t="shared" si="238"/>
        <v>6.5241844769403867E-2</v>
      </c>
    </row>
    <row r="922" spans="1:16" ht="31.5" x14ac:dyDescent="0.2">
      <c r="A922" s="12">
        <v>80000697</v>
      </c>
      <c r="B922" s="2" t="s">
        <v>851</v>
      </c>
      <c r="C922" s="36">
        <f>VLOOKUP(A922,'[3]Прейскурант 2019'!$A$12:$E$1358,5,0)</f>
        <v>1042</v>
      </c>
      <c r="D922" s="37">
        <f>VLOOKUP(A922,'[1]Прейскурант( новый)'!$A$9:$C$1217,3,0)</f>
        <v>6.03</v>
      </c>
      <c r="E922" s="68">
        <f t="shared" si="232"/>
        <v>490.22018639999999</v>
      </c>
      <c r="F922" s="44">
        <f>VLOOKUP(A922,'[2]себ-ть 2019 год'!$A$2:$Q$1337,6,0)</f>
        <v>0.69</v>
      </c>
      <c r="G922" s="44">
        <f t="shared" si="219"/>
        <v>490.91018639999999</v>
      </c>
      <c r="H922" s="44">
        <f t="shared" si="234"/>
        <v>166.90946337600002</v>
      </c>
      <c r="I922" s="45">
        <f t="shared" si="220"/>
        <v>657.81964977600001</v>
      </c>
      <c r="J922" s="44">
        <f t="shared" si="235"/>
        <v>98.672947466400004</v>
      </c>
      <c r="K922" s="46">
        <f t="shared" si="221"/>
        <v>756.49259724240005</v>
      </c>
      <c r="L922" s="47">
        <f t="shared" si="236"/>
        <v>907.79111669088002</v>
      </c>
      <c r="M922" s="77">
        <f t="shared" si="233"/>
        <v>1109.73</v>
      </c>
      <c r="N922" s="48">
        <v>1110</v>
      </c>
      <c r="O922" s="49">
        <f t="shared" si="237"/>
        <v>6.5000000000000018</v>
      </c>
      <c r="P922" s="93">
        <f t="shared" si="238"/>
        <v>6.5259117082533624E-2</v>
      </c>
    </row>
    <row r="923" spans="1:16" ht="31.5" x14ac:dyDescent="0.2">
      <c r="A923" s="12">
        <v>80000698</v>
      </c>
      <c r="B923" s="2" t="s">
        <v>852</v>
      </c>
      <c r="C923" s="36">
        <f>VLOOKUP(A923,'[3]Прейскурант 2019'!$A$12:$E$1358,5,0)</f>
        <v>1141</v>
      </c>
      <c r="D923" s="37">
        <f>VLOOKUP(A923,'[1]Прейскурант( новый)'!$A$9:$C$1217,3,0)</f>
        <v>8.36</v>
      </c>
      <c r="E923" s="68">
        <f t="shared" si="232"/>
        <v>679.64191679999999</v>
      </c>
      <c r="F923" s="44">
        <f>VLOOKUP(A923,'[2]себ-ть 2019 год'!$A$2:$Q$1337,6,0)</f>
        <v>1.0900000000000001</v>
      </c>
      <c r="G923" s="44">
        <f t="shared" si="219"/>
        <v>680.73191680000002</v>
      </c>
      <c r="H923" s="44">
        <f t="shared" si="234"/>
        <v>231.44885171200002</v>
      </c>
      <c r="I923" s="45">
        <f t="shared" si="220"/>
        <v>912.18076851199999</v>
      </c>
      <c r="J923" s="44">
        <f t="shared" si="235"/>
        <v>136.82711527679999</v>
      </c>
      <c r="K923" s="46">
        <f t="shared" si="221"/>
        <v>1049.0078837888</v>
      </c>
      <c r="L923" s="47">
        <f t="shared" si="236"/>
        <v>1258.8094605465599</v>
      </c>
      <c r="M923" s="77">
        <f t="shared" si="233"/>
        <v>1215.165</v>
      </c>
      <c r="N923" s="48">
        <v>1215</v>
      </c>
      <c r="O923" s="49">
        <f t="shared" si="237"/>
        <v>6.4999999999999973</v>
      </c>
      <c r="P923" s="93">
        <f t="shared" si="238"/>
        <v>6.485539000876428E-2</v>
      </c>
    </row>
    <row r="924" spans="1:16" ht="31.5" x14ac:dyDescent="0.2">
      <c r="A924" s="12">
        <v>80000699</v>
      </c>
      <c r="B924" s="2" t="s">
        <v>853</v>
      </c>
      <c r="C924" s="36">
        <f>VLOOKUP(A924,'[3]Прейскурант 2019'!$A$12:$E$1358,5,0)</f>
        <v>1041</v>
      </c>
      <c r="D924" s="37">
        <f>VLOOKUP(A924,'[1]Прейскурант( новый)'!$A$9:$C$1217,3,0)</f>
        <v>6.2</v>
      </c>
      <c r="E924" s="68">
        <f t="shared" si="232"/>
        <v>504.04065600000001</v>
      </c>
      <c r="F924" s="44">
        <f>VLOOKUP(A924,'[2]себ-ть 2019 год'!$A$2:$Q$1337,6,0)</f>
        <v>8.92</v>
      </c>
      <c r="G924" s="44">
        <f t="shared" si="219"/>
        <v>512.96065599999997</v>
      </c>
      <c r="H924" s="44">
        <f t="shared" si="234"/>
        <v>174.40662304</v>
      </c>
      <c r="I924" s="45">
        <f t="shared" si="220"/>
        <v>687.36727903999997</v>
      </c>
      <c r="J924" s="44">
        <f t="shared" si="235"/>
        <v>103.10509185599999</v>
      </c>
      <c r="K924" s="46">
        <f t="shared" si="221"/>
        <v>790.47237089599992</v>
      </c>
      <c r="L924" s="47">
        <f t="shared" si="236"/>
        <v>948.56684507519992</v>
      </c>
      <c r="M924" s="77">
        <f t="shared" si="233"/>
        <v>1108.665</v>
      </c>
      <c r="N924" s="48">
        <v>1109</v>
      </c>
      <c r="O924" s="49">
        <f t="shared" si="237"/>
        <v>6.4999999999999964</v>
      </c>
      <c r="P924" s="93">
        <f t="shared" si="238"/>
        <v>6.5321805955811829E-2</v>
      </c>
    </row>
    <row r="925" spans="1:16" ht="31.5" x14ac:dyDescent="0.2">
      <c r="A925" s="12">
        <v>80000701</v>
      </c>
      <c r="B925" s="2" t="s">
        <v>854</v>
      </c>
      <c r="C925" s="36">
        <f>VLOOKUP(A925,'[3]Прейскурант 2019'!$A$12:$E$1358,5,0)</f>
        <v>1041</v>
      </c>
      <c r="D925" s="37">
        <f>VLOOKUP(A925,'[1]Прейскурант( новый)'!$A$9:$C$1217,3,0)</f>
        <v>6.37</v>
      </c>
      <c r="E925" s="68">
        <f t="shared" si="232"/>
        <v>517.86112560000004</v>
      </c>
      <c r="F925" s="44">
        <f>VLOOKUP(A925,'[2]себ-ть 2019 год'!$A$2:$Q$1337,6,0)</f>
        <v>2.84</v>
      </c>
      <c r="G925" s="44">
        <f t="shared" si="219"/>
        <v>520.70112560000007</v>
      </c>
      <c r="H925" s="44">
        <f t="shared" si="234"/>
        <v>177.03838270400004</v>
      </c>
      <c r="I925" s="45">
        <f t="shared" si="220"/>
        <v>697.73950830400008</v>
      </c>
      <c r="J925" s="44">
        <f t="shared" si="235"/>
        <v>104.66092624560001</v>
      </c>
      <c r="K925" s="46">
        <f t="shared" si="221"/>
        <v>802.40043454960005</v>
      </c>
      <c r="L925" s="47">
        <f t="shared" si="236"/>
        <v>962.88052145952008</v>
      </c>
      <c r="M925" s="77">
        <f t="shared" si="233"/>
        <v>1108.665</v>
      </c>
      <c r="N925" s="48">
        <v>1109</v>
      </c>
      <c r="O925" s="49">
        <f t="shared" si="237"/>
        <v>6.4999999999999964</v>
      </c>
      <c r="P925" s="93">
        <f t="shared" si="238"/>
        <v>6.5321805955811829E-2</v>
      </c>
    </row>
    <row r="926" spans="1:16" ht="31.5" x14ac:dyDescent="0.2">
      <c r="A926" s="12">
        <v>80000702</v>
      </c>
      <c r="B926" s="2" t="s">
        <v>855</v>
      </c>
      <c r="C926" s="36">
        <f>VLOOKUP(A926,'[3]Прейскурант 2019'!$A$12:$E$1358,5,0)</f>
        <v>1271</v>
      </c>
      <c r="D926" s="37">
        <f>VLOOKUP(A926,'[1]Прейскурант( новый)'!$A$9:$C$1217,3,0)</f>
        <v>8.8699999999999992</v>
      </c>
      <c r="E926" s="68">
        <f t="shared" si="232"/>
        <v>721.10332559999995</v>
      </c>
      <c r="F926" s="44">
        <f>VLOOKUP(A926,'[2]себ-ть 2019 год'!$A$2:$Q$1337,6,0)</f>
        <v>0.8</v>
      </c>
      <c r="G926" s="44">
        <f t="shared" si="219"/>
        <v>721.9033255999999</v>
      </c>
      <c r="H926" s="44">
        <f t="shared" si="234"/>
        <v>245.44713070399999</v>
      </c>
      <c r="I926" s="45">
        <f t="shared" si="220"/>
        <v>967.35045630399986</v>
      </c>
      <c r="J926" s="44">
        <f t="shared" si="235"/>
        <v>145.10256844559999</v>
      </c>
      <c r="K926" s="46">
        <f t="shared" si="221"/>
        <v>1112.4530247495998</v>
      </c>
      <c r="L926" s="47">
        <f t="shared" si="236"/>
        <v>1334.9436296995198</v>
      </c>
      <c r="M926" s="77">
        <f t="shared" si="233"/>
        <v>1353.615</v>
      </c>
      <c r="N926" s="48">
        <v>1354</v>
      </c>
      <c r="O926" s="49">
        <f t="shared" si="237"/>
        <v>6.5</v>
      </c>
      <c r="P926" s="93">
        <f t="shared" si="238"/>
        <v>6.5302911093626959E-2</v>
      </c>
    </row>
    <row r="927" spans="1:16" ht="31.5" x14ac:dyDescent="0.2">
      <c r="A927" s="12">
        <v>80000703</v>
      </c>
      <c r="B927" s="2" t="s">
        <v>856</v>
      </c>
      <c r="C927" s="36">
        <f>VLOOKUP(A927,'[3]Прейскурант 2019'!$A$12:$E$1358,5,0)</f>
        <v>1328</v>
      </c>
      <c r="D927" s="37">
        <f>VLOOKUP(A927,'[1]Прейскурант( новый)'!$A$9:$C$1217,3,0)</f>
        <v>6.37</v>
      </c>
      <c r="E927" s="68">
        <f t="shared" si="232"/>
        <v>517.86112560000004</v>
      </c>
      <c r="F927" s="44">
        <f>VLOOKUP(A927,'[2]себ-ть 2019 год'!$A$2:$Q$1337,6,0)</f>
        <v>48.09</v>
      </c>
      <c r="G927" s="44">
        <f t="shared" si="219"/>
        <v>565.95112560000007</v>
      </c>
      <c r="H927" s="44">
        <f t="shared" si="234"/>
        <v>192.42338270400003</v>
      </c>
      <c r="I927" s="45">
        <f t="shared" si="220"/>
        <v>758.37450830400007</v>
      </c>
      <c r="J927" s="44">
        <f t="shared" si="235"/>
        <v>113.7561762456</v>
      </c>
      <c r="K927" s="46">
        <f t="shared" si="221"/>
        <v>872.13068454960012</v>
      </c>
      <c r="L927" s="47">
        <f t="shared" si="236"/>
        <v>1046.5568214595201</v>
      </c>
      <c r="M927" s="77">
        <f t="shared" si="233"/>
        <v>1414.32</v>
      </c>
      <c r="N927" s="48">
        <v>1414</v>
      </c>
      <c r="O927" s="49">
        <f t="shared" si="237"/>
        <v>6.4999999999999947</v>
      </c>
      <c r="P927" s="93">
        <f t="shared" si="238"/>
        <v>6.475903614457823E-2</v>
      </c>
    </row>
    <row r="928" spans="1:16" ht="47.25" x14ac:dyDescent="0.2">
      <c r="A928" s="12">
        <v>80000705</v>
      </c>
      <c r="B928" s="2" t="s">
        <v>857</v>
      </c>
      <c r="C928" s="36">
        <f>VLOOKUP(A928,'[3]Прейскурант 2019'!$A$12:$E$1358,5,0)</f>
        <v>230</v>
      </c>
      <c r="D928" s="37">
        <f>VLOOKUP(A928,'[1]Прейскурант( новый)'!$A$9:$C$1217,3,0)</f>
        <v>1</v>
      </c>
      <c r="E928" s="68">
        <f t="shared" si="232"/>
        <v>81.296880000000002</v>
      </c>
      <c r="F928" s="44">
        <f>VLOOKUP(A928,'[2]себ-ть 2019 год'!$A$2:$Q$1337,6,0)</f>
        <v>0</v>
      </c>
      <c r="G928" s="44">
        <f t="shared" si="219"/>
        <v>81.296880000000002</v>
      </c>
      <c r="H928" s="44">
        <f t="shared" si="234"/>
        <v>27.640939200000002</v>
      </c>
      <c r="I928" s="45">
        <f t="shared" si="220"/>
        <v>108.93781920000001</v>
      </c>
      <c r="J928" s="44">
        <f t="shared" si="235"/>
        <v>16.34067288</v>
      </c>
      <c r="K928" s="46">
        <f t="shared" si="221"/>
        <v>125.27849208000001</v>
      </c>
      <c r="L928" s="47">
        <f t="shared" si="236"/>
        <v>150.33419049600002</v>
      </c>
      <c r="M928" s="77">
        <f t="shared" si="233"/>
        <v>244.95</v>
      </c>
      <c r="N928" s="48">
        <v>245</v>
      </c>
      <c r="O928" s="49">
        <f t="shared" si="237"/>
        <v>6.4999999999999947</v>
      </c>
      <c r="P928" s="93">
        <f t="shared" si="238"/>
        <v>6.5217391304347894E-2</v>
      </c>
    </row>
    <row r="929" spans="1:16" ht="31.5" x14ac:dyDescent="0.2">
      <c r="A929" s="12">
        <v>80000708</v>
      </c>
      <c r="B929" s="2" t="s">
        <v>858</v>
      </c>
      <c r="C929" s="36">
        <f>VLOOKUP(A929,'[3]Прейскурант 2019'!$A$12:$E$1358,5,0)</f>
        <v>392</v>
      </c>
      <c r="D929" s="37">
        <f>VLOOKUP(A929,'[1]Прейскурант( новый)'!$A$9:$C$1217,3,0)</f>
        <v>1.75</v>
      </c>
      <c r="E929" s="68">
        <f t="shared" si="232"/>
        <v>142.26954000000001</v>
      </c>
      <c r="F929" s="44">
        <f>VLOOKUP(A929,'[2]себ-ть 2019 год'!$A$2:$Q$1337,6,0)</f>
        <v>46.3</v>
      </c>
      <c r="G929" s="44">
        <f t="shared" si="219"/>
        <v>188.56954000000002</v>
      </c>
      <c r="H929" s="44">
        <f t="shared" si="234"/>
        <v>64.113643600000017</v>
      </c>
      <c r="I929" s="45">
        <f t="shared" si="220"/>
        <v>252.68318360000004</v>
      </c>
      <c r="J929" s="44">
        <f t="shared" si="235"/>
        <v>37.902477540000007</v>
      </c>
      <c r="K929" s="46">
        <f t="shared" si="221"/>
        <v>290.58566114000007</v>
      </c>
      <c r="L929" s="47">
        <f t="shared" si="236"/>
        <v>348.70279336800007</v>
      </c>
      <c r="M929" s="77">
        <f t="shared" si="233"/>
        <v>417.48</v>
      </c>
      <c r="N929" s="48">
        <v>417</v>
      </c>
      <c r="O929" s="49">
        <f t="shared" si="237"/>
        <v>6.5000000000000044</v>
      </c>
      <c r="P929" s="93">
        <f t="shared" si="238"/>
        <v>6.3775510204081565E-2</v>
      </c>
    </row>
    <row r="930" spans="1:16" ht="31.5" x14ac:dyDescent="0.2">
      <c r="A930" s="12">
        <v>80000709</v>
      </c>
      <c r="B930" s="2" t="s">
        <v>859</v>
      </c>
      <c r="C930" s="36">
        <f>VLOOKUP(A930,'[3]Прейскурант 2019'!$A$12:$E$1358,5,0)</f>
        <v>417</v>
      </c>
      <c r="D930" s="37">
        <f>VLOOKUP(A930,'[1]Прейскурант( новый)'!$A$9:$C$1217,3,0)</f>
        <v>1.33</v>
      </c>
      <c r="E930" s="68">
        <f t="shared" si="232"/>
        <v>108.12485040000001</v>
      </c>
      <c r="F930" s="44">
        <f>VLOOKUP(A930,'[2]себ-ть 2019 год'!$A$2:$Q$1337,6,0)</f>
        <v>100.65</v>
      </c>
      <c r="G930" s="44">
        <f t="shared" si="219"/>
        <v>208.77485040000002</v>
      </c>
      <c r="H930" s="44">
        <f t="shared" si="234"/>
        <v>70.983449136000019</v>
      </c>
      <c r="I930" s="45">
        <f t="shared" si="220"/>
        <v>279.75829953600004</v>
      </c>
      <c r="J930" s="44">
        <f t="shared" si="235"/>
        <v>41.963744930400004</v>
      </c>
      <c r="K930" s="46">
        <f t="shared" si="221"/>
        <v>321.72204446640006</v>
      </c>
      <c r="L930" s="47">
        <f t="shared" si="236"/>
        <v>386.06645335968005</v>
      </c>
      <c r="M930" s="77">
        <f t="shared" si="233"/>
        <v>444.10500000000002</v>
      </c>
      <c r="N930" s="48">
        <v>444</v>
      </c>
      <c r="O930" s="49">
        <f t="shared" si="237"/>
        <v>6.5000000000000044</v>
      </c>
      <c r="P930" s="93">
        <f t="shared" si="238"/>
        <v>6.4748201438848962E-2</v>
      </c>
    </row>
    <row r="931" spans="1:16" ht="31.5" x14ac:dyDescent="0.2">
      <c r="A931" s="12">
        <v>80000710</v>
      </c>
      <c r="B931" s="2" t="s">
        <v>860</v>
      </c>
      <c r="C931" s="36">
        <f>VLOOKUP(A931,'[3]Прейскурант 2019'!$A$12:$E$1358,5,0)</f>
        <v>723</v>
      </c>
      <c r="D931" s="37">
        <f>VLOOKUP(A931,'[1]Прейскурант( новый)'!$A$9:$C$1217,3,0)</f>
        <v>2.17</v>
      </c>
      <c r="E931" s="68">
        <f t="shared" si="232"/>
        <v>176.4142296</v>
      </c>
      <c r="F931" s="44">
        <f>VLOOKUP(A931,'[2]себ-ть 2019 год'!$A$2:$Q$1337,6,0)</f>
        <v>150.34</v>
      </c>
      <c r="G931" s="44">
        <f t="shared" si="219"/>
        <v>326.75422960000003</v>
      </c>
      <c r="H931" s="44">
        <f t="shared" si="234"/>
        <v>111.09643806400001</v>
      </c>
      <c r="I931" s="45">
        <f t="shared" si="220"/>
        <v>437.85066766400007</v>
      </c>
      <c r="J931" s="44">
        <f t="shared" si="235"/>
        <v>65.677600149600011</v>
      </c>
      <c r="K931" s="46">
        <f t="shared" si="221"/>
        <v>503.52826781360011</v>
      </c>
      <c r="L931" s="47">
        <f t="shared" si="236"/>
        <v>604.23392137632015</v>
      </c>
      <c r="M931" s="77">
        <f t="shared" si="233"/>
        <v>769.995</v>
      </c>
      <c r="N931" s="48">
        <v>770</v>
      </c>
      <c r="O931" s="49">
        <f t="shared" si="237"/>
        <v>6.5</v>
      </c>
      <c r="P931" s="93">
        <f t="shared" si="238"/>
        <v>6.5006915629322259E-2</v>
      </c>
    </row>
    <row r="932" spans="1:16" ht="31.5" x14ac:dyDescent="0.2">
      <c r="A932" s="12">
        <v>80000711</v>
      </c>
      <c r="B932" s="2" t="s">
        <v>861</v>
      </c>
      <c r="C932" s="36">
        <f>VLOOKUP(A932,'[3]Прейскурант 2019'!$A$12:$E$1358,5,0)</f>
        <v>723</v>
      </c>
      <c r="D932" s="37">
        <f>VLOOKUP(A932,'[1]Прейскурант( новый)'!$A$9:$C$1217,3,0)</f>
        <v>2.17</v>
      </c>
      <c r="E932" s="68">
        <f t="shared" si="232"/>
        <v>176.4142296</v>
      </c>
      <c r="F932" s="44">
        <f>VLOOKUP(A932,'[2]себ-ть 2019 год'!$A$2:$Q$1337,6,0)</f>
        <v>150.34</v>
      </c>
      <c r="G932" s="44">
        <f t="shared" si="219"/>
        <v>326.75422960000003</v>
      </c>
      <c r="H932" s="44">
        <f t="shared" si="234"/>
        <v>111.09643806400001</v>
      </c>
      <c r="I932" s="45">
        <f t="shared" si="220"/>
        <v>437.85066766400007</v>
      </c>
      <c r="J932" s="44">
        <f t="shared" si="235"/>
        <v>65.677600149600011</v>
      </c>
      <c r="K932" s="46">
        <f t="shared" si="221"/>
        <v>503.52826781360011</v>
      </c>
      <c r="L932" s="47">
        <f t="shared" si="236"/>
        <v>604.23392137632015</v>
      </c>
      <c r="M932" s="77">
        <f t="shared" si="233"/>
        <v>769.995</v>
      </c>
      <c r="N932" s="48">
        <v>770</v>
      </c>
      <c r="O932" s="49">
        <f t="shared" si="237"/>
        <v>6.5</v>
      </c>
      <c r="P932" s="93">
        <f t="shared" si="238"/>
        <v>6.5006915629322259E-2</v>
      </c>
    </row>
    <row r="933" spans="1:16" ht="31.5" x14ac:dyDescent="0.2">
      <c r="A933" s="12">
        <v>80000712</v>
      </c>
      <c r="B933" s="2" t="s">
        <v>862</v>
      </c>
      <c r="C933" s="36">
        <f>VLOOKUP(A933,'[3]Прейскурант 2019'!$A$12:$E$1358,5,0)</f>
        <v>723</v>
      </c>
      <c r="D933" s="37">
        <f>VLOOKUP(A933,'[1]Прейскурант( новый)'!$A$9:$C$1217,3,0)</f>
        <v>3.83</v>
      </c>
      <c r="E933" s="68">
        <f t="shared" si="232"/>
        <v>311.36705039999998</v>
      </c>
      <c r="F933" s="44">
        <f>VLOOKUP(A933,'[2]себ-ть 2019 год'!$A$2:$Q$1337,6,0)</f>
        <v>100.52</v>
      </c>
      <c r="G933" s="44">
        <f t="shared" ref="G933:G996" si="239">E933+F933</f>
        <v>411.88705039999996</v>
      </c>
      <c r="H933" s="44">
        <f t="shared" si="234"/>
        <v>140.04159713600001</v>
      </c>
      <c r="I933" s="45">
        <f t="shared" ref="I933:I996" si="240">G933+H933</f>
        <v>551.92864753599997</v>
      </c>
      <c r="J933" s="44">
        <f t="shared" si="235"/>
        <v>82.789297130399987</v>
      </c>
      <c r="K933" s="46">
        <f t="shared" ref="K933:K996" si="241">I933+J933</f>
        <v>634.71794466639994</v>
      </c>
      <c r="L933" s="47">
        <f t="shared" si="236"/>
        <v>761.66153359967996</v>
      </c>
      <c r="M933" s="77">
        <f t="shared" si="233"/>
        <v>769.995</v>
      </c>
      <c r="N933" s="48">
        <v>770</v>
      </c>
      <c r="O933" s="49">
        <f t="shared" si="237"/>
        <v>6.5</v>
      </c>
      <c r="P933" s="93">
        <f t="shared" si="238"/>
        <v>6.5006915629322259E-2</v>
      </c>
    </row>
    <row r="934" spans="1:16" ht="31.5" x14ac:dyDescent="0.2">
      <c r="A934" s="12">
        <v>80000713</v>
      </c>
      <c r="B934" s="2" t="s">
        <v>863</v>
      </c>
      <c r="C934" s="36">
        <f>VLOOKUP(A934,'[3]Прейскурант 2019'!$A$12:$E$1358,5,0)</f>
        <v>690</v>
      </c>
      <c r="D934" s="37">
        <f>VLOOKUP(A934,'[1]Прейскурант( новый)'!$A$9:$C$1217,3,0)</f>
        <v>2.17</v>
      </c>
      <c r="E934" s="68">
        <f t="shared" si="232"/>
        <v>176.4142296</v>
      </c>
      <c r="F934" s="44">
        <f>VLOOKUP(A934,'[2]себ-ть 2019 год'!$A$2:$Q$1337,6,0)</f>
        <v>100.23</v>
      </c>
      <c r="G934" s="44">
        <f t="shared" si="239"/>
        <v>276.64422960000002</v>
      </c>
      <c r="H934" s="44">
        <f t="shared" si="234"/>
        <v>94.059038064000006</v>
      </c>
      <c r="I934" s="45">
        <f t="shared" si="240"/>
        <v>370.70326766400001</v>
      </c>
      <c r="J934" s="44">
        <f t="shared" si="235"/>
        <v>55.605490149600001</v>
      </c>
      <c r="K934" s="46">
        <f t="shared" si="241"/>
        <v>426.30875781359998</v>
      </c>
      <c r="L934" s="47">
        <f t="shared" si="236"/>
        <v>511.57050937631999</v>
      </c>
      <c r="M934" s="77">
        <f t="shared" si="233"/>
        <v>734.85</v>
      </c>
      <c r="N934" s="48">
        <v>735</v>
      </c>
      <c r="O934" s="49">
        <f t="shared" si="237"/>
        <v>6.5000000000000027</v>
      </c>
      <c r="P934" s="93">
        <f t="shared" si="238"/>
        <v>6.5217391304347894E-2</v>
      </c>
    </row>
    <row r="935" spans="1:16" ht="31.5" x14ac:dyDescent="0.2">
      <c r="A935" s="12">
        <v>80000716</v>
      </c>
      <c r="B935" s="2" t="s">
        <v>864</v>
      </c>
      <c r="C935" s="36">
        <f>VLOOKUP(A935,'[3]Прейскурант 2019'!$A$12:$E$1358,5,0)</f>
        <v>631</v>
      </c>
      <c r="D935" s="37">
        <f>VLOOKUP(A935,'[1]Прейскурант( новый)'!$A$9:$C$1217,3,0)</f>
        <v>2.75</v>
      </c>
      <c r="E935" s="68">
        <f t="shared" si="232"/>
        <v>223.56641999999999</v>
      </c>
      <c r="F935" s="44">
        <f>VLOOKUP(A935,'[2]себ-ть 2019 год'!$A$2:$Q$1337,6,0)</f>
        <v>100.85</v>
      </c>
      <c r="G935" s="44">
        <f t="shared" si="239"/>
        <v>324.41642000000002</v>
      </c>
      <c r="H935" s="44">
        <f t="shared" si="234"/>
        <v>110.30158280000002</v>
      </c>
      <c r="I935" s="45">
        <f t="shared" si="240"/>
        <v>434.71800280000002</v>
      </c>
      <c r="J935" s="44">
        <f t="shared" si="235"/>
        <v>65.207700419999995</v>
      </c>
      <c r="K935" s="46">
        <f t="shared" si="241"/>
        <v>499.92570322</v>
      </c>
      <c r="L935" s="47">
        <f t="shared" si="236"/>
        <v>599.91084386400007</v>
      </c>
      <c r="M935" s="77">
        <f t="shared" si="233"/>
        <v>672.01499999999999</v>
      </c>
      <c r="N935" s="48">
        <v>672</v>
      </c>
      <c r="O935" s="49">
        <f t="shared" si="237"/>
        <v>6.4999999999999973</v>
      </c>
      <c r="P935" s="93">
        <f t="shared" si="238"/>
        <v>6.4976228209191689E-2</v>
      </c>
    </row>
    <row r="936" spans="1:16" ht="31.5" x14ac:dyDescent="0.2">
      <c r="A936" s="12">
        <v>80000718</v>
      </c>
      <c r="B936" s="2" t="s">
        <v>865</v>
      </c>
      <c r="C936" s="36">
        <f>VLOOKUP(A936,'[3]Прейскурант 2019'!$A$12:$E$1358,5,0)</f>
        <v>488</v>
      </c>
      <c r="D936" s="37">
        <f>VLOOKUP(A936,'[1]Прейскурант( новый)'!$A$9:$C$1217,3,0)</f>
        <v>1.25</v>
      </c>
      <c r="E936" s="68">
        <f t="shared" si="232"/>
        <v>101.6211</v>
      </c>
      <c r="F936" s="44">
        <f>VLOOKUP(A936,'[2]себ-ть 2019 год'!$A$2:$Q$1337,6,0)</f>
        <v>102.76</v>
      </c>
      <c r="G936" s="44">
        <f t="shared" si="239"/>
        <v>204.3811</v>
      </c>
      <c r="H936" s="44">
        <f t="shared" si="234"/>
        <v>69.489574000000005</v>
      </c>
      <c r="I936" s="45">
        <f t="shared" si="240"/>
        <v>273.87067400000001</v>
      </c>
      <c r="J936" s="44">
        <f t="shared" si="235"/>
        <v>41.080601100000003</v>
      </c>
      <c r="K936" s="46">
        <f t="shared" si="241"/>
        <v>314.95127510000003</v>
      </c>
      <c r="L936" s="47">
        <f t="shared" si="236"/>
        <v>377.94153012000004</v>
      </c>
      <c r="M936" s="77">
        <f t="shared" si="233"/>
        <v>519.72</v>
      </c>
      <c r="N936" s="48">
        <v>520</v>
      </c>
      <c r="O936" s="49">
        <f t="shared" si="237"/>
        <v>6.5000000000000053</v>
      </c>
      <c r="P936" s="93">
        <f t="shared" si="238"/>
        <v>6.5573770491803351E-2</v>
      </c>
    </row>
    <row r="937" spans="1:16" ht="31.5" x14ac:dyDescent="0.2">
      <c r="A937" s="12">
        <v>80000721</v>
      </c>
      <c r="B937" s="2" t="s">
        <v>866</v>
      </c>
      <c r="C937" s="36">
        <f>VLOOKUP(A937,'[3]Прейскурант 2019'!$A$12:$E$1358,5,0)</f>
        <v>463</v>
      </c>
      <c r="D937" s="37">
        <f>VLOOKUP(A937,'[1]Прейскурант( новый)'!$A$9:$C$1217,3,0)</f>
        <v>1</v>
      </c>
      <c r="E937" s="68">
        <f t="shared" si="232"/>
        <v>81.296880000000002</v>
      </c>
      <c r="F937" s="44">
        <f>VLOOKUP(A937,'[2]себ-ть 2019 год'!$A$2:$Q$1337,6,0)</f>
        <v>172.23</v>
      </c>
      <c r="G937" s="44">
        <f t="shared" si="239"/>
        <v>253.52688000000001</v>
      </c>
      <c r="H937" s="44">
        <f t="shared" si="234"/>
        <v>86.199139200000005</v>
      </c>
      <c r="I937" s="45">
        <f t="shared" si="240"/>
        <v>339.7260192</v>
      </c>
      <c r="J937" s="44">
        <f t="shared" si="235"/>
        <v>50.958902879999997</v>
      </c>
      <c r="K937" s="46">
        <f t="shared" si="241"/>
        <v>390.68492207999998</v>
      </c>
      <c r="L937" s="47">
        <f t="shared" si="236"/>
        <v>468.821906496</v>
      </c>
      <c r="M937" s="77">
        <f t="shared" si="233"/>
        <v>493.09500000000003</v>
      </c>
      <c r="N937" s="48">
        <v>493</v>
      </c>
      <c r="O937" s="49">
        <f t="shared" si="237"/>
        <v>6.5000000000000053</v>
      </c>
      <c r="P937" s="93">
        <f t="shared" si="238"/>
        <v>6.4794816414686762E-2</v>
      </c>
    </row>
    <row r="938" spans="1:16" ht="31.5" x14ac:dyDescent="0.2">
      <c r="A938" s="12">
        <v>80000742</v>
      </c>
      <c r="B938" s="2" t="s">
        <v>867</v>
      </c>
      <c r="C938" s="36">
        <f>VLOOKUP(A938,'[3]Прейскурант 2019'!$A$12:$E$1358,5,0)</f>
        <v>231</v>
      </c>
      <c r="D938" s="37">
        <f>VLOOKUP(A938,'[1]Прейскурант( новый)'!$A$9:$C$1217,3,0)</f>
        <v>0.3</v>
      </c>
      <c r="E938" s="68">
        <f t="shared" si="232"/>
        <v>24.389064000000001</v>
      </c>
      <c r="F938" s="44">
        <f>VLOOKUP(A938,'[2]себ-ть 2019 год'!$A$2:$Q$1337,6,0)</f>
        <v>0</v>
      </c>
      <c r="G938" s="44">
        <f t="shared" si="239"/>
        <v>24.389064000000001</v>
      </c>
      <c r="H938" s="44">
        <f t="shared" si="234"/>
        <v>8.2922817600000016</v>
      </c>
      <c r="I938" s="45">
        <f t="shared" si="240"/>
        <v>32.681345759999999</v>
      </c>
      <c r="J938" s="44">
        <f t="shared" si="235"/>
        <v>4.9022018639999994</v>
      </c>
      <c r="K938" s="46">
        <f t="shared" si="241"/>
        <v>37.583547623999998</v>
      </c>
      <c r="L938" s="47">
        <f t="shared" si="236"/>
        <v>45.100257148799997</v>
      </c>
      <c r="M938" s="77">
        <f t="shared" si="233"/>
        <v>246.01499999999999</v>
      </c>
      <c r="N938" s="48">
        <v>246</v>
      </c>
      <c r="O938" s="49">
        <f t="shared" si="237"/>
        <v>6.4999999999999947</v>
      </c>
      <c r="P938" s="93">
        <f t="shared" si="238"/>
        <v>6.4935064935064846E-2</v>
      </c>
    </row>
    <row r="939" spans="1:16" ht="31.5" x14ac:dyDescent="0.2">
      <c r="A939" s="12">
        <v>80000747</v>
      </c>
      <c r="B939" s="2" t="s">
        <v>868</v>
      </c>
      <c r="C939" s="36">
        <f>VLOOKUP(A939,'[3]Прейскурант 2019'!$A$12:$E$1358,5,0)</f>
        <v>820</v>
      </c>
      <c r="D939" s="37">
        <f>VLOOKUP(A939,'[1]Прейскурант( новый)'!$A$9:$C$1217,3,0)</f>
        <v>3.83</v>
      </c>
      <c r="E939" s="68">
        <f t="shared" si="232"/>
        <v>311.36705039999998</v>
      </c>
      <c r="F939" s="44">
        <f>VLOOKUP(A939,'[2]себ-ть 2019 год'!$A$2:$Q$1337,6,0)</f>
        <v>48.74</v>
      </c>
      <c r="G939" s="44">
        <f t="shared" si="239"/>
        <v>360.10705039999999</v>
      </c>
      <c r="H939" s="44">
        <f t="shared" si="234"/>
        <v>122.43639713600001</v>
      </c>
      <c r="I939" s="45">
        <f t="shared" si="240"/>
        <v>482.54344753600003</v>
      </c>
      <c r="J939" s="44">
        <f t="shared" si="235"/>
        <v>72.381517130399999</v>
      </c>
      <c r="K939" s="46">
        <f t="shared" si="241"/>
        <v>554.9249646664</v>
      </c>
      <c r="L939" s="47">
        <f t="shared" si="236"/>
        <v>665.90995759967996</v>
      </c>
      <c r="M939" s="77">
        <f t="shared" si="233"/>
        <v>873.3</v>
      </c>
      <c r="N939" s="48">
        <v>873</v>
      </c>
      <c r="O939" s="49">
        <f t="shared" si="237"/>
        <v>6.4999999999999947</v>
      </c>
      <c r="P939" s="93">
        <f t="shared" si="238"/>
        <v>6.4634146341463472E-2</v>
      </c>
    </row>
    <row r="940" spans="1:16" ht="15.75" x14ac:dyDescent="0.2">
      <c r="A940" s="12">
        <v>80000750</v>
      </c>
      <c r="B940" s="2" t="s">
        <v>869</v>
      </c>
      <c r="C940" s="36">
        <f>VLOOKUP(A940,'[3]Прейскурант 2019'!$A$12:$E$1358,5,0)</f>
        <v>643</v>
      </c>
      <c r="D940" s="37">
        <f>VLOOKUP(A940,'[1]Прейскурант( новый)'!$A$9:$C$1217,3,0)</f>
        <v>2</v>
      </c>
      <c r="E940" s="68">
        <f t="shared" si="232"/>
        <v>162.59376</v>
      </c>
      <c r="F940" s="44">
        <f>VLOOKUP(A940,'[2]себ-ть 2019 год'!$A$2:$Q$1337,6,0)</f>
        <v>127.53</v>
      </c>
      <c r="G940" s="44">
        <f t="shared" si="239"/>
        <v>290.12376</v>
      </c>
      <c r="H940" s="44">
        <f t="shared" si="234"/>
        <v>98.642078400000003</v>
      </c>
      <c r="I940" s="45">
        <f t="shared" si="240"/>
        <v>388.76583840000001</v>
      </c>
      <c r="J940" s="44">
        <f t="shared" si="235"/>
        <v>58.31487576</v>
      </c>
      <c r="K940" s="46">
        <f t="shared" si="241"/>
        <v>447.08071416000001</v>
      </c>
      <c r="L940" s="47">
        <f t="shared" si="236"/>
        <v>536.49685699200006</v>
      </c>
      <c r="M940" s="77">
        <f t="shared" si="233"/>
        <v>684.79499999999996</v>
      </c>
      <c r="N940" s="48">
        <v>685</v>
      </c>
      <c r="O940" s="49">
        <f t="shared" si="237"/>
        <v>6.4999999999999929</v>
      </c>
      <c r="P940" s="93">
        <f t="shared" si="238"/>
        <v>6.5318818040435378E-2</v>
      </c>
    </row>
    <row r="941" spans="1:16" ht="47.25" x14ac:dyDescent="0.2">
      <c r="A941" s="12">
        <v>80000752</v>
      </c>
      <c r="B941" s="2" t="s">
        <v>870</v>
      </c>
      <c r="C941" s="36">
        <f>VLOOKUP(A941,'[3]Прейскурант 2019'!$A$12:$E$1358,5,0)</f>
        <v>231</v>
      </c>
      <c r="D941" s="37">
        <f>VLOOKUP(A941,'[1]Прейскурант( новый)'!$A$9:$C$1217,3,0)</f>
        <v>1</v>
      </c>
      <c r="E941" s="68">
        <f t="shared" si="232"/>
        <v>81.296880000000002</v>
      </c>
      <c r="F941" s="44">
        <f>VLOOKUP(A941,'[2]себ-ть 2019 год'!$A$2:$Q$1337,6,0)</f>
        <v>0</v>
      </c>
      <c r="G941" s="44">
        <f t="shared" si="239"/>
        <v>81.296880000000002</v>
      </c>
      <c r="H941" s="44">
        <f t="shared" si="234"/>
        <v>27.640939200000002</v>
      </c>
      <c r="I941" s="45">
        <f t="shared" si="240"/>
        <v>108.93781920000001</v>
      </c>
      <c r="J941" s="44">
        <f t="shared" si="235"/>
        <v>16.34067288</v>
      </c>
      <c r="K941" s="46">
        <f t="shared" si="241"/>
        <v>125.27849208000001</v>
      </c>
      <c r="L941" s="47">
        <f t="shared" si="236"/>
        <v>150.33419049600002</v>
      </c>
      <c r="M941" s="77">
        <f t="shared" si="233"/>
        <v>246.01499999999999</v>
      </c>
      <c r="N941" s="48">
        <v>246</v>
      </c>
      <c r="O941" s="49">
        <f t="shared" si="237"/>
        <v>6.4999999999999947</v>
      </c>
      <c r="P941" s="93">
        <f t="shared" si="238"/>
        <v>6.4935064935064846E-2</v>
      </c>
    </row>
    <row r="942" spans="1:16" ht="31.5" x14ac:dyDescent="0.2">
      <c r="A942" s="60">
        <v>80000753</v>
      </c>
      <c r="B942" s="8" t="s">
        <v>871</v>
      </c>
      <c r="C942" s="36">
        <f>VLOOKUP(A942,'[3]Прейскурант 2019'!$A$12:$E$1358,5,0)</f>
        <v>625</v>
      </c>
      <c r="D942" s="37">
        <f>VLOOKUP(A942,'[1]Прейскурант( новый)'!$A$9:$C$1217,3,0)</f>
        <v>1.5</v>
      </c>
      <c r="E942" s="68">
        <f t="shared" si="232"/>
        <v>121.94532</v>
      </c>
      <c r="F942" s="44">
        <f>VLOOKUP(A942,'[2]себ-ть 2019 год'!$A$2:$Q$1337,6,0)</f>
        <v>108.05</v>
      </c>
      <c r="G942" s="44">
        <f t="shared" si="239"/>
        <v>229.99531999999999</v>
      </c>
      <c r="H942" s="44">
        <f t="shared" si="234"/>
        <v>78.19840880000001</v>
      </c>
      <c r="I942" s="45">
        <f t="shared" si="240"/>
        <v>308.19372880000003</v>
      </c>
      <c r="J942" s="44">
        <f t="shared" si="235"/>
        <v>46.229059320000005</v>
      </c>
      <c r="K942" s="46">
        <f t="shared" si="241"/>
        <v>354.42278812000006</v>
      </c>
      <c r="L942" s="47">
        <f t="shared" si="236"/>
        <v>425.30734574400009</v>
      </c>
      <c r="M942" s="77">
        <f t="shared" si="233"/>
        <v>665.625</v>
      </c>
      <c r="N942" s="48">
        <v>666</v>
      </c>
      <c r="O942" s="49">
        <f t="shared" si="237"/>
        <v>6.5</v>
      </c>
      <c r="P942" s="93">
        <f t="shared" si="238"/>
        <v>6.5600000000000103E-2</v>
      </c>
    </row>
    <row r="943" spans="1:16" ht="31.5" x14ac:dyDescent="0.2">
      <c r="A943" s="60">
        <v>80000754</v>
      </c>
      <c r="B943" s="8" t="s">
        <v>872</v>
      </c>
      <c r="C943" s="36">
        <f>VLOOKUP(A943,'[3]Прейскурант 2019'!$A$12:$E$1358,5,0)</f>
        <v>253</v>
      </c>
      <c r="D943" s="37">
        <f>VLOOKUP(A943,'[1]Прейскурант( новый)'!$A$9:$C$1217,3,0)</f>
        <v>1</v>
      </c>
      <c r="E943" s="68">
        <f t="shared" si="232"/>
        <v>81.296880000000002</v>
      </c>
      <c r="F943" s="44">
        <f>VLOOKUP(A943,'[2]себ-ть 2019 год'!$A$2:$Q$1337,6,0)</f>
        <v>0</v>
      </c>
      <c r="G943" s="44">
        <f t="shared" si="239"/>
        <v>81.296880000000002</v>
      </c>
      <c r="H943" s="44">
        <f t="shared" si="234"/>
        <v>27.640939200000002</v>
      </c>
      <c r="I943" s="45">
        <f t="shared" si="240"/>
        <v>108.93781920000001</v>
      </c>
      <c r="J943" s="44">
        <f t="shared" si="235"/>
        <v>16.34067288</v>
      </c>
      <c r="K943" s="46">
        <f t="shared" si="241"/>
        <v>125.27849208000001</v>
      </c>
      <c r="L943" s="47">
        <f t="shared" si="236"/>
        <v>150.33419049600002</v>
      </c>
      <c r="M943" s="77">
        <f t="shared" si="233"/>
        <v>269.44499999999999</v>
      </c>
      <c r="N943" s="48">
        <v>290</v>
      </c>
      <c r="O943" s="49">
        <f t="shared" si="237"/>
        <v>6.4999999999999973</v>
      </c>
      <c r="P943" s="93">
        <f t="shared" si="238"/>
        <v>0.14624505928853759</v>
      </c>
    </row>
    <row r="944" spans="1:16" ht="31.5" x14ac:dyDescent="0.2">
      <c r="A944" s="60">
        <v>80000755</v>
      </c>
      <c r="B944" s="8" t="s">
        <v>873</v>
      </c>
      <c r="C944" s="36">
        <f>VLOOKUP(A944,'[3]Прейскурант 2019'!$A$12:$E$1358,5,0)</f>
        <v>253</v>
      </c>
      <c r="D944" s="37">
        <f>VLOOKUP(A944,'[1]Прейскурант( новый)'!$A$9:$C$1217,3,0)</f>
        <v>1</v>
      </c>
      <c r="E944" s="68">
        <f t="shared" si="232"/>
        <v>81.296880000000002</v>
      </c>
      <c r="F944" s="44">
        <f>VLOOKUP(A944,'[2]себ-ть 2019 год'!$A$2:$Q$1337,6,0)</f>
        <v>0</v>
      </c>
      <c r="G944" s="44">
        <f t="shared" si="239"/>
        <v>81.296880000000002</v>
      </c>
      <c r="H944" s="44">
        <f t="shared" si="234"/>
        <v>27.640939200000002</v>
      </c>
      <c r="I944" s="45">
        <f t="shared" si="240"/>
        <v>108.93781920000001</v>
      </c>
      <c r="J944" s="44">
        <f t="shared" si="235"/>
        <v>16.34067288</v>
      </c>
      <c r="K944" s="46">
        <f t="shared" si="241"/>
        <v>125.27849208000001</v>
      </c>
      <c r="L944" s="47">
        <f t="shared" si="236"/>
        <v>150.33419049600002</v>
      </c>
      <c r="M944" s="77">
        <f t="shared" si="233"/>
        <v>269.44499999999999</v>
      </c>
      <c r="N944" s="48">
        <v>269</v>
      </c>
      <c r="O944" s="49">
        <f t="shared" si="237"/>
        <v>6.4999999999999973</v>
      </c>
      <c r="P944" s="93">
        <f t="shared" si="238"/>
        <v>6.3241106719367668E-2</v>
      </c>
    </row>
    <row r="945" spans="1:16" ht="15.75" x14ac:dyDescent="0.2">
      <c r="A945" s="60">
        <v>80000758</v>
      </c>
      <c r="B945" s="8" t="s">
        <v>874</v>
      </c>
      <c r="C945" s="36">
        <f>VLOOKUP(A945,'[3]Прейскурант 2019'!$A$12:$E$1358,5,0)</f>
        <v>832</v>
      </c>
      <c r="D945" s="37">
        <f>VLOOKUP(A945,'[1]Прейскурант( новый)'!$A$9:$C$1217,3,0)</f>
        <v>3</v>
      </c>
      <c r="E945" s="68">
        <f t="shared" si="232"/>
        <v>243.89063999999999</v>
      </c>
      <c r="F945" s="44">
        <f>VLOOKUP(A945,'[2]себ-ть 2019 год'!$A$2:$Q$1337,6,0)</f>
        <v>101.7</v>
      </c>
      <c r="G945" s="44">
        <f t="shared" si="239"/>
        <v>345.59064000000001</v>
      </c>
      <c r="H945" s="44">
        <f t="shared" si="234"/>
        <v>117.5008176</v>
      </c>
      <c r="I945" s="45">
        <f t="shared" si="240"/>
        <v>463.09145760000001</v>
      </c>
      <c r="J945" s="44">
        <f t="shared" si="235"/>
        <v>69.463718639999996</v>
      </c>
      <c r="K945" s="46">
        <f t="shared" si="241"/>
        <v>532.55517624000004</v>
      </c>
      <c r="L945" s="47">
        <f t="shared" si="236"/>
        <v>639.06621148800002</v>
      </c>
      <c r="M945" s="77">
        <f t="shared" si="233"/>
        <v>886.08</v>
      </c>
      <c r="N945" s="48">
        <v>886</v>
      </c>
      <c r="O945" s="49">
        <f t="shared" si="237"/>
        <v>6.5000000000000044</v>
      </c>
      <c r="P945" s="93">
        <f t="shared" si="238"/>
        <v>6.4903846153846256E-2</v>
      </c>
    </row>
    <row r="946" spans="1:16" ht="15.75" x14ac:dyDescent="0.2">
      <c r="A946" s="60">
        <v>80000759</v>
      </c>
      <c r="B946" s="8" t="s">
        <v>875</v>
      </c>
      <c r="C946" s="36">
        <f>VLOOKUP(A946,'[3]Прейскурант 2019'!$A$12:$E$1358,5,0)</f>
        <v>832</v>
      </c>
      <c r="D946" s="37">
        <f>VLOOKUP(A946,'[1]Прейскурант( новый)'!$A$9:$C$1217,3,0)</f>
        <v>3</v>
      </c>
      <c r="E946" s="68">
        <f t="shared" si="232"/>
        <v>243.89063999999999</v>
      </c>
      <c r="F946" s="44">
        <f>VLOOKUP(A946,'[2]себ-ть 2019 год'!$A$2:$Q$1337,6,0)</f>
        <v>101.7</v>
      </c>
      <c r="G946" s="44">
        <f t="shared" si="239"/>
        <v>345.59064000000001</v>
      </c>
      <c r="H946" s="44">
        <f t="shared" si="234"/>
        <v>117.5008176</v>
      </c>
      <c r="I946" s="45">
        <f t="shared" si="240"/>
        <v>463.09145760000001</v>
      </c>
      <c r="J946" s="44">
        <f t="shared" si="235"/>
        <v>69.463718639999996</v>
      </c>
      <c r="K946" s="46">
        <f t="shared" si="241"/>
        <v>532.55517624000004</v>
      </c>
      <c r="L946" s="47">
        <f t="shared" si="236"/>
        <v>639.06621148800002</v>
      </c>
      <c r="M946" s="77">
        <f t="shared" si="233"/>
        <v>886.08</v>
      </c>
      <c r="N946" s="48">
        <v>886</v>
      </c>
      <c r="O946" s="49">
        <f t="shared" si="237"/>
        <v>6.5000000000000044</v>
      </c>
      <c r="P946" s="93">
        <f t="shared" si="238"/>
        <v>6.4903846153846256E-2</v>
      </c>
    </row>
    <row r="947" spans="1:16" ht="31.5" x14ac:dyDescent="0.2">
      <c r="A947" s="60">
        <v>80000760</v>
      </c>
      <c r="B947" s="8" t="s">
        <v>876</v>
      </c>
      <c r="C947" s="36">
        <f>VLOOKUP(A947,'[3]Прейскурант 2019'!$A$12:$E$1358,5,0)</f>
        <v>989</v>
      </c>
      <c r="D947" s="37">
        <f>VLOOKUP(A947,'[1]Прейскурант( новый)'!$A$9:$C$1217,3,0)</f>
        <v>3</v>
      </c>
      <c r="E947" s="68">
        <f t="shared" si="232"/>
        <v>243.89063999999999</v>
      </c>
      <c r="F947" s="44">
        <f>VLOOKUP(A947,'[2]себ-ть 2019 год'!$A$2:$Q$1337,6,0)</f>
        <v>223.91</v>
      </c>
      <c r="G947" s="44">
        <f t="shared" si="239"/>
        <v>467.80063999999999</v>
      </c>
      <c r="H947" s="44">
        <f t="shared" si="234"/>
        <v>159.05221760000001</v>
      </c>
      <c r="I947" s="45">
        <f t="shared" si="240"/>
        <v>626.85285759999999</v>
      </c>
      <c r="J947" s="44">
        <f t="shared" si="235"/>
        <v>94.027928639999999</v>
      </c>
      <c r="K947" s="46">
        <f t="shared" si="241"/>
        <v>720.88078624000002</v>
      </c>
      <c r="L947" s="47">
        <f t="shared" si="236"/>
        <v>865.056943488</v>
      </c>
      <c r="M947" s="77">
        <f t="shared" si="233"/>
        <v>1053.2850000000001</v>
      </c>
      <c r="N947" s="48">
        <v>1053</v>
      </c>
      <c r="O947" s="49">
        <f t="shared" si="237"/>
        <v>6.5000000000000089</v>
      </c>
      <c r="P947" s="93">
        <f t="shared" si="238"/>
        <v>6.4711830131445991E-2</v>
      </c>
    </row>
    <row r="948" spans="1:16" ht="31.5" x14ac:dyDescent="0.2">
      <c r="A948" s="60">
        <v>80000761</v>
      </c>
      <c r="B948" s="8" t="s">
        <v>877</v>
      </c>
      <c r="C948" s="36">
        <f>VLOOKUP(A948,'[3]Прейскурант 2019'!$A$12:$E$1358,5,0)</f>
        <v>834</v>
      </c>
      <c r="D948" s="37">
        <f>VLOOKUP(A948,'[1]Прейскурант( новый)'!$A$9:$C$1217,3,0)</f>
        <v>2</v>
      </c>
      <c r="E948" s="68">
        <f t="shared" si="232"/>
        <v>162.59376</v>
      </c>
      <c r="F948" s="44">
        <f>VLOOKUP(A948,'[2]себ-ть 2019 год'!$A$2:$Q$1337,6,0)</f>
        <v>219.61</v>
      </c>
      <c r="G948" s="44">
        <f t="shared" si="239"/>
        <v>382.20375999999999</v>
      </c>
      <c r="H948" s="44">
        <f t="shared" si="234"/>
        <v>129.9492784</v>
      </c>
      <c r="I948" s="45">
        <f t="shared" si="240"/>
        <v>512.15303840000001</v>
      </c>
      <c r="J948" s="44">
        <f t="shared" si="235"/>
        <v>76.822955759999999</v>
      </c>
      <c r="K948" s="46">
        <f t="shared" si="241"/>
        <v>588.97599416000003</v>
      </c>
      <c r="L948" s="47">
        <f t="shared" si="236"/>
        <v>706.77119299200001</v>
      </c>
      <c r="M948" s="77">
        <f t="shared" si="233"/>
        <v>888.21</v>
      </c>
      <c r="N948" s="48">
        <v>888</v>
      </c>
      <c r="O948" s="49">
        <f t="shared" si="237"/>
        <v>6.5000000000000044</v>
      </c>
      <c r="P948" s="93">
        <f t="shared" si="238"/>
        <v>6.4748201438848962E-2</v>
      </c>
    </row>
    <row r="949" spans="1:16" ht="31.5" x14ac:dyDescent="0.2">
      <c r="A949" s="60">
        <v>80000762</v>
      </c>
      <c r="B949" s="8" t="s">
        <v>878</v>
      </c>
      <c r="C949" s="36">
        <f>VLOOKUP(A949,'[3]Прейскурант 2019'!$A$12:$E$1358,5,0)</f>
        <v>284</v>
      </c>
      <c r="D949" s="37">
        <f>VLOOKUP(A949,'[1]Прейскурант( новый)'!$A$9:$C$1217,3,0)</f>
        <v>1</v>
      </c>
      <c r="E949" s="68">
        <f t="shared" si="232"/>
        <v>81.296880000000002</v>
      </c>
      <c r="F949" s="44">
        <f>VLOOKUP(A949,'[2]себ-ть 2019 год'!$A$2:$Q$1337,6,0)</f>
        <v>43.73</v>
      </c>
      <c r="G949" s="44">
        <f t="shared" si="239"/>
        <v>125.02688000000001</v>
      </c>
      <c r="H949" s="44">
        <f t="shared" si="234"/>
        <v>42.509139200000007</v>
      </c>
      <c r="I949" s="45">
        <f t="shared" si="240"/>
        <v>167.5360192</v>
      </c>
      <c r="J949" s="44">
        <f t="shared" si="235"/>
        <v>25.130402879999998</v>
      </c>
      <c r="K949" s="46">
        <f t="shared" si="241"/>
        <v>192.66642207999999</v>
      </c>
      <c r="L949" s="47">
        <f t="shared" si="236"/>
        <v>231.19970649599998</v>
      </c>
      <c r="M949" s="77">
        <f t="shared" si="233"/>
        <v>302.45999999999998</v>
      </c>
      <c r="N949" s="48">
        <v>302</v>
      </c>
      <c r="O949" s="49">
        <f t="shared" si="237"/>
        <v>6.4999999999999929</v>
      </c>
      <c r="P949" s="93">
        <f t="shared" si="238"/>
        <v>6.3380281690140761E-2</v>
      </c>
    </row>
    <row r="950" spans="1:16" ht="31.5" x14ac:dyDescent="0.2">
      <c r="A950" s="60">
        <v>80000763</v>
      </c>
      <c r="B950" s="8" t="s">
        <v>879</v>
      </c>
      <c r="C950" s="36">
        <f>VLOOKUP(A950,'[3]Прейскурант 2019'!$A$12:$E$1358,5,0)</f>
        <v>262</v>
      </c>
      <c r="D950" s="37">
        <f>VLOOKUP(A950,'[1]Прейскурант( новый)'!$A$9:$C$1217,3,0)</f>
        <v>1</v>
      </c>
      <c r="E950" s="68">
        <f t="shared" si="232"/>
        <v>81.296880000000002</v>
      </c>
      <c r="F950" s="44">
        <f>VLOOKUP(A950,'[2]себ-ть 2019 год'!$A$2:$Q$1337,6,0)</f>
        <v>30.15</v>
      </c>
      <c r="G950" s="44">
        <f t="shared" si="239"/>
        <v>111.44687999999999</v>
      </c>
      <c r="H950" s="44">
        <f t="shared" si="234"/>
        <v>37.891939200000003</v>
      </c>
      <c r="I950" s="45">
        <f t="shared" si="240"/>
        <v>149.33881919999999</v>
      </c>
      <c r="J950" s="44">
        <f t="shared" si="235"/>
        <v>22.400822879999996</v>
      </c>
      <c r="K950" s="46">
        <f t="shared" si="241"/>
        <v>171.73964207999998</v>
      </c>
      <c r="L950" s="47">
        <f t="shared" si="236"/>
        <v>206.08757049599998</v>
      </c>
      <c r="M950" s="77">
        <f t="shared" si="233"/>
        <v>279.02999999999997</v>
      </c>
      <c r="N950" s="48">
        <v>279</v>
      </c>
      <c r="O950" s="49">
        <f t="shared" si="237"/>
        <v>6.4999999999999893</v>
      </c>
      <c r="P950" s="93">
        <f t="shared" si="238"/>
        <v>6.4885496183206159E-2</v>
      </c>
    </row>
    <row r="951" spans="1:16" ht="31.5" x14ac:dyDescent="0.2">
      <c r="A951" s="60">
        <v>80000764</v>
      </c>
      <c r="B951" s="8" t="s">
        <v>880</v>
      </c>
      <c r="C951" s="36">
        <f>VLOOKUP(A951,'[3]Прейскурант 2019'!$A$12:$E$1358,5,0)</f>
        <v>699</v>
      </c>
      <c r="D951" s="37">
        <f>VLOOKUP(A951,'[1]Прейскурант( новый)'!$A$9:$C$1217,3,0)</f>
        <v>2</v>
      </c>
      <c r="E951" s="68">
        <f t="shared" si="232"/>
        <v>162.59376</v>
      </c>
      <c r="F951" s="44">
        <f>VLOOKUP(A951,'[2]себ-ть 2019 год'!$A$2:$Q$1337,6,0)</f>
        <v>143.66</v>
      </c>
      <c r="G951" s="44">
        <f t="shared" si="239"/>
        <v>306.25376</v>
      </c>
      <c r="H951" s="44">
        <f t="shared" si="234"/>
        <v>104.1262784</v>
      </c>
      <c r="I951" s="45">
        <f t="shared" si="240"/>
        <v>410.38003839999999</v>
      </c>
      <c r="J951" s="44">
        <f t="shared" si="235"/>
        <v>61.557005759999996</v>
      </c>
      <c r="K951" s="46">
        <f t="shared" si="241"/>
        <v>471.93704415999997</v>
      </c>
      <c r="L951" s="47">
        <f t="shared" si="236"/>
        <v>566.32445299200003</v>
      </c>
      <c r="M951" s="77">
        <f t="shared" si="233"/>
        <v>744.43499999999995</v>
      </c>
      <c r="N951" s="48">
        <v>744</v>
      </c>
      <c r="O951" s="49">
        <f t="shared" si="237"/>
        <v>6.499999999999992</v>
      </c>
      <c r="P951" s="93">
        <f t="shared" si="238"/>
        <v>6.4377682403433445E-2</v>
      </c>
    </row>
    <row r="952" spans="1:16" ht="47.25" x14ac:dyDescent="0.2">
      <c r="A952" s="60">
        <v>80001022</v>
      </c>
      <c r="B952" s="8" t="s">
        <v>881</v>
      </c>
      <c r="C952" s="36">
        <f>VLOOKUP(A952,'[3]Прейскурант 2019'!$A$12:$E$1358,5,0)</f>
        <v>1093</v>
      </c>
      <c r="D952" s="37">
        <f>VLOOKUP(A952,'[1]Прейскурант( новый)'!$A$9:$C$1217,3,0)</f>
        <v>6</v>
      </c>
      <c r="E952" s="68">
        <f t="shared" si="232"/>
        <v>487.78127999999998</v>
      </c>
      <c r="F952" s="44">
        <f>VLOOKUP(A952,'[2]себ-ть 2019 год'!$A$2:$Q$1337,6,0)</f>
        <v>141.94</v>
      </c>
      <c r="G952" s="44">
        <f t="shared" si="239"/>
        <v>629.72127999999998</v>
      </c>
      <c r="H952" s="44">
        <f t="shared" si="234"/>
        <v>214.10523520000001</v>
      </c>
      <c r="I952" s="45">
        <f t="shared" si="240"/>
        <v>843.82651520000002</v>
      </c>
      <c r="J952" s="44">
        <f t="shared" si="235"/>
        <v>126.57397727999999</v>
      </c>
      <c r="K952" s="46">
        <f t="shared" si="241"/>
        <v>970.40049248000003</v>
      </c>
      <c r="L952" s="47">
        <f t="shared" si="236"/>
        <v>1164.480590976</v>
      </c>
      <c r="M952" s="77">
        <f t="shared" si="233"/>
        <v>1164.0450000000001</v>
      </c>
      <c r="N952" s="48">
        <v>1164</v>
      </c>
      <c r="O952" s="49">
        <f t="shared" si="237"/>
        <v>6.5000000000000071</v>
      </c>
      <c r="P952" s="93">
        <f t="shared" si="238"/>
        <v>6.4958828911253486E-2</v>
      </c>
    </row>
    <row r="953" spans="1:16" ht="47.25" x14ac:dyDescent="0.2">
      <c r="A953" s="60">
        <v>80001023</v>
      </c>
      <c r="B953" s="8" t="s">
        <v>882</v>
      </c>
      <c r="C953" s="36">
        <f>VLOOKUP(A953,'[3]Прейскурант 2019'!$A$12:$E$1358,5,0)</f>
        <v>1017</v>
      </c>
      <c r="D953" s="37">
        <f>VLOOKUP(A953,'[1]Прейскурант( новый)'!$A$9:$C$1217,3,0)</f>
        <v>6</v>
      </c>
      <c r="E953" s="68">
        <f t="shared" si="232"/>
        <v>487.78127999999998</v>
      </c>
      <c r="F953" s="44">
        <f>VLOOKUP(A953,'[2]себ-ть 2019 год'!$A$2:$Q$1337,6,0)</f>
        <v>23.86</v>
      </c>
      <c r="G953" s="44">
        <f t="shared" si="239"/>
        <v>511.64127999999999</v>
      </c>
      <c r="H953" s="44">
        <f t="shared" si="234"/>
        <v>173.95803520000001</v>
      </c>
      <c r="I953" s="45">
        <f t="shared" si="240"/>
        <v>685.59931519999998</v>
      </c>
      <c r="J953" s="44">
        <f t="shared" si="235"/>
        <v>102.83989727999999</v>
      </c>
      <c r="K953" s="46">
        <f t="shared" si="241"/>
        <v>788.43921247999992</v>
      </c>
      <c r="L953" s="47">
        <f t="shared" si="236"/>
        <v>946.12705497599995</v>
      </c>
      <c r="M953" s="77">
        <f t="shared" si="233"/>
        <v>1083.105</v>
      </c>
      <c r="N953" s="48">
        <v>1083</v>
      </c>
      <c r="O953" s="49">
        <f t="shared" si="237"/>
        <v>6.5000000000000018</v>
      </c>
      <c r="P953" s="93">
        <f t="shared" si="238"/>
        <v>6.4896755162241915E-2</v>
      </c>
    </row>
    <row r="954" spans="1:16" ht="47.25" x14ac:dyDescent="0.2">
      <c r="A954" s="60">
        <v>80001024</v>
      </c>
      <c r="B954" s="8" t="s">
        <v>883</v>
      </c>
      <c r="C954" s="36">
        <f>VLOOKUP(A954,'[3]Прейскурант 2019'!$A$12:$E$1358,5,0)</f>
        <v>1017</v>
      </c>
      <c r="D954" s="37">
        <f>VLOOKUP(A954,'[1]Прейскурант( новый)'!$A$9:$C$1217,3,0)</f>
        <v>6</v>
      </c>
      <c r="E954" s="68">
        <f t="shared" si="232"/>
        <v>487.78127999999998</v>
      </c>
      <c r="F954" s="44">
        <f>VLOOKUP(A954,'[2]себ-ть 2019 год'!$A$2:$Q$1337,6,0)</f>
        <v>2</v>
      </c>
      <c r="G954" s="44">
        <f t="shared" si="239"/>
        <v>489.78127999999998</v>
      </c>
      <c r="H954" s="44">
        <f t="shared" si="234"/>
        <v>166.52563520000001</v>
      </c>
      <c r="I954" s="45">
        <f t="shared" si="240"/>
        <v>656.30691520000005</v>
      </c>
      <c r="J954" s="44">
        <f t="shared" si="235"/>
        <v>98.446037279999999</v>
      </c>
      <c r="K954" s="46">
        <f t="shared" si="241"/>
        <v>754.75295248000009</v>
      </c>
      <c r="L954" s="47">
        <f t="shared" si="236"/>
        <v>905.70354297600011</v>
      </c>
      <c r="M954" s="77">
        <f t="shared" si="233"/>
        <v>1083.105</v>
      </c>
      <c r="N954" s="48">
        <v>1083</v>
      </c>
      <c r="O954" s="49">
        <f t="shared" si="237"/>
        <v>6.5000000000000018</v>
      </c>
      <c r="P954" s="93">
        <f t="shared" si="238"/>
        <v>6.4896755162241915E-2</v>
      </c>
    </row>
    <row r="955" spans="1:16" ht="31.5" x14ac:dyDescent="0.2">
      <c r="A955" s="60">
        <v>80001026</v>
      </c>
      <c r="B955" s="2" t="s">
        <v>884</v>
      </c>
      <c r="C955" s="36">
        <f>VLOOKUP(A955,'[3]Прейскурант 2019'!$A$12:$E$1358,5,0)</f>
        <v>353</v>
      </c>
      <c r="D955" s="37">
        <f>VLOOKUP(A955,'[1]Прейскурант( новый)'!$A$9:$C$1217,3,0)</f>
        <v>1.7</v>
      </c>
      <c r="E955" s="68">
        <f t="shared" si="232"/>
        <v>138.20469600000001</v>
      </c>
      <c r="F955" s="44">
        <f>VLOOKUP(A955,'[2]себ-ть 2019 год'!$A$2:$Q$1337,6,0)</f>
        <v>41.48</v>
      </c>
      <c r="G955" s="44">
        <f t="shared" si="239"/>
        <v>179.684696</v>
      </c>
      <c r="H955" s="44">
        <f t="shared" si="234"/>
        <v>61.092796640000003</v>
      </c>
      <c r="I955" s="45">
        <f t="shared" si="240"/>
        <v>240.77749263999999</v>
      </c>
      <c r="J955" s="44">
        <f t="shared" si="235"/>
        <v>36.116623896</v>
      </c>
      <c r="K955" s="46">
        <f t="shared" si="241"/>
        <v>276.89411653600001</v>
      </c>
      <c r="L955" s="47">
        <f t="shared" si="236"/>
        <v>332.27293984319999</v>
      </c>
      <c r="M955" s="77">
        <f t="shared" si="233"/>
        <v>375.94499999999999</v>
      </c>
      <c r="N955" s="48">
        <v>374</v>
      </c>
      <c r="O955" s="49">
        <f t="shared" si="237"/>
        <v>6.4999999999999973</v>
      </c>
      <c r="P955" s="93">
        <f t="shared" si="238"/>
        <v>5.9490084985835745E-2</v>
      </c>
    </row>
    <row r="956" spans="1:16" ht="47.25" x14ac:dyDescent="0.2">
      <c r="A956" s="12">
        <v>80001035</v>
      </c>
      <c r="B956" s="2" t="s">
        <v>885</v>
      </c>
      <c r="C956" s="36">
        <f>VLOOKUP(A956,'[3]Прейскурант 2019'!$A$12:$E$1358,5,0)</f>
        <v>1096</v>
      </c>
      <c r="D956" s="37">
        <f>VLOOKUP(A956,'[1]Прейскурант( новый)'!$A$9:$C$1217,3,0)</f>
        <v>5</v>
      </c>
      <c r="E956" s="68">
        <f t="shared" ref="E956:E998" si="242">62.44*D956*1.302</f>
        <v>406.48439999999999</v>
      </c>
      <c r="F956" s="44">
        <f>VLOOKUP(A956,'[2]себ-ть 2019 год'!$A$2:$Q$1337,6,0)</f>
        <v>76.09</v>
      </c>
      <c r="G956" s="44">
        <f t="shared" si="239"/>
        <v>482.57439999999997</v>
      </c>
      <c r="H956" s="44">
        <f t="shared" si="234"/>
        <v>164.07529600000001</v>
      </c>
      <c r="I956" s="45">
        <f t="shared" si="240"/>
        <v>646.64969599999995</v>
      </c>
      <c r="J956" s="44">
        <f t="shared" si="235"/>
        <v>96.997454399999995</v>
      </c>
      <c r="K956" s="46">
        <f t="shared" si="241"/>
        <v>743.64715039999999</v>
      </c>
      <c r="L956" s="47">
        <f t="shared" si="236"/>
        <v>892.37658048000003</v>
      </c>
      <c r="M956" s="77">
        <f t="shared" ref="M956:M998" si="243">C956*6.5%+C956</f>
        <v>1167.24</v>
      </c>
      <c r="N956" s="48">
        <v>1167</v>
      </c>
      <c r="O956" s="49">
        <f t="shared" si="237"/>
        <v>6.5</v>
      </c>
      <c r="P956" s="93">
        <f t="shared" si="238"/>
        <v>6.4781021897810209E-2</v>
      </c>
    </row>
    <row r="957" spans="1:16" ht="31.5" x14ac:dyDescent="0.2">
      <c r="A957" s="12">
        <v>80001036</v>
      </c>
      <c r="B957" s="2" t="s">
        <v>886</v>
      </c>
      <c r="C957" s="36">
        <f>VLOOKUP(A957,'[3]Прейскурант 2019'!$A$12:$E$1358,5,0)</f>
        <v>645</v>
      </c>
      <c r="D957" s="37">
        <f>VLOOKUP(A957,'[1]Прейскурант( новый)'!$A$9:$C$1217,3,0)</f>
        <v>2.92</v>
      </c>
      <c r="E957" s="68">
        <f t="shared" si="242"/>
        <v>237.38688959999999</v>
      </c>
      <c r="F957" s="44">
        <f>VLOOKUP(A957,'[2]себ-ть 2019 год'!$A$2:$Q$1337,6,0)</f>
        <v>72.97</v>
      </c>
      <c r="G957" s="44">
        <f t="shared" si="239"/>
        <v>310.35688959999999</v>
      </c>
      <c r="H957" s="44">
        <f t="shared" si="234"/>
        <v>105.521342464</v>
      </c>
      <c r="I957" s="45">
        <f t="shared" si="240"/>
        <v>415.87823206399997</v>
      </c>
      <c r="J957" s="44">
        <f t="shared" si="235"/>
        <v>62.38173480959999</v>
      </c>
      <c r="K957" s="46">
        <f t="shared" si="241"/>
        <v>478.25996687359998</v>
      </c>
      <c r="L957" s="47">
        <f t="shared" si="236"/>
        <v>573.91196024831993</v>
      </c>
      <c r="M957" s="77">
        <f t="shared" si="243"/>
        <v>686.92499999999995</v>
      </c>
      <c r="N957" s="48">
        <v>687</v>
      </c>
      <c r="O957" s="49">
        <f t="shared" si="237"/>
        <v>6.4999999999999929</v>
      </c>
      <c r="P957" s="93">
        <f t="shared" si="238"/>
        <v>6.5116279069767469E-2</v>
      </c>
    </row>
    <row r="958" spans="1:16" ht="31.5" x14ac:dyDescent="0.2">
      <c r="A958" s="60">
        <v>80001037</v>
      </c>
      <c r="B958" s="2" t="s">
        <v>887</v>
      </c>
      <c r="C958" s="36">
        <f>VLOOKUP(A958,'[3]Прейскурант 2019'!$A$12:$E$1358,5,0)</f>
        <v>310</v>
      </c>
      <c r="D958" s="37">
        <f>VLOOKUP(A958,'[1]Прейскурант( новый)'!$A$9:$C$1217,3,0)</f>
        <v>0.5</v>
      </c>
      <c r="E958" s="68">
        <f t="shared" si="242"/>
        <v>40.648440000000001</v>
      </c>
      <c r="F958" s="44">
        <f>VLOOKUP(A958,'[2]себ-ть 2019 год'!$A$2:$Q$1337,6,0)</f>
        <v>101.94</v>
      </c>
      <c r="G958" s="44">
        <f t="shared" si="239"/>
        <v>142.58843999999999</v>
      </c>
      <c r="H958" s="44">
        <f t="shared" ref="H958:H1022" si="244">G958*$H$1</f>
        <v>48.4800696</v>
      </c>
      <c r="I958" s="45">
        <f t="shared" si="240"/>
        <v>191.0685096</v>
      </c>
      <c r="J958" s="44">
        <f t="shared" ref="J958:J1022" si="245">I958*$J$1</f>
        <v>28.660276440000001</v>
      </c>
      <c r="K958" s="46">
        <f t="shared" si="241"/>
        <v>219.72878603999999</v>
      </c>
      <c r="L958" s="47">
        <f t="shared" ref="L958:L1022" si="246">K958*$L$1+K958</f>
        <v>263.67454324799996</v>
      </c>
      <c r="M958" s="77">
        <f t="shared" si="243"/>
        <v>330.15</v>
      </c>
      <c r="N958" s="48">
        <v>330</v>
      </c>
      <c r="O958" s="49">
        <f t="shared" ref="O958:O1022" si="247">(M958-C958)/C958*100</f>
        <v>6.4999999999999929</v>
      </c>
      <c r="P958" s="93">
        <f t="shared" si="238"/>
        <v>6.4516129032258007E-2</v>
      </c>
    </row>
    <row r="959" spans="1:16" ht="47.25" x14ac:dyDescent="0.2">
      <c r="A959" s="20">
        <v>80001301</v>
      </c>
      <c r="B959" s="2" t="s">
        <v>888</v>
      </c>
      <c r="C959" s="36">
        <f>VLOOKUP(A959,'[3]Прейскурант 2019'!$A$12:$E$1358,5,0)</f>
        <v>1692</v>
      </c>
      <c r="D959" s="37">
        <f>VLOOKUP(A959,'[1]Прейскурант( новый)'!$A$9:$C$1217,3,0)</f>
        <v>3.67</v>
      </c>
      <c r="E959" s="68">
        <f t="shared" si="242"/>
        <v>298.35954959999998</v>
      </c>
      <c r="F959" s="44">
        <f>VLOOKUP(A959,'[2]себ-ть 2019 год'!$A$2:$Q$1337,6,0)</f>
        <v>453</v>
      </c>
      <c r="G959" s="44">
        <f t="shared" si="239"/>
        <v>751.35954960000004</v>
      </c>
      <c r="H959" s="44">
        <f t="shared" si="244"/>
        <v>255.46224686400004</v>
      </c>
      <c r="I959" s="45">
        <f t="shared" si="240"/>
        <v>1006.821796464</v>
      </c>
      <c r="J959" s="44">
        <f t="shared" si="245"/>
        <v>151.0232694696</v>
      </c>
      <c r="K959" s="46">
        <f t="shared" si="241"/>
        <v>1157.8450659335999</v>
      </c>
      <c r="L959" s="47">
        <f t="shared" si="246"/>
        <v>1389.4140791203199</v>
      </c>
      <c r="M959" s="77">
        <f t="shared" si="243"/>
        <v>1801.98</v>
      </c>
      <c r="N959" s="48">
        <v>1802</v>
      </c>
      <c r="O959" s="49">
        <f t="shared" si="247"/>
        <v>6.5000000000000018</v>
      </c>
      <c r="P959" s="93">
        <f t="shared" si="238"/>
        <v>6.5011820330969305E-2</v>
      </c>
    </row>
    <row r="960" spans="1:16" ht="15.75" x14ac:dyDescent="0.2">
      <c r="A960" s="60">
        <v>80000695</v>
      </c>
      <c r="B960" s="8" t="s">
        <v>889</v>
      </c>
      <c r="C960" s="36">
        <f>VLOOKUP(A960,'[3]Прейскурант 2019'!$A$12:$E$1358,5,0)</f>
        <v>169</v>
      </c>
      <c r="D960" s="37">
        <f>VLOOKUP(A960,'[1]Прейскурант( новый)'!$A$9:$C$1217,3,0)</f>
        <v>0.5</v>
      </c>
      <c r="E960" s="68">
        <f t="shared" si="242"/>
        <v>40.648440000000001</v>
      </c>
      <c r="F960" s="44">
        <f>VLOOKUP(A960,'[2]себ-ть 2019 год'!$A$2:$Q$1337,6,0)</f>
        <v>0</v>
      </c>
      <c r="G960" s="44">
        <f t="shared" si="239"/>
        <v>40.648440000000001</v>
      </c>
      <c r="H960" s="44">
        <f t="shared" si="244"/>
        <v>13.820469600000001</v>
      </c>
      <c r="I960" s="45">
        <f t="shared" si="240"/>
        <v>54.468909600000003</v>
      </c>
      <c r="J960" s="44">
        <f t="shared" si="245"/>
        <v>8.1703364399999998</v>
      </c>
      <c r="K960" s="46">
        <f t="shared" si="241"/>
        <v>62.639246040000003</v>
      </c>
      <c r="L960" s="47">
        <f t="shared" si="246"/>
        <v>75.16709524800001</v>
      </c>
      <c r="M960" s="77">
        <f t="shared" si="243"/>
        <v>179.98500000000001</v>
      </c>
      <c r="N960" s="48">
        <v>180</v>
      </c>
      <c r="O960" s="49">
        <f t="shared" si="247"/>
        <v>6.5000000000000089</v>
      </c>
      <c r="P960" s="93">
        <f t="shared" si="238"/>
        <v>6.5088757396449815E-2</v>
      </c>
    </row>
    <row r="961" spans="1:16" ht="31.5" x14ac:dyDescent="0.2">
      <c r="A961" s="60">
        <v>80000704</v>
      </c>
      <c r="B961" s="8" t="s">
        <v>890</v>
      </c>
      <c r="C961" s="36">
        <f>VLOOKUP(A961,'[3]Прейскурант 2019'!$A$12:$E$1358,5,0)</f>
        <v>741</v>
      </c>
      <c r="D961" s="37">
        <f>VLOOKUP(A961,'[1]Прейскурант( новый)'!$A$9:$C$1217,3,0)</f>
        <v>1</v>
      </c>
      <c r="E961" s="68">
        <f t="shared" si="242"/>
        <v>81.296880000000002</v>
      </c>
      <c r="F961" s="44">
        <f>VLOOKUP(A961,'[2]себ-ть 2019 год'!$A$2:$Q$1337,6,0)</f>
        <v>0</v>
      </c>
      <c r="G961" s="44">
        <f t="shared" si="239"/>
        <v>81.296880000000002</v>
      </c>
      <c r="H961" s="44">
        <f t="shared" si="244"/>
        <v>27.640939200000002</v>
      </c>
      <c r="I961" s="45">
        <f t="shared" si="240"/>
        <v>108.93781920000001</v>
      </c>
      <c r="J961" s="44">
        <f t="shared" si="245"/>
        <v>16.34067288</v>
      </c>
      <c r="K961" s="46">
        <f t="shared" si="241"/>
        <v>125.27849208000001</v>
      </c>
      <c r="L961" s="47">
        <f t="shared" si="246"/>
        <v>150.33419049600002</v>
      </c>
      <c r="M961" s="77">
        <f t="shared" si="243"/>
        <v>789.16499999999996</v>
      </c>
      <c r="N961" s="48">
        <v>789</v>
      </c>
      <c r="O961" s="49">
        <f t="shared" si="247"/>
        <v>6.4999999999999947</v>
      </c>
      <c r="P961" s="93">
        <f t="shared" si="238"/>
        <v>6.4777327935222617E-2</v>
      </c>
    </row>
    <row r="962" spans="1:16" ht="94.5" x14ac:dyDescent="0.2">
      <c r="A962" s="60">
        <v>80001302</v>
      </c>
      <c r="B962" s="2" t="s">
        <v>891</v>
      </c>
      <c r="C962" s="36">
        <f>VLOOKUP(A962,'[3]Прейскурант 2019'!$A$12:$E$1358,5,0)</f>
        <v>3103</v>
      </c>
      <c r="D962" s="37">
        <f>VLOOKUP(A962,'[1]Прейскурант( новый)'!$A$9:$C$1217,3,0)</f>
        <v>9.25</v>
      </c>
      <c r="E962" s="68">
        <f t="shared" si="242"/>
        <v>751.99613999999997</v>
      </c>
      <c r="F962" s="44">
        <f>VLOOKUP(A962,'[2]себ-ть 2019 год'!$A$2:$Q$1337,6,0)</f>
        <v>574</v>
      </c>
      <c r="G962" s="44">
        <f t="shared" si="239"/>
        <v>1325.99614</v>
      </c>
      <c r="H962" s="44">
        <f t="shared" si="244"/>
        <v>450.83868760000001</v>
      </c>
      <c r="I962" s="45">
        <f t="shared" si="240"/>
        <v>1776.8348275999999</v>
      </c>
      <c r="J962" s="44">
        <f t="shared" si="245"/>
        <v>266.52522413999998</v>
      </c>
      <c r="K962" s="46">
        <f t="shared" si="241"/>
        <v>2043.36005174</v>
      </c>
      <c r="L962" s="47">
        <f t="shared" si="246"/>
        <v>2452.0320620880002</v>
      </c>
      <c r="M962" s="77">
        <f t="shared" si="243"/>
        <v>3304.6950000000002</v>
      </c>
      <c r="N962" s="48">
        <v>3305</v>
      </c>
      <c r="O962" s="49">
        <f t="shared" si="247"/>
        <v>6.5000000000000053</v>
      </c>
      <c r="P962" s="93">
        <f t="shared" si="238"/>
        <v>6.5098291975507649E-2</v>
      </c>
    </row>
    <row r="963" spans="1:16" ht="47.25" x14ac:dyDescent="0.2">
      <c r="A963" s="60">
        <v>80001303</v>
      </c>
      <c r="B963" s="2" t="s">
        <v>892</v>
      </c>
      <c r="C963" s="36">
        <f>VLOOKUP(A963,'[3]Прейскурант 2019'!$A$12:$E$1358,5,0)</f>
        <v>638</v>
      </c>
      <c r="D963" s="37">
        <f>VLOOKUP(A963,'[1]Прейскурант( новый)'!$A$9:$C$1217,3,0)</f>
        <v>1.6</v>
      </c>
      <c r="E963" s="68">
        <f t="shared" si="242"/>
        <v>130.075008</v>
      </c>
      <c r="F963" s="44">
        <f>VLOOKUP(A963,'[2]себ-ть 2019 год'!$A$2:$Q$1337,6,0)</f>
        <v>238</v>
      </c>
      <c r="G963" s="44">
        <f t="shared" si="239"/>
        <v>368.07500800000003</v>
      </c>
      <c r="H963" s="44">
        <f t="shared" si="244"/>
        <v>125.14550272000002</v>
      </c>
      <c r="I963" s="45">
        <f t="shared" si="240"/>
        <v>493.22051072000005</v>
      </c>
      <c r="J963" s="44">
        <f t="shared" si="245"/>
        <v>73.983076608000005</v>
      </c>
      <c r="K963" s="46">
        <f t="shared" si="241"/>
        <v>567.20358732800003</v>
      </c>
      <c r="L963" s="47">
        <f t="shared" si="246"/>
        <v>680.64430479359999</v>
      </c>
      <c r="M963" s="77">
        <f t="shared" si="243"/>
        <v>679.47</v>
      </c>
      <c r="N963" s="48">
        <v>679</v>
      </c>
      <c r="O963" s="49">
        <f t="shared" si="247"/>
        <v>6.5000000000000044</v>
      </c>
      <c r="P963" s="93">
        <f t="shared" si="238"/>
        <v>6.4263322884012597E-2</v>
      </c>
    </row>
    <row r="964" spans="1:16" ht="31.5" x14ac:dyDescent="0.2">
      <c r="A964" s="60">
        <v>80001304</v>
      </c>
      <c r="B964" s="1" t="s">
        <v>893</v>
      </c>
      <c r="C964" s="36">
        <f>VLOOKUP(A964,'[3]Прейскурант 2019'!$A$12:$E$1358,5,0)</f>
        <v>249</v>
      </c>
      <c r="D964" s="37">
        <f>VLOOKUP(A964,'[1]Прейскурант( новый)'!$A$9:$C$1217,3,0)</f>
        <v>1.2</v>
      </c>
      <c r="E964" s="68">
        <f t="shared" si="242"/>
        <v>97.556256000000005</v>
      </c>
      <c r="F964" s="44">
        <f>VLOOKUP(A964,'[2]себ-ть 2019 год'!$A$2:$Q$1337,6,0)</f>
        <v>21.44</v>
      </c>
      <c r="G964" s="44">
        <f t="shared" si="239"/>
        <v>118.996256</v>
      </c>
      <c r="H964" s="44">
        <f t="shared" si="244"/>
        <v>40.458727040000007</v>
      </c>
      <c r="I964" s="45">
        <f t="shared" si="240"/>
        <v>159.45498304</v>
      </c>
      <c r="J964" s="44">
        <f t="shared" si="245"/>
        <v>23.918247456</v>
      </c>
      <c r="K964" s="46">
        <f t="shared" si="241"/>
        <v>183.37323049599999</v>
      </c>
      <c r="L964" s="47">
        <f t="shared" si="246"/>
        <v>220.04787659519999</v>
      </c>
      <c r="M964" s="77">
        <f t="shared" si="243"/>
        <v>265.185</v>
      </c>
      <c r="N964" s="48">
        <v>265</v>
      </c>
      <c r="O964" s="49">
        <f t="shared" si="247"/>
        <v>6.5</v>
      </c>
      <c r="P964" s="93">
        <f t="shared" si="238"/>
        <v>6.425702811244971E-2</v>
      </c>
    </row>
    <row r="965" spans="1:16" ht="31.5" x14ac:dyDescent="0.25">
      <c r="A965" s="60">
        <v>80001305</v>
      </c>
      <c r="B965" s="21" t="s">
        <v>894</v>
      </c>
      <c r="C965" s="36">
        <f>VLOOKUP(A965,'[3]Прейскурант 2019'!$A$12:$E$1358,5,0)</f>
        <v>167</v>
      </c>
      <c r="D965" s="37">
        <f>VLOOKUP(A965,'[1]Прейскурант( новый)'!$A$9:$C$1217,3,0)</f>
        <v>0.9</v>
      </c>
      <c r="E965" s="68">
        <f t="shared" si="242"/>
        <v>73.167192</v>
      </c>
      <c r="F965" s="44">
        <f>VLOOKUP(A965,'[2]себ-ть 2019 год'!$A$2:$Q$1337,6,0)</f>
        <v>0</v>
      </c>
      <c r="G965" s="44">
        <f t="shared" si="239"/>
        <v>73.167192</v>
      </c>
      <c r="H965" s="44">
        <f t="shared" si="244"/>
        <v>24.876845280000001</v>
      </c>
      <c r="I965" s="45">
        <f t="shared" si="240"/>
        <v>98.044037279999998</v>
      </c>
      <c r="J965" s="44">
        <f t="shared" si="245"/>
        <v>14.706605591999999</v>
      </c>
      <c r="K965" s="46">
        <f t="shared" si="241"/>
        <v>112.750642872</v>
      </c>
      <c r="L965" s="47">
        <f t="shared" si="246"/>
        <v>135.30077144640001</v>
      </c>
      <c r="M965" s="77">
        <f t="shared" si="243"/>
        <v>177.85499999999999</v>
      </c>
      <c r="N965" s="48">
        <v>178</v>
      </c>
      <c r="O965" s="49">
        <f t="shared" si="247"/>
        <v>6.4999999999999929</v>
      </c>
      <c r="P965" s="93">
        <f t="shared" si="238"/>
        <v>6.5868263473053856E-2</v>
      </c>
    </row>
    <row r="966" spans="1:16" ht="15.75" x14ac:dyDescent="0.25">
      <c r="A966" s="60">
        <v>80001306</v>
      </c>
      <c r="B966" s="21" t="s">
        <v>895</v>
      </c>
      <c r="C966" s="36">
        <f>VLOOKUP(A966,'[3]Прейскурант 2019'!$A$12:$E$1358,5,0)</f>
        <v>167</v>
      </c>
      <c r="D966" s="37">
        <f>VLOOKUP(A966,'[1]Прейскурант( новый)'!$A$9:$C$1217,3,0)</f>
        <v>0.9</v>
      </c>
      <c r="E966" s="68">
        <f t="shared" si="242"/>
        <v>73.167192</v>
      </c>
      <c r="F966" s="44">
        <f>VLOOKUP(A966,'[2]себ-ть 2019 год'!$A$2:$Q$1337,6,0)</f>
        <v>0</v>
      </c>
      <c r="G966" s="44">
        <f t="shared" si="239"/>
        <v>73.167192</v>
      </c>
      <c r="H966" s="44">
        <f t="shared" si="244"/>
        <v>24.876845280000001</v>
      </c>
      <c r="I966" s="45">
        <f t="shared" si="240"/>
        <v>98.044037279999998</v>
      </c>
      <c r="J966" s="44">
        <f t="shared" si="245"/>
        <v>14.706605591999999</v>
      </c>
      <c r="K966" s="46">
        <f t="shared" si="241"/>
        <v>112.750642872</v>
      </c>
      <c r="L966" s="47">
        <f t="shared" si="246"/>
        <v>135.30077144640001</v>
      </c>
      <c r="M966" s="77">
        <f t="shared" si="243"/>
        <v>177.85499999999999</v>
      </c>
      <c r="N966" s="48">
        <v>178</v>
      </c>
      <c r="O966" s="49">
        <f t="shared" si="247"/>
        <v>6.4999999999999929</v>
      </c>
      <c r="P966" s="93">
        <f t="shared" si="238"/>
        <v>6.5868263473053856E-2</v>
      </c>
    </row>
    <row r="967" spans="1:16" ht="31.5" x14ac:dyDescent="0.25">
      <c r="A967" s="60">
        <v>80001307</v>
      </c>
      <c r="B967" s="21" t="s">
        <v>896</v>
      </c>
      <c r="C967" s="36">
        <f>VLOOKUP(A967,'[3]Прейскурант 2019'!$A$12:$E$1358,5,0)</f>
        <v>197</v>
      </c>
      <c r="D967" s="37">
        <f>VLOOKUP(A967,'[1]Прейскурант( новый)'!$A$9:$C$1217,3,0)</f>
        <v>0.9</v>
      </c>
      <c r="E967" s="68">
        <f t="shared" si="242"/>
        <v>73.167192</v>
      </c>
      <c r="F967" s="44">
        <f>VLOOKUP(A967,'[2]себ-ть 2019 год'!$A$2:$Q$1337,6,0)</f>
        <v>5.4</v>
      </c>
      <c r="G967" s="44">
        <f t="shared" si="239"/>
        <v>78.567192000000006</v>
      </c>
      <c r="H967" s="44">
        <f t="shared" si="244"/>
        <v>26.712845280000003</v>
      </c>
      <c r="I967" s="45">
        <f t="shared" si="240"/>
        <v>105.28003728000002</v>
      </c>
      <c r="J967" s="44">
        <f t="shared" si="245"/>
        <v>15.792005592000002</v>
      </c>
      <c r="K967" s="46">
        <f t="shared" si="241"/>
        <v>121.07204287200003</v>
      </c>
      <c r="L967" s="47">
        <f t="shared" si="246"/>
        <v>145.28645144640004</v>
      </c>
      <c r="M967" s="77">
        <f t="shared" si="243"/>
        <v>209.80500000000001</v>
      </c>
      <c r="N967" s="48">
        <v>210</v>
      </c>
      <c r="O967" s="49">
        <f t="shared" si="247"/>
        <v>6.5000000000000027</v>
      </c>
      <c r="P967" s="93">
        <f t="shared" si="238"/>
        <v>6.5989847715736127E-2</v>
      </c>
    </row>
    <row r="968" spans="1:16" ht="15.75" x14ac:dyDescent="0.25">
      <c r="A968" s="60">
        <v>80001308</v>
      </c>
      <c r="B968" s="21" t="s">
        <v>897</v>
      </c>
      <c r="C968" s="36">
        <f>VLOOKUP(A968,'[3]Прейскурант 2019'!$A$12:$E$1358,5,0)</f>
        <v>129</v>
      </c>
      <c r="D968" s="37">
        <f>VLOOKUP(A968,'[1]Прейскурант( новый)'!$A$9:$C$1217,3,0)</f>
        <v>0.6</v>
      </c>
      <c r="E968" s="68">
        <f t="shared" si="242"/>
        <v>48.778128000000002</v>
      </c>
      <c r="F968" s="44">
        <f>VLOOKUP(A968,'[2]себ-ть 2019 год'!$A$2:$Q$1337,6,0)</f>
        <v>1.43</v>
      </c>
      <c r="G968" s="44">
        <f t="shared" si="239"/>
        <v>50.208128000000002</v>
      </c>
      <c r="H968" s="44">
        <f t="shared" si="244"/>
        <v>17.070763520000003</v>
      </c>
      <c r="I968" s="45">
        <f t="shared" si="240"/>
        <v>67.278891520000002</v>
      </c>
      <c r="J968" s="44">
        <f t="shared" si="245"/>
        <v>10.091833727999999</v>
      </c>
      <c r="K968" s="46">
        <f t="shared" si="241"/>
        <v>77.370725247999999</v>
      </c>
      <c r="L968" s="47">
        <f t="shared" si="246"/>
        <v>92.844870297599996</v>
      </c>
      <c r="M968" s="77">
        <f t="shared" si="243"/>
        <v>137.38499999999999</v>
      </c>
      <c r="N968" s="48">
        <v>137</v>
      </c>
      <c r="O968" s="49">
        <f t="shared" si="247"/>
        <v>6.4999999999999929</v>
      </c>
      <c r="P968" s="93">
        <f t="shared" si="238"/>
        <v>6.2015503875969102E-2</v>
      </c>
    </row>
    <row r="969" spans="1:16" ht="15.75" x14ac:dyDescent="0.25">
      <c r="A969" s="60">
        <v>80001309</v>
      </c>
      <c r="B969" s="21" t="s">
        <v>898</v>
      </c>
      <c r="C969" s="36">
        <f>VLOOKUP(A969,'[3]Прейскурант 2019'!$A$12:$E$1358,5,0)</f>
        <v>203</v>
      </c>
      <c r="D969" s="37">
        <f>VLOOKUP(A969,'[1]Прейскурант( новый)'!$A$9:$C$1217,3,0)</f>
        <v>1</v>
      </c>
      <c r="E969" s="68">
        <f t="shared" si="242"/>
        <v>81.296880000000002</v>
      </c>
      <c r="F969" s="44">
        <f>VLOOKUP(A969,'[2]себ-ть 2019 год'!$A$2:$Q$1337,6,0)</f>
        <v>0</v>
      </c>
      <c r="G969" s="44">
        <f t="shared" si="239"/>
        <v>81.296880000000002</v>
      </c>
      <c r="H969" s="44">
        <f t="shared" si="244"/>
        <v>27.640939200000002</v>
      </c>
      <c r="I969" s="45">
        <f t="shared" si="240"/>
        <v>108.93781920000001</v>
      </c>
      <c r="J969" s="44">
        <f t="shared" si="245"/>
        <v>16.34067288</v>
      </c>
      <c r="K969" s="46">
        <f t="shared" si="241"/>
        <v>125.27849208000001</v>
      </c>
      <c r="L969" s="47">
        <f t="shared" si="246"/>
        <v>150.33419049600002</v>
      </c>
      <c r="M969" s="77">
        <f t="shared" si="243"/>
        <v>216.19499999999999</v>
      </c>
      <c r="N969" s="48">
        <v>216</v>
      </c>
      <c r="O969" s="49">
        <f t="shared" si="247"/>
        <v>6.4999999999999964</v>
      </c>
      <c r="P969" s="93">
        <f t="shared" ref="P969:P1031" si="248">(N969/C969)-100%</f>
        <v>6.4039408866995107E-2</v>
      </c>
    </row>
    <row r="970" spans="1:16" ht="31.5" x14ac:dyDescent="0.25">
      <c r="A970" s="60">
        <v>80001310</v>
      </c>
      <c r="B970" s="21" t="s">
        <v>899</v>
      </c>
      <c r="C970" s="36">
        <f>VLOOKUP(A970,'[3]Прейскурант 2019'!$A$12:$E$1358,5,0)</f>
        <v>303</v>
      </c>
      <c r="D970" s="37">
        <f>VLOOKUP(A970,'[1]Прейскурант( новый)'!$A$9:$C$1217,3,0)</f>
        <v>1.45</v>
      </c>
      <c r="E970" s="68">
        <f t="shared" si="242"/>
        <v>117.880476</v>
      </c>
      <c r="F970" s="44">
        <f>VLOOKUP(A970,'[2]себ-ть 2019 год'!$A$2:$Q$1337,6,0)</f>
        <v>1.96</v>
      </c>
      <c r="G970" s="44">
        <f t="shared" si="239"/>
        <v>119.840476</v>
      </c>
      <c r="H970" s="44">
        <f t="shared" si="244"/>
        <v>40.74576184</v>
      </c>
      <c r="I970" s="45">
        <f t="shared" si="240"/>
        <v>160.58623784</v>
      </c>
      <c r="J970" s="44">
        <f t="shared" si="245"/>
        <v>24.087935675999997</v>
      </c>
      <c r="K970" s="46">
        <f t="shared" si="241"/>
        <v>184.674173516</v>
      </c>
      <c r="L970" s="47">
        <f t="shared" si="246"/>
        <v>221.60900821920001</v>
      </c>
      <c r="M970" s="77">
        <f t="shared" si="243"/>
        <v>322.69499999999999</v>
      </c>
      <c r="N970" s="48">
        <v>323</v>
      </c>
      <c r="O970" s="49">
        <f t="shared" si="247"/>
        <v>6.4999999999999973</v>
      </c>
      <c r="P970" s="93">
        <f t="shared" si="248"/>
        <v>6.6006600660065917E-2</v>
      </c>
    </row>
    <row r="971" spans="1:16" ht="31.5" x14ac:dyDescent="0.25">
      <c r="A971" s="60">
        <v>80001311</v>
      </c>
      <c r="B971" s="21" t="s">
        <v>900</v>
      </c>
      <c r="C971" s="36">
        <f>VLOOKUP(A971,'[3]Прейскурант 2019'!$A$12:$E$1358,5,0)</f>
        <v>185</v>
      </c>
      <c r="D971" s="37">
        <f>VLOOKUP(A971,'[1]Прейскурант( новый)'!$A$9:$C$1217,3,0)</f>
        <v>0.9</v>
      </c>
      <c r="E971" s="68">
        <f t="shared" si="242"/>
        <v>73.167192</v>
      </c>
      <c r="F971" s="44">
        <f>VLOOKUP(A971,'[2]себ-ть 2019 год'!$A$2:$Q$1337,6,0)</f>
        <v>0</v>
      </c>
      <c r="G971" s="44">
        <f t="shared" si="239"/>
        <v>73.167192</v>
      </c>
      <c r="H971" s="44">
        <f t="shared" si="244"/>
        <v>24.876845280000001</v>
      </c>
      <c r="I971" s="45">
        <f t="shared" si="240"/>
        <v>98.044037279999998</v>
      </c>
      <c r="J971" s="44">
        <f t="shared" si="245"/>
        <v>14.706605591999999</v>
      </c>
      <c r="K971" s="46">
        <f t="shared" si="241"/>
        <v>112.750642872</v>
      </c>
      <c r="L971" s="47">
        <f t="shared" si="246"/>
        <v>135.30077144640001</v>
      </c>
      <c r="M971" s="77">
        <f t="shared" si="243"/>
        <v>197.02500000000001</v>
      </c>
      <c r="N971" s="48">
        <v>197</v>
      </c>
      <c r="O971" s="49">
        <f t="shared" si="247"/>
        <v>6.5000000000000027</v>
      </c>
      <c r="P971" s="93">
        <f t="shared" si="248"/>
        <v>6.4864864864864868E-2</v>
      </c>
    </row>
    <row r="972" spans="1:16" ht="15.75" x14ac:dyDescent="0.25">
      <c r="A972" s="60">
        <v>80001312</v>
      </c>
      <c r="B972" s="21" t="s">
        <v>901</v>
      </c>
      <c r="C972" s="36">
        <f>VLOOKUP(A972,'[3]Прейскурант 2019'!$A$12:$E$1358,5,0)</f>
        <v>450</v>
      </c>
      <c r="D972" s="37">
        <f>VLOOKUP(A972,'[1]Прейскурант( новый)'!$A$9:$C$1217,3,0)</f>
        <v>1.45</v>
      </c>
      <c r="E972" s="68">
        <f t="shared" si="242"/>
        <v>117.880476</v>
      </c>
      <c r="F972" s="44">
        <f>VLOOKUP(A972,'[2]себ-ть 2019 год'!$A$2:$Q$1337,6,0)</f>
        <v>72.23</v>
      </c>
      <c r="G972" s="44">
        <f t="shared" si="239"/>
        <v>190.11047600000001</v>
      </c>
      <c r="H972" s="44">
        <f t="shared" si="244"/>
        <v>64.637561840000004</v>
      </c>
      <c r="I972" s="45">
        <f t="shared" si="240"/>
        <v>254.74803783999999</v>
      </c>
      <c r="J972" s="44">
        <f t="shared" si="245"/>
        <v>38.212205675999996</v>
      </c>
      <c r="K972" s="46">
        <f t="shared" si="241"/>
        <v>292.96024351599999</v>
      </c>
      <c r="L972" s="47">
        <f t="shared" si="246"/>
        <v>351.55229221920001</v>
      </c>
      <c r="M972" s="77">
        <f t="shared" si="243"/>
        <v>479.25</v>
      </c>
      <c r="N972" s="48">
        <v>479</v>
      </c>
      <c r="O972" s="49">
        <f t="shared" si="247"/>
        <v>6.5</v>
      </c>
      <c r="P972" s="93">
        <f t="shared" si="248"/>
        <v>6.4444444444444526E-2</v>
      </c>
    </row>
    <row r="973" spans="1:16" ht="31.5" x14ac:dyDescent="0.25">
      <c r="A973" s="60">
        <v>80000642</v>
      </c>
      <c r="B973" s="21" t="s">
        <v>902</v>
      </c>
      <c r="C973" s="36">
        <f>VLOOKUP(A973,'[3]Прейскурант 2019'!$A$12:$E$1358,5,0)</f>
        <v>410</v>
      </c>
      <c r="D973" s="37">
        <f>VLOOKUP(A973,'[1]Прейскурант( новый)'!$A$9:$C$1217,3,0)</f>
        <v>1</v>
      </c>
      <c r="E973" s="68">
        <f t="shared" si="242"/>
        <v>81.296880000000002</v>
      </c>
      <c r="F973" s="44">
        <f>VLOOKUP(A973,'[2]себ-ть 2019 год'!$A$2:$Q$1337,6,0)</f>
        <v>107.46</v>
      </c>
      <c r="G973" s="44">
        <f t="shared" si="239"/>
        <v>188.75688</v>
      </c>
      <c r="H973" s="44">
        <f t="shared" si="244"/>
        <v>64.177339200000006</v>
      </c>
      <c r="I973" s="45">
        <f t="shared" si="240"/>
        <v>252.9342192</v>
      </c>
      <c r="J973" s="44">
        <f t="shared" si="245"/>
        <v>37.94013288</v>
      </c>
      <c r="K973" s="46">
        <f t="shared" si="241"/>
        <v>290.87435207999999</v>
      </c>
      <c r="L973" s="47">
        <f t="shared" si="246"/>
        <v>349.04922249599997</v>
      </c>
      <c r="M973" s="77">
        <f t="shared" si="243"/>
        <v>436.65</v>
      </c>
      <c r="N973" s="48">
        <v>437</v>
      </c>
      <c r="O973" s="49">
        <f t="shared" si="247"/>
        <v>6.4999999999999947</v>
      </c>
      <c r="P973" s="93">
        <f t="shared" si="248"/>
        <v>6.5853658536585424E-2</v>
      </c>
    </row>
    <row r="974" spans="1:16" ht="15.75" x14ac:dyDescent="0.25">
      <c r="A974" s="60">
        <v>80000643</v>
      </c>
      <c r="B974" s="21" t="s">
        <v>903</v>
      </c>
      <c r="C974" s="36">
        <f>VLOOKUP(A974,'[3]Прейскурант 2019'!$A$12:$E$1358,5,0)</f>
        <v>410</v>
      </c>
      <c r="D974" s="37">
        <f>VLOOKUP(A974,'[1]Прейскурант( новый)'!$A$9:$C$1217,3,0)</f>
        <v>1</v>
      </c>
      <c r="E974" s="68">
        <f t="shared" si="242"/>
        <v>81.296880000000002</v>
      </c>
      <c r="F974" s="44">
        <f>VLOOKUP(A974,'[2]себ-ть 2019 год'!$A$2:$Q$1337,6,0)</f>
        <v>118.19</v>
      </c>
      <c r="G974" s="44">
        <f t="shared" si="239"/>
        <v>199.48687999999999</v>
      </c>
      <c r="H974" s="44">
        <f t="shared" si="244"/>
        <v>67.825539199999994</v>
      </c>
      <c r="I974" s="45">
        <f t="shared" si="240"/>
        <v>267.31241919999997</v>
      </c>
      <c r="J974" s="44">
        <f t="shared" si="245"/>
        <v>40.096862879999996</v>
      </c>
      <c r="K974" s="46">
        <f t="shared" si="241"/>
        <v>307.40928207999997</v>
      </c>
      <c r="L974" s="47">
        <f t="shared" si="246"/>
        <v>368.89113849599994</v>
      </c>
      <c r="M974" s="77">
        <f t="shared" si="243"/>
        <v>436.65</v>
      </c>
      <c r="N974" s="48">
        <v>437</v>
      </c>
      <c r="O974" s="49">
        <f t="shared" si="247"/>
        <v>6.4999999999999947</v>
      </c>
      <c r="P974" s="93">
        <f t="shared" si="248"/>
        <v>6.5853658536585424E-2</v>
      </c>
    </row>
    <row r="975" spans="1:16" ht="31.5" x14ac:dyDescent="0.25">
      <c r="A975" s="103">
        <v>80000765</v>
      </c>
      <c r="B975" s="61" t="s">
        <v>904</v>
      </c>
      <c r="C975" s="36" t="e">
        <f>VLOOKUP(A975,'[3]Прейскурант 2019'!$A$12:$E$1358,5,0)</f>
        <v>#N/A</v>
      </c>
      <c r="D975" s="37">
        <v>2.5</v>
      </c>
      <c r="E975" s="68">
        <f t="shared" si="242"/>
        <v>203.2422</v>
      </c>
      <c r="F975" s="44">
        <v>7.66</v>
      </c>
      <c r="G975" s="44">
        <f t="shared" si="239"/>
        <v>210.90219999999999</v>
      </c>
      <c r="H975" s="44">
        <f t="shared" si="244"/>
        <v>71.706748000000005</v>
      </c>
      <c r="I975" s="45">
        <f t="shared" si="240"/>
        <v>282.608948</v>
      </c>
      <c r="J975" s="44">
        <f t="shared" si="245"/>
        <v>42.391342199999997</v>
      </c>
      <c r="K975" s="46">
        <f t="shared" si="241"/>
        <v>325.00029019999999</v>
      </c>
      <c r="L975" s="47">
        <f t="shared" si="246"/>
        <v>390.00034823999999</v>
      </c>
      <c r="M975" s="77" t="e">
        <f t="shared" si="243"/>
        <v>#N/A</v>
      </c>
      <c r="N975" s="48">
        <v>448</v>
      </c>
      <c r="O975" s="49" t="e">
        <f t="shared" si="247"/>
        <v>#N/A</v>
      </c>
      <c r="P975" s="93" t="e">
        <f t="shared" si="248"/>
        <v>#N/A</v>
      </c>
    </row>
    <row r="976" spans="1:16" ht="32.1" customHeight="1" x14ac:dyDescent="0.25">
      <c r="A976" s="104">
        <v>80000766</v>
      </c>
      <c r="B976" s="61" t="s">
        <v>905</v>
      </c>
      <c r="C976" s="36" t="e">
        <f>VLOOKUP(A976,'[3]Прейскурант 2019'!$A$12:$E$1358,5,0)</f>
        <v>#N/A</v>
      </c>
      <c r="D976" s="37">
        <v>4.5</v>
      </c>
      <c r="E976" s="68">
        <f t="shared" si="242"/>
        <v>365.83596000000006</v>
      </c>
      <c r="F976" s="44">
        <v>19.079999999999998</v>
      </c>
      <c r="G976" s="44">
        <f t="shared" si="239"/>
        <v>384.91596000000004</v>
      </c>
      <c r="H976" s="44">
        <f t="shared" si="244"/>
        <v>130.87142640000002</v>
      </c>
      <c r="I976" s="45">
        <f t="shared" si="240"/>
        <v>515.78738640000006</v>
      </c>
      <c r="J976" s="44">
        <f t="shared" si="245"/>
        <v>77.368107960000003</v>
      </c>
      <c r="K976" s="46">
        <f t="shared" si="241"/>
        <v>593.15549436000003</v>
      </c>
      <c r="L976" s="47">
        <f t="shared" si="246"/>
        <v>711.78659323200009</v>
      </c>
      <c r="M976" s="77" t="e">
        <f t="shared" si="243"/>
        <v>#N/A</v>
      </c>
      <c r="N976" s="48">
        <v>818</v>
      </c>
      <c r="O976" s="49" t="e">
        <f t="shared" si="247"/>
        <v>#N/A</v>
      </c>
      <c r="P976" s="93" t="e">
        <f t="shared" si="248"/>
        <v>#N/A</v>
      </c>
    </row>
    <row r="977" spans="1:16" ht="15.75" x14ac:dyDescent="0.25">
      <c r="A977" s="103">
        <v>80000767</v>
      </c>
      <c r="B977" s="61" t="s">
        <v>906</v>
      </c>
      <c r="C977" s="36" t="e">
        <f>VLOOKUP(A977,'[3]Прейскурант 2019'!$A$12:$E$1358,5,0)</f>
        <v>#N/A</v>
      </c>
      <c r="D977" s="37">
        <v>1.5</v>
      </c>
      <c r="E977" s="68">
        <f t="shared" si="242"/>
        <v>121.94532</v>
      </c>
      <c r="F977" s="44">
        <v>0</v>
      </c>
      <c r="G977" s="44">
        <f t="shared" si="239"/>
        <v>121.94532</v>
      </c>
      <c r="H977" s="44">
        <f t="shared" si="244"/>
        <v>41.461408800000001</v>
      </c>
      <c r="I977" s="45">
        <f t="shared" si="240"/>
        <v>163.4067288</v>
      </c>
      <c r="J977" s="44">
        <f t="shared" si="245"/>
        <v>24.511009319999999</v>
      </c>
      <c r="K977" s="46">
        <f t="shared" si="241"/>
        <v>187.91773812</v>
      </c>
      <c r="L977" s="47">
        <f t="shared" si="246"/>
        <v>225.501285744</v>
      </c>
      <c r="M977" s="77" t="e">
        <f t="shared" si="243"/>
        <v>#N/A</v>
      </c>
      <c r="N977" s="48">
        <v>260</v>
      </c>
      <c r="O977" s="49" t="e">
        <f t="shared" si="247"/>
        <v>#N/A</v>
      </c>
      <c r="P977" s="93" t="e">
        <f t="shared" si="248"/>
        <v>#N/A</v>
      </c>
    </row>
    <row r="978" spans="1:16" ht="15.75" x14ac:dyDescent="0.25">
      <c r="A978" s="104">
        <v>80000768</v>
      </c>
      <c r="B978" s="61" t="s">
        <v>907</v>
      </c>
      <c r="C978" s="36" t="e">
        <f>VLOOKUP(A978,'[3]Прейскурант 2019'!$A$12:$E$1358,5,0)</f>
        <v>#N/A</v>
      </c>
      <c r="D978" s="37">
        <v>1.75</v>
      </c>
      <c r="E978" s="68">
        <f t="shared" si="242"/>
        <v>142.26954000000001</v>
      </c>
      <c r="F978" s="44">
        <v>0.7</v>
      </c>
      <c r="G978" s="44">
        <f t="shared" si="239"/>
        <v>142.96953999999999</v>
      </c>
      <c r="H978" s="44">
        <f t="shared" si="244"/>
        <v>48.609643599999998</v>
      </c>
      <c r="I978" s="45">
        <f t="shared" si="240"/>
        <v>191.57918359999999</v>
      </c>
      <c r="J978" s="44">
        <f t="shared" si="245"/>
        <v>28.736877539999998</v>
      </c>
      <c r="K978" s="46">
        <f t="shared" si="241"/>
        <v>220.31606113999999</v>
      </c>
      <c r="L978" s="47">
        <f t="shared" si="246"/>
        <v>264.37927336799999</v>
      </c>
      <c r="M978" s="77" t="e">
        <f t="shared" si="243"/>
        <v>#N/A</v>
      </c>
      <c r="N978" s="48">
        <v>305</v>
      </c>
      <c r="O978" s="49" t="e">
        <f t="shared" si="247"/>
        <v>#N/A</v>
      </c>
      <c r="P978" s="93" t="e">
        <f t="shared" si="248"/>
        <v>#N/A</v>
      </c>
    </row>
    <row r="979" spans="1:16" ht="31.5" x14ac:dyDescent="0.25">
      <c r="A979" s="103">
        <v>80000769</v>
      </c>
      <c r="B979" s="61" t="s">
        <v>908</v>
      </c>
      <c r="C979" s="36" t="e">
        <f>VLOOKUP(A979,'[3]Прейскурант 2019'!$A$12:$E$1358,5,0)</f>
        <v>#N/A</v>
      </c>
      <c r="D979" s="37">
        <v>3</v>
      </c>
      <c r="E979" s="68">
        <f t="shared" si="242"/>
        <v>243.89063999999999</v>
      </c>
      <c r="F979" s="44">
        <v>0</v>
      </c>
      <c r="G979" s="44">
        <f t="shared" si="239"/>
        <v>243.89063999999999</v>
      </c>
      <c r="H979" s="44">
        <f t="shared" si="244"/>
        <v>82.922817600000002</v>
      </c>
      <c r="I979" s="45">
        <f t="shared" si="240"/>
        <v>326.81345759999999</v>
      </c>
      <c r="J979" s="44">
        <f t="shared" si="245"/>
        <v>49.022018639999999</v>
      </c>
      <c r="K979" s="46">
        <f t="shared" si="241"/>
        <v>375.83547623999999</v>
      </c>
      <c r="L979" s="47">
        <f t="shared" si="246"/>
        <v>451.002571488</v>
      </c>
      <c r="M979" s="77" t="e">
        <f t="shared" si="243"/>
        <v>#N/A</v>
      </c>
      <c r="N979" s="48">
        <v>520</v>
      </c>
      <c r="O979" s="49" t="e">
        <f t="shared" si="247"/>
        <v>#N/A</v>
      </c>
      <c r="P979" s="93" t="e">
        <f t="shared" si="248"/>
        <v>#N/A</v>
      </c>
    </row>
    <row r="980" spans="1:16" ht="15.75" x14ac:dyDescent="0.25">
      <c r="A980" s="104">
        <v>80000770</v>
      </c>
      <c r="B980" s="61" t="s">
        <v>909</v>
      </c>
      <c r="C980" s="36" t="e">
        <f>VLOOKUP(A980,'[3]Прейскурант 2019'!$A$12:$E$1358,5,0)</f>
        <v>#N/A</v>
      </c>
      <c r="D980" s="37">
        <v>1</v>
      </c>
      <c r="E980" s="68">
        <f t="shared" si="242"/>
        <v>81.296880000000002</v>
      </c>
      <c r="F980" s="44">
        <v>0</v>
      </c>
      <c r="G980" s="44">
        <f t="shared" si="239"/>
        <v>81.296880000000002</v>
      </c>
      <c r="H980" s="44">
        <f t="shared" si="244"/>
        <v>27.640939200000002</v>
      </c>
      <c r="I980" s="45">
        <f t="shared" si="240"/>
        <v>108.93781920000001</v>
      </c>
      <c r="J980" s="44">
        <f t="shared" si="245"/>
        <v>16.34067288</v>
      </c>
      <c r="K980" s="46">
        <f t="shared" si="241"/>
        <v>125.27849208000001</v>
      </c>
      <c r="L980" s="47">
        <f t="shared" si="246"/>
        <v>150.33419049600002</v>
      </c>
      <c r="M980" s="77" t="e">
        <f t="shared" si="243"/>
        <v>#N/A</v>
      </c>
      <c r="N980" s="48">
        <v>174</v>
      </c>
      <c r="O980" s="49" t="e">
        <f t="shared" si="247"/>
        <v>#N/A</v>
      </c>
      <c r="P980" s="93" t="e">
        <f t="shared" si="248"/>
        <v>#N/A</v>
      </c>
    </row>
    <row r="981" spans="1:16" ht="47.25" x14ac:dyDescent="0.25">
      <c r="A981" s="103">
        <v>80000771</v>
      </c>
      <c r="B981" s="61" t="s">
        <v>910</v>
      </c>
      <c r="C981" s="36" t="e">
        <f>VLOOKUP(A981,'[3]Прейскурант 2019'!$A$12:$E$1358,5,0)</f>
        <v>#N/A</v>
      </c>
      <c r="D981" s="37">
        <v>1</v>
      </c>
      <c r="E981" s="68">
        <f t="shared" si="242"/>
        <v>81.296880000000002</v>
      </c>
      <c r="F981" s="44">
        <v>0</v>
      </c>
      <c r="G981" s="44">
        <f t="shared" si="239"/>
        <v>81.296880000000002</v>
      </c>
      <c r="H981" s="44">
        <f t="shared" si="244"/>
        <v>27.640939200000002</v>
      </c>
      <c r="I981" s="45">
        <f t="shared" si="240"/>
        <v>108.93781920000001</v>
      </c>
      <c r="J981" s="44">
        <f t="shared" si="245"/>
        <v>16.34067288</v>
      </c>
      <c r="K981" s="46">
        <f t="shared" si="241"/>
        <v>125.27849208000001</v>
      </c>
      <c r="L981" s="47">
        <f t="shared" si="246"/>
        <v>150.33419049600002</v>
      </c>
      <c r="M981" s="77" t="e">
        <f t="shared" si="243"/>
        <v>#N/A</v>
      </c>
      <c r="N981" s="48">
        <v>174</v>
      </c>
      <c r="O981" s="49" t="e">
        <f t="shared" si="247"/>
        <v>#N/A</v>
      </c>
      <c r="P981" s="93" t="e">
        <f t="shared" si="248"/>
        <v>#N/A</v>
      </c>
    </row>
    <row r="982" spans="1:16" ht="15.75" x14ac:dyDescent="0.25">
      <c r="A982" s="104">
        <v>80000772</v>
      </c>
      <c r="B982" s="61" t="s">
        <v>911</v>
      </c>
      <c r="C982" s="36" t="e">
        <f>VLOOKUP(A982,'[3]Прейскурант 2019'!$A$12:$E$1358,5,0)</f>
        <v>#N/A</v>
      </c>
      <c r="D982" s="37">
        <v>1</v>
      </c>
      <c r="E982" s="68">
        <f t="shared" si="242"/>
        <v>81.296880000000002</v>
      </c>
      <c r="F982" s="44">
        <v>0</v>
      </c>
      <c r="G982" s="44">
        <f t="shared" si="239"/>
        <v>81.296880000000002</v>
      </c>
      <c r="H982" s="44">
        <f t="shared" si="244"/>
        <v>27.640939200000002</v>
      </c>
      <c r="I982" s="45">
        <f t="shared" si="240"/>
        <v>108.93781920000001</v>
      </c>
      <c r="J982" s="44">
        <f t="shared" si="245"/>
        <v>16.34067288</v>
      </c>
      <c r="K982" s="46">
        <f t="shared" si="241"/>
        <v>125.27849208000001</v>
      </c>
      <c r="L982" s="47">
        <f t="shared" si="246"/>
        <v>150.33419049600002</v>
      </c>
      <c r="M982" s="77" t="e">
        <f t="shared" si="243"/>
        <v>#N/A</v>
      </c>
      <c r="N982" s="48">
        <v>174</v>
      </c>
      <c r="O982" s="49" t="e">
        <f t="shared" si="247"/>
        <v>#N/A</v>
      </c>
      <c r="P982" s="93" t="e">
        <f t="shared" si="248"/>
        <v>#N/A</v>
      </c>
    </row>
    <row r="983" spans="1:16" ht="31.5" x14ac:dyDescent="0.25">
      <c r="A983" s="103">
        <v>80000773</v>
      </c>
      <c r="B983" s="61" t="s">
        <v>912</v>
      </c>
      <c r="C983" s="36" t="e">
        <f>VLOOKUP(A983,'[3]Прейскурант 2019'!$A$12:$E$1358,5,0)</f>
        <v>#N/A</v>
      </c>
      <c r="D983" s="37">
        <v>4</v>
      </c>
      <c r="E983" s="68">
        <f t="shared" si="242"/>
        <v>325.18752000000001</v>
      </c>
      <c r="F983" s="44">
        <v>51.96</v>
      </c>
      <c r="G983" s="44">
        <f t="shared" si="239"/>
        <v>377.14751999999999</v>
      </c>
      <c r="H983" s="44">
        <f t="shared" si="244"/>
        <v>128.2301568</v>
      </c>
      <c r="I983" s="45">
        <f t="shared" si="240"/>
        <v>505.37767680000002</v>
      </c>
      <c r="J983" s="44">
        <f t="shared" si="245"/>
        <v>75.806651520000003</v>
      </c>
      <c r="K983" s="46">
        <f t="shared" si="241"/>
        <v>581.18432832000008</v>
      </c>
      <c r="L983" s="47">
        <f t="shared" si="246"/>
        <v>697.42119398400007</v>
      </c>
      <c r="M983" s="77" t="e">
        <f t="shared" si="243"/>
        <v>#N/A</v>
      </c>
      <c r="N983" s="48">
        <v>796</v>
      </c>
      <c r="O983" s="49" t="e">
        <f t="shared" si="247"/>
        <v>#N/A</v>
      </c>
      <c r="P983" s="93" t="e">
        <f t="shared" si="248"/>
        <v>#N/A</v>
      </c>
    </row>
    <row r="984" spans="1:16" ht="15.75" x14ac:dyDescent="0.25">
      <c r="A984" s="104">
        <v>80000774</v>
      </c>
      <c r="B984" s="61" t="s">
        <v>913</v>
      </c>
      <c r="C984" s="36" t="e">
        <f>VLOOKUP(A984,'[3]Прейскурант 2019'!$A$12:$E$1358,5,0)</f>
        <v>#N/A</v>
      </c>
      <c r="D984" s="37">
        <v>1</v>
      </c>
      <c r="E984" s="68">
        <f t="shared" si="242"/>
        <v>81.296880000000002</v>
      </c>
      <c r="F984" s="44">
        <v>0</v>
      </c>
      <c r="G984" s="44">
        <f t="shared" si="239"/>
        <v>81.296880000000002</v>
      </c>
      <c r="H984" s="44">
        <f t="shared" si="244"/>
        <v>27.640939200000002</v>
      </c>
      <c r="I984" s="45">
        <f t="shared" si="240"/>
        <v>108.93781920000001</v>
      </c>
      <c r="J984" s="44">
        <f t="shared" si="245"/>
        <v>16.34067288</v>
      </c>
      <c r="K984" s="46">
        <f t="shared" si="241"/>
        <v>125.27849208000001</v>
      </c>
      <c r="L984" s="47">
        <f t="shared" si="246"/>
        <v>150.33419049600002</v>
      </c>
      <c r="M984" s="77" t="e">
        <f t="shared" si="243"/>
        <v>#N/A</v>
      </c>
      <c r="N984" s="48">
        <v>174</v>
      </c>
      <c r="O984" s="49" t="e">
        <f t="shared" si="247"/>
        <v>#N/A</v>
      </c>
      <c r="P984" s="93" t="e">
        <f t="shared" si="248"/>
        <v>#N/A</v>
      </c>
    </row>
    <row r="985" spans="1:16" ht="28.9" customHeight="1" x14ac:dyDescent="0.25">
      <c r="A985" s="103">
        <v>80000775</v>
      </c>
      <c r="B985" s="61" t="s">
        <v>914</v>
      </c>
      <c r="C985" s="36" t="e">
        <f>VLOOKUP(A985,'[3]Прейскурант 2019'!$A$12:$E$1358,5,0)</f>
        <v>#N/A</v>
      </c>
      <c r="D985" s="37">
        <v>0.75</v>
      </c>
      <c r="E985" s="68">
        <f t="shared" si="242"/>
        <v>60.972659999999998</v>
      </c>
      <c r="F985" s="44">
        <v>0</v>
      </c>
      <c r="G985" s="44">
        <f t="shared" si="239"/>
        <v>60.972659999999998</v>
      </c>
      <c r="H985" s="44">
        <f t="shared" si="244"/>
        <v>20.7307044</v>
      </c>
      <c r="I985" s="45">
        <f t="shared" si="240"/>
        <v>81.703364399999998</v>
      </c>
      <c r="J985" s="44">
        <f t="shared" si="245"/>
        <v>12.25550466</v>
      </c>
      <c r="K985" s="46">
        <f t="shared" si="241"/>
        <v>93.958869059999998</v>
      </c>
      <c r="L985" s="47">
        <f t="shared" si="246"/>
        <v>112.750642872</v>
      </c>
      <c r="M985" s="77" t="e">
        <f t="shared" si="243"/>
        <v>#N/A</v>
      </c>
      <c r="N985" s="48">
        <v>130</v>
      </c>
      <c r="O985" s="49" t="e">
        <f t="shared" si="247"/>
        <v>#N/A</v>
      </c>
      <c r="P985" s="93" t="e">
        <f t="shared" si="248"/>
        <v>#N/A</v>
      </c>
    </row>
    <row r="986" spans="1:16" ht="47.25" x14ac:dyDescent="0.25">
      <c r="A986" s="104">
        <v>80000776</v>
      </c>
      <c r="B986" s="61" t="s">
        <v>915</v>
      </c>
      <c r="C986" s="36" t="e">
        <f>VLOOKUP(A986,'[3]Прейскурант 2019'!$A$12:$E$1358,5,0)</f>
        <v>#N/A</v>
      </c>
      <c r="D986" s="37">
        <v>1</v>
      </c>
      <c r="E986" s="68">
        <f t="shared" si="242"/>
        <v>81.296880000000002</v>
      </c>
      <c r="F986" s="44">
        <v>16.329999999999998</v>
      </c>
      <c r="G986" s="44">
        <f t="shared" si="239"/>
        <v>97.62688</v>
      </c>
      <c r="H986" s="44">
        <f t="shared" si="244"/>
        <v>33.193139200000005</v>
      </c>
      <c r="I986" s="45">
        <f t="shared" si="240"/>
        <v>130.82001919999999</v>
      </c>
      <c r="J986" s="44">
        <f t="shared" si="245"/>
        <v>19.623002879999998</v>
      </c>
      <c r="K986" s="46">
        <f t="shared" si="241"/>
        <v>150.44302207999999</v>
      </c>
      <c r="L986" s="47">
        <f t="shared" si="246"/>
        <v>180.531626496</v>
      </c>
      <c r="M986" s="77" t="e">
        <f t="shared" si="243"/>
        <v>#N/A</v>
      </c>
      <c r="N986" s="48">
        <v>206</v>
      </c>
      <c r="O986" s="49" t="e">
        <f t="shared" si="247"/>
        <v>#N/A</v>
      </c>
      <c r="P986" s="93" t="e">
        <f t="shared" si="248"/>
        <v>#N/A</v>
      </c>
    </row>
    <row r="987" spans="1:16" ht="63" x14ac:dyDescent="0.25">
      <c r="A987" s="103">
        <v>80000777</v>
      </c>
      <c r="B987" s="64" t="s">
        <v>916</v>
      </c>
      <c r="C987" s="36" t="e">
        <f>VLOOKUP(A987,'[3]Прейскурант 2019'!$A$12:$E$1358,5,0)</f>
        <v>#N/A</v>
      </c>
      <c r="D987" s="37">
        <v>1</v>
      </c>
      <c r="E987" s="68">
        <f t="shared" si="242"/>
        <v>81.296880000000002</v>
      </c>
      <c r="F987" s="44">
        <v>0</v>
      </c>
      <c r="G987" s="44">
        <f t="shared" si="239"/>
        <v>81.296880000000002</v>
      </c>
      <c r="H987" s="44">
        <f t="shared" si="244"/>
        <v>27.640939200000002</v>
      </c>
      <c r="I987" s="45">
        <f t="shared" si="240"/>
        <v>108.93781920000001</v>
      </c>
      <c r="J987" s="44">
        <f t="shared" si="245"/>
        <v>16.34067288</v>
      </c>
      <c r="K987" s="46">
        <f t="shared" si="241"/>
        <v>125.27849208000001</v>
      </c>
      <c r="L987" s="47">
        <f t="shared" si="246"/>
        <v>150.33419049600002</v>
      </c>
      <c r="M987" s="77" t="e">
        <f t="shared" si="243"/>
        <v>#N/A</v>
      </c>
      <c r="N987" s="48">
        <v>174</v>
      </c>
      <c r="O987" s="49" t="e">
        <f t="shared" si="247"/>
        <v>#N/A</v>
      </c>
      <c r="P987" s="93" t="e">
        <f t="shared" si="248"/>
        <v>#N/A</v>
      </c>
    </row>
    <row r="988" spans="1:16" ht="31.5" x14ac:dyDescent="0.25">
      <c r="A988" s="104">
        <v>80000778</v>
      </c>
      <c r="B988" s="61" t="s">
        <v>917</v>
      </c>
      <c r="C988" s="36" t="e">
        <f>VLOOKUP(A988,'[3]Прейскурант 2019'!$A$12:$E$1358,5,0)</f>
        <v>#N/A</v>
      </c>
      <c r="D988" s="37">
        <v>1.75</v>
      </c>
      <c r="E988" s="68">
        <f t="shared" si="242"/>
        <v>142.26954000000001</v>
      </c>
      <c r="F988" s="44">
        <v>681.54</v>
      </c>
      <c r="G988" s="44">
        <f t="shared" si="239"/>
        <v>823.80953999999997</v>
      </c>
      <c r="H988" s="44">
        <f t="shared" si="244"/>
        <v>280.0952436</v>
      </c>
      <c r="I988" s="45">
        <f t="shared" si="240"/>
        <v>1103.9047836</v>
      </c>
      <c r="J988" s="44">
        <f t="shared" si="245"/>
        <v>165.58571753999999</v>
      </c>
      <c r="K988" s="46">
        <f t="shared" si="241"/>
        <v>1269.4905011399999</v>
      </c>
      <c r="L988" s="47">
        <f t="shared" si="246"/>
        <v>1523.3886013679999</v>
      </c>
      <c r="M988" s="77" t="e">
        <f t="shared" si="243"/>
        <v>#N/A</v>
      </c>
      <c r="N988" s="48">
        <v>1645</v>
      </c>
      <c r="O988" s="49" t="e">
        <f t="shared" si="247"/>
        <v>#N/A</v>
      </c>
      <c r="P988" s="93" t="e">
        <f t="shared" si="248"/>
        <v>#N/A</v>
      </c>
    </row>
    <row r="989" spans="1:16" ht="31.5" x14ac:dyDescent="0.25">
      <c r="A989" s="103">
        <v>80000779</v>
      </c>
      <c r="B989" s="61" t="s">
        <v>918</v>
      </c>
      <c r="C989" s="36" t="e">
        <f>VLOOKUP(A989,'[3]Прейскурант 2019'!$A$12:$E$1358,5,0)</f>
        <v>#N/A</v>
      </c>
      <c r="D989" s="37">
        <v>0.75</v>
      </c>
      <c r="E989" s="68">
        <f t="shared" si="242"/>
        <v>60.972659999999998</v>
      </c>
      <c r="F989" s="44">
        <v>0</v>
      </c>
      <c r="G989" s="44">
        <f t="shared" si="239"/>
        <v>60.972659999999998</v>
      </c>
      <c r="H989" s="44">
        <f t="shared" si="244"/>
        <v>20.7307044</v>
      </c>
      <c r="I989" s="45">
        <f t="shared" si="240"/>
        <v>81.703364399999998</v>
      </c>
      <c r="J989" s="44">
        <f t="shared" si="245"/>
        <v>12.25550466</v>
      </c>
      <c r="K989" s="46">
        <f t="shared" si="241"/>
        <v>93.958869059999998</v>
      </c>
      <c r="L989" s="47">
        <f t="shared" si="246"/>
        <v>112.750642872</v>
      </c>
      <c r="M989" s="77" t="e">
        <f t="shared" si="243"/>
        <v>#N/A</v>
      </c>
      <c r="N989" s="48">
        <v>130</v>
      </c>
      <c r="O989" s="49" t="e">
        <f t="shared" si="247"/>
        <v>#N/A</v>
      </c>
      <c r="P989" s="93" t="e">
        <f t="shared" si="248"/>
        <v>#N/A</v>
      </c>
    </row>
    <row r="990" spans="1:16" ht="31.5" x14ac:dyDescent="0.25">
      <c r="A990" s="104">
        <v>80000780</v>
      </c>
      <c r="B990" s="61" t="s">
        <v>919</v>
      </c>
      <c r="C990" s="36" t="e">
        <f>VLOOKUP(A990,'[3]Прейскурант 2019'!$A$12:$E$1358,5,0)</f>
        <v>#N/A</v>
      </c>
      <c r="D990" s="37">
        <v>1</v>
      </c>
      <c r="E990" s="68">
        <f t="shared" si="242"/>
        <v>81.296880000000002</v>
      </c>
      <c r="F990" s="44">
        <v>0</v>
      </c>
      <c r="G990" s="44">
        <f t="shared" si="239"/>
        <v>81.296880000000002</v>
      </c>
      <c r="H990" s="44">
        <f t="shared" si="244"/>
        <v>27.640939200000002</v>
      </c>
      <c r="I990" s="45">
        <f t="shared" si="240"/>
        <v>108.93781920000001</v>
      </c>
      <c r="J990" s="44">
        <f t="shared" si="245"/>
        <v>16.34067288</v>
      </c>
      <c r="K990" s="46">
        <f t="shared" si="241"/>
        <v>125.27849208000001</v>
      </c>
      <c r="L990" s="47">
        <f t="shared" si="246"/>
        <v>150.33419049600002</v>
      </c>
      <c r="M990" s="77" t="e">
        <f t="shared" si="243"/>
        <v>#N/A</v>
      </c>
      <c r="N990" s="48">
        <v>174</v>
      </c>
      <c r="O990" s="49" t="e">
        <f t="shared" si="247"/>
        <v>#N/A</v>
      </c>
      <c r="P990" s="93" t="e">
        <f t="shared" si="248"/>
        <v>#N/A</v>
      </c>
    </row>
    <row r="991" spans="1:16" ht="15.75" x14ac:dyDescent="0.25">
      <c r="A991" s="103">
        <v>80000781</v>
      </c>
      <c r="B991" s="61" t="s">
        <v>920</v>
      </c>
      <c r="C991" s="36" t="e">
        <f>VLOOKUP(A991,'[3]Прейскурант 2019'!$A$12:$E$1358,5,0)</f>
        <v>#N/A</v>
      </c>
      <c r="D991" s="37">
        <v>2.5</v>
      </c>
      <c r="E991" s="68">
        <f t="shared" si="242"/>
        <v>203.2422</v>
      </c>
      <c r="F991" s="44">
        <v>12.97</v>
      </c>
      <c r="G991" s="44">
        <f t="shared" si="239"/>
        <v>216.2122</v>
      </c>
      <c r="H991" s="44">
        <f t="shared" si="244"/>
        <v>73.51214800000001</v>
      </c>
      <c r="I991" s="45">
        <f t="shared" si="240"/>
        <v>289.72434800000002</v>
      </c>
      <c r="J991" s="44">
        <f t="shared" si="245"/>
        <v>43.458652200000003</v>
      </c>
      <c r="K991" s="46">
        <f t="shared" si="241"/>
        <v>333.18300020000004</v>
      </c>
      <c r="L991" s="47">
        <f t="shared" si="246"/>
        <v>399.81960024000006</v>
      </c>
      <c r="M991" s="77" t="e">
        <f t="shared" si="243"/>
        <v>#N/A</v>
      </c>
      <c r="N991" s="48">
        <v>459</v>
      </c>
      <c r="O991" s="49" t="e">
        <f t="shared" si="247"/>
        <v>#N/A</v>
      </c>
      <c r="P991" s="93" t="e">
        <f t="shared" si="248"/>
        <v>#N/A</v>
      </c>
    </row>
    <row r="992" spans="1:16" ht="15.75" x14ac:dyDescent="0.25">
      <c r="A992" s="104">
        <v>80000782</v>
      </c>
      <c r="B992" s="61" t="s">
        <v>921</v>
      </c>
      <c r="C992" s="36" t="e">
        <f>VLOOKUP(A992,'[3]Прейскурант 2019'!$A$12:$E$1358,5,0)</f>
        <v>#N/A</v>
      </c>
      <c r="D992" s="37">
        <v>2.5</v>
      </c>
      <c r="E992" s="68">
        <f t="shared" si="242"/>
        <v>203.2422</v>
      </c>
      <c r="F992" s="44">
        <v>0.22</v>
      </c>
      <c r="G992" s="44">
        <f t="shared" si="239"/>
        <v>203.4622</v>
      </c>
      <c r="H992" s="44">
        <f t="shared" si="244"/>
        <v>69.177148000000003</v>
      </c>
      <c r="I992" s="45">
        <f t="shared" si="240"/>
        <v>272.63934799999998</v>
      </c>
      <c r="J992" s="44">
        <f t="shared" si="245"/>
        <v>40.895902199999995</v>
      </c>
      <c r="K992" s="46">
        <f t="shared" si="241"/>
        <v>313.53525019999995</v>
      </c>
      <c r="L992" s="47">
        <f t="shared" si="246"/>
        <v>376.24230023999996</v>
      </c>
      <c r="M992" s="77" t="e">
        <f t="shared" si="243"/>
        <v>#N/A</v>
      </c>
      <c r="N992" s="48">
        <v>433</v>
      </c>
      <c r="O992" s="49" t="e">
        <f t="shared" si="247"/>
        <v>#N/A</v>
      </c>
      <c r="P992" s="93" t="e">
        <f t="shared" si="248"/>
        <v>#N/A</v>
      </c>
    </row>
    <row r="993" spans="1:16" ht="15.75" x14ac:dyDescent="0.25">
      <c r="A993" s="103">
        <v>80000783</v>
      </c>
      <c r="B993" s="61" t="s">
        <v>922</v>
      </c>
      <c r="C993" s="36" t="e">
        <f>VLOOKUP(A993,'[3]Прейскурант 2019'!$A$12:$E$1358,5,0)</f>
        <v>#N/A</v>
      </c>
      <c r="D993" s="37">
        <v>1</v>
      </c>
      <c r="E993" s="68">
        <f t="shared" si="242"/>
        <v>81.296880000000002</v>
      </c>
      <c r="F993" s="44">
        <v>0</v>
      </c>
      <c r="G993" s="44">
        <f t="shared" si="239"/>
        <v>81.296880000000002</v>
      </c>
      <c r="H993" s="44">
        <f t="shared" si="244"/>
        <v>27.640939200000002</v>
      </c>
      <c r="I993" s="45">
        <f t="shared" si="240"/>
        <v>108.93781920000001</v>
      </c>
      <c r="J993" s="44">
        <f t="shared" si="245"/>
        <v>16.34067288</v>
      </c>
      <c r="K993" s="46">
        <f t="shared" si="241"/>
        <v>125.27849208000001</v>
      </c>
      <c r="L993" s="47">
        <f t="shared" si="246"/>
        <v>150.33419049600002</v>
      </c>
      <c r="M993" s="77" t="e">
        <f t="shared" si="243"/>
        <v>#N/A</v>
      </c>
      <c r="N993" s="48">
        <v>174</v>
      </c>
      <c r="O993" s="49" t="e">
        <f t="shared" si="247"/>
        <v>#N/A</v>
      </c>
      <c r="P993" s="93" t="e">
        <f t="shared" si="248"/>
        <v>#N/A</v>
      </c>
    </row>
    <row r="994" spans="1:16" ht="31.5" x14ac:dyDescent="0.25">
      <c r="A994" s="104">
        <v>80000784</v>
      </c>
      <c r="B994" s="61" t="s">
        <v>923</v>
      </c>
      <c r="C994" s="36" t="e">
        <f>VLOOKUP(A994,'[3]Прейскурант 2019'!$A$12:$E$1358,5,0)</f>
        <v>#N/A</v>
      </c>
      <c r="D994" s="37">
        <v>3.5</v>
      </c>
      <c r="E994" s="68">
        <f t="shared" si="242"/>
        <v>284.53908000000001</v>
      </c>
      <c r="F994" s="44">
        <v>97.67</v>
      </c>
      <c r="G994" s="44">
        <f t="shared" si="239"/>
        <v>382.20908000000003</v>
      </c>
      <c r="H994" s="44">
        <f t="shared" si="244"/>
        <v>129.95108720000002</v>
      </c>
      <c r="I994" s="45">
        <f t="shared" si="240"/>
        <v>512.16016720000005</v>
      </c>
      <c r="J994" s="44">
        <f t="shared" si="245"/>
        <v>76.824025079999998</v>
      </c>
      <c r="K994" s="46">
        <f t="shared" si="241"/>
        <v>588.98419228</v>
      </c>
      <c r="L994" s="47">
        <f t="shared" si="246"/>
        <v>706.78103073600005</v>
      </c>
      <c r="M994" s="77" t="e">
        <f t="shared" si="243"/>
        <v>#N/A</v>
      </c>
      <c r="N994" s="48">
        <v>799</v>
      </c>
      <c r="O994" s="49" t="e">
        <f t="shared" si="247"/>
        <v>#N/A</v>
      </c>
      <c r="P994" s="93" t="e">
        <f t="shared" si="248"/>
        <v>#N/A</v>
      </c>
    </row>
    <row r="995" spans="1:16" ht="31.5" x14ac:dyDescent="0.25">
      <c r="A995" s="103">
        <v>80000785</v>
      </c>
      <c r="B995" s="61" t="s">
        <v>924</v>
      </c>
      <c r="C995" s="36" t="e">
        <f>VLOOKUP(A995,'[3]Прейскурант 2019'!$A$12:$E$1358,5,0)</f>
        <v>#N/A</v>
      </c>
      <c r="D995" s="37">
        <v>1.5</v>
      </c>
      <c r="E995" s="68">
        <f t="shared" si="242"/>
        <v>121.94532</v>
      </c>
      <c r="F995" s="44">
        <v>18.28</v>
      </c>
      <c r="G995" s="44">
        <f t="shared" si="239"/>
        <v>140.22532000000001</v>
      </c>
      <c r="H995" s="44">
        <f t="shared" si="244"/>
        <v>47.676608800000004</v>
      </c>
      <c r="I995" s="45">
        <f t="shared" si="240"/>
        <v>187.90192880000001</v>
      </c>
      <c r="J995" s="44">
        <f t="shared" si="245"/>
        <v>28.185289319999999</v>
      </c>
      <c r="K995" s="46">
        <f t="shared" si="241"/>
        <v>216.08721812000002</v>
      </c>
      <c r="L995" s="47">
        <f t="shared" si="246"/>
        <v>259.30466174400004</v>
      </c>
      <c r="M995" s="77" t="e">
        <f t="shared" si="243"/>
        <v>#N/A</v>
      </c>
      <c r="N995" s="48">
        <v>296</v>
      </c>
      <c r="O995" s="49" t="e">
        <f t="shared" si="247"/>
        <v>#N/A</v>
      </c>
      <c r="P995" s="93" t="e">
        <f t="shared" si="248"/>
        <v>#N/A</v>
      </c>
    </row>
    <row r="996" spans="1:16" ht="31.5" x14ac:dyDescent="0.25">
      <c r="A996" s="104">
        <v>80000786</v>
      </c>
      <c r="B996" s="61" t="s">
        <v>925</v>
      </c>
      <c r="C996" s="36" t="e">
        <f>VLOOKUP(A996,'[3]Прейскурант 2019'!$A$12:$E$1358,5,0)</f>
        <v>#N/A</v>
      </c>
      <c r="D996" s="37">
        <v>0.5</v>
      </c>
      <c r="E996" s="68">
        <f t="shared" si="242"/>
        <v>40.648440000000001</v>
      </c>
      <c r="F996" s="44">
        <v>0</v>
      </c>
      <c r="G996" s="44">
        <f t="shared" si="239"/>
        <v>40.648440000000001</v>
      </c>
      <c r="H996" s="44">
        <f t="shared" si="244"/>
        <v>13.820469600000001</v>
      </c>
      <c r="I996" s="45">
        <f t="shared" si="240"/>
        <v>54.468909600000003</v>
      </c>
      <c r="J996" s="44">
        <f t="shared" si="245"/>
        <v>8.1703364399999998</v>
      </c>
      <c r="K996" s="46">
        <f t="shared" si="241"/>
        <v>62.639246040000003</v>
      </c>
      <c r="L996" s="47">
        <f t="shared" si="246"/>
        <v>75.16709524800001</v>
      </c>
      <c r="M996" s="77" t="e">
        <f t="shared" si="243"/>
        <v>#N/A</v>
      </c>
      <c r="N996" s="48">
        <v>86</v>
      </c>
      <c r="O996" s="49" t="e">
        <f t="shared" si="247"/>
        <v>#N/A</v>
      </c>
      <c r="P996" s="93" t="e">
        <f t="shared" si="248"/>
        <v>#N/A</v>
      </c>
    </row>
    <row r="997" spans="1:16" ht="31.5" x14ac:dyDescent="0.25">
      <c r="A997" s="103">
        <v>80000787</v>
      </c>
      <c r="B997" s="61" t="s">
        <v>926</v>
      </c>
      <c r="C997" s="36" t="e">
        <f>VLOOKUP(A997,'[3]Прейскурант 2019'!$A$12:$E$1358,5,0)</f>
        <v>#N/A</v>
      </c>
      <c r="D997" s="37">
        <v>1</v>
      </c>
      <c r="E997" s="68">
        <f t="shared" si="242"/>
        <v>81.296880000000002</v>
      </c>
      <c r="F997" s="44">
        <v>0</v>
      </c>
      <c r="G997" s="44">
        <f t="shared" ref="G997:G1062" si="249">E997+F997</f>
        <v>81.296880000000002</v>
      </c>
      <c r="H997" s="44">
        <f t="shared" si="244"/>
        <v>27.640939200000002</v>
      </c>
      <c r="I997" s="45">
        <f t="shared" ref="I997:I1062" si="250">G997+H997</f>
        <v>108.93781920000001</v>
      </c>
      <c r="J997" s="44">
        <f t="shared" si="245"/>
        <v>16.34067288</v>
      </c>
      <c r="K997" s="46">
        <f t="shared" ref="K997:K1062" si="251">I997+J997</f>
        <v>125.27849208000001</v>
      </c>
      <c r="L997" s="47">
        <f t="shared" si="246"/>
        <v>150.33419049600002</v>
      </c>
      <c r="M997" s="77" t="e">
        <f t="shared" si="243"/>
        <v>#N/A</v>
      </c>
      <c r="N997" s="48">
        <v>174</v>
      </c>
      <c r="O997" s="49" t="e">
        <f t="shared" si="247"/>
        <v>#N/A</v>
      </c>
      <c r="P997" s="93" t="e">
        <f t="shared" si="248"/>
        <v>#N/A</v>
      </c>
    </row>
    <row r="998" spans="1:16" ht="31.5" x14ac:dyDescent="0.25">
      <c r="A998" s="104">
        <v>80000788</v>
      </c>
      <c r="B998" s="61" t="s">
        <v>927</v>
      </c>
      <c r="C998" s="36" t="e">
        <f>VLOOKUP(A998,'[3]Прейскурант 2019'!$A$12:$E$1358,5,0)</f>
        <v>#N/A</v>
      </c>
      <c r="D998" s="37">
        <v>3</v>
      </c>
      <c r="E998" s="68">
        <f t="shared" si="242"/>
        <v>243.89063999999999</v>
      </c>
      <c r="F998" s="44">
        <v>17.2</v>
      </c>
      <c r="G998" s="44">
        <f t="shared" si="249"/>
        <v>261.09064000000001</v>
      </c>
      <c r="H998" s="44">
        <f t="shared" si="244"/>
        <v>88.770817600000015</v>
      </c>
      <c r="I998" s="45">
        <f t="shared" si="250"/>
        <v>349.86145759999999</v>
      </c>
      <c r="J998" s="44">
        <f t="shared" si="245"/>
        <v>52.479218639999999</v>
      </c>
      <c r="K998" s="46">
        <f t="shared" si="251"/>
        <v>402.34067623999999</v>
      </c>
      <c r="L998" s="47">
        <f t="shared" si="246"/>
        <v>482.808811488</v>
      </c>
      <c r="M998" s="77" t="e">
        <f t="shared" si="243"/>
        <v>#N/A</v>
      </c>
      <c r="N998" s="48">
        <v>554</v>
      </c>
      <c r="O998" s="49" t="e">
        <f t="shared" si="247"/>
        <v>#N/A</v>
      </c>
      <c r="P998" s="93" t="e">
        <f t="shared" si="248"/>
        <v>#N/A</v>
      </c>
    </row>
    <row r="999" spans="1:16" ht="15" customHeight="1" x14ac:dyDescent="0.2">
      <c r="A999" s="176" t="s">
        <v>928</v>
      </c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8"/>
    </row>
    <row r="1000" spans="1:16" ht="15.75" x14ac:dyDescent="0.2">
      <c r="A1000" s="60">
        <v>90000602</v>
      </c>
      <c r="B1000" s="2" t="s">
        <v>929</v>
      </c>
      <c r="C1000" s="36">
        <f>VLOOKUP(A1000,'[3]Прейскурант 2019'!$A$12:$E$1358,5,0)</f>
        <v>358</v>
      </c>
      <c r="D1000" s="37">
        <f>VLOOKUP(A1000,'[1]Прейскурант( новый)'!$A$9:$C$1217,3,0)</f>
        <v>1.5</v>
      </c>
      <c r="E1000" s="68">
        <f t="shared" ref="E1000:E1039" si="252">73.58*D1000*1.302</f>
        <v>143.70174</v>
      </c>
      <c r="F1000" s="44">
        <f>VLOOKUP(A1000,'[2]себ-ть 2019 год'!$A$2:$Q$1337,6,0)</f>
        <v>45.08</v>
      </c>
      <c r="G1000" s="44">
        <f t="shared" si="249"/>
        <v>188.78174000000001</v>
      </c>
      <c r="H1000" s="44">
        <f t="shared" si="244"/>
        <v>64.185791600000016</v>
      </c>
      <c r="I1000" s="45">
        <f t="shared" si="250"/>
        <v>252.96753160000003</v>
      </c>
      <c r="J1000" s="44">
        <f t="shared" si="245"/>
        <v>37.945129740000006</v>
      </c>
      <c r="K1000" s="46">
        <f t="shared" si="251"/>
        <v>290.91266134000006</v>
      </c>
      <c r="L1000" s="47">
        <f t="shared" si="246"/>
        <v>349.09519360800005</v>
      </c>
      <c r="M1000" s="77">
        <f t="shared" ref="M1000:M1039" si="253">C1000*6.5%+C1000</f>
        <v>381.27</v>
      </c>
      <c r="N1000" s="48">
        <v>381</v>
      </c>
      <c r="O1000" s="49">
        <f t="shared" si="247"/>
        <v>6.4999999999999947</v>
      </c>
      <c r="P1000" s="93">
        <f t="shared" si="248"/>
        <v>6.4245810055865826E-2</v>
      </c>
    </row>
    <row r="1001" spans="1:16" ht="31.5" x14ac:dyDescent="0.2">
      <c r="A1001" s="60">
        <v>90000603</v>
      </c>
      <c r="B1001" s="2" t="s">
        <v>930</v>
      </c>
      <c r="C1001" s="36">
        <f>VLOOKUP(A1001,'[3]Прейскурант 2019'!$A$12:$E$1358,5,0)</f>
        <v>658</v>
      </c>
      <c r="D1001" s="37">
        <f>VLOOKUP(A1001,'[1]Прейскурант( новый)'!$A$9:$C$1217,3,0)</f>
        <v>2</v>
      </c>
      <c r="E1001" s="68">
        <f t="shared" si="252"/>
        <v>191.60231999999999</v>
      </c>
      <c r="F1001" s="44">
        <f>VLOOKUP(A1001,'[2]себ-ть 2019 год'!$A$2:$Q$1337,6,0)</f>
        <v>157.21</v>
      </c>
      <c r="G1001" s="44">
        <f t="shared" si="249"/>
        <v>348.81232</v>
      </c>
      <c r="H1001" s="44">
        <f t="shared" si="244"/>
        <v>118.59618880000001</v>
      </c>
      <c r="I1001" s="45">
        <f t="shared" si="250"/>
        <v>467.40850879999999</v>
      </c>
      <c r="J1001" s="44">
        <f t="shared" si="245"/>
        <v>70.111276320000002</v>
      </c>
      <c r="K1001" s="46">
        <f t="shared" si="251"/>
        <v>537.51978512000005</v>
      </c>
      <c r="L1001" s="47">
        <f t="shared" si="246"/>
        <v>645.02374214400004</v>
      </c>
      <c r="M1001" s="77">
        <f t="shared" si="253"/>
        <v>700.77</v>
      </c>
      <c r="N1001" s="48">
        <v>701</v>
      </c>
      <c r="O1001" s="49">
        <f t="shared" si="247"/>
        <v>6.4999999999999973</v>
      </c>
      <c r="P1001" s="93">
        <f t="shared" si="248"/>
        <v>6.5349544072948351E-2</v>
      </c>
    </row>
    <row r="1002" spans="1:16" ht="15.75" x14ac:dyDescent="0.2">
      <c r="A1002" s="60">
        <v>90000102</v>
      </c>
      <c r="B1002" s="80" t="s">
        <v>1233</v>
      </c>
      <c r="C1002" s="36">
        <v>658</v>
      </c>
      <c r="D1002" s="37">
        <v>2</v>
      </c>
      <c r="E1002" s="68">
        <f t="shared" si="252"/>
        <v>191.60231999999999</v>
      </c>
      <c r="F1002" s="44">
        <v>156.72</v>
      </c>
      <c r="G1002" s="44">
        <f t="shared" si="249"/>
        <v>348.32231999999999</v>
      </c>
      <c r="H1002" s="44">
        <f t="shared" si="244"/>
        <v>118.4295888</v>
      </c>
      <c r="I1002" s="45">
        <f t="shared" si="250"/>
        <v>466.75190880000002</v>
      </c>
      <c r="J1002" s="44">
        <f t="shared" si="245"/>
        <v>70.012786320000004</v>
      </c>
      <c r="K1002" s="46">
        <f t="shared" si="251"/>
        <v>536.76469512000006</v>
      </c>
      <c r="L1002" s="47">
        <f t="shared" si="246"/>
        <v>644.11763414400002</v>
      </c>
      <c r="M1002" s="77">
        <f t="shared" si="253"/>
        <v>700.77</v>
      </c>
      <c r="N1002" s="48">
        <v>701</v>
      </c>
      <c r="O1002" s="49">
        <f t="shared" si="247"/>
        <v>6.4999999999999973</v>
      </c>
      <c r="P1002" s="93">
        <f t="shared" si="248"/>
        <v>6.5349544072948351E-2</v>
      </c>
    </row>
    <row r="1003" spans="1:16" ht="47.25" x14ac:dyDescent="0.2">
      <c r="A1003" s="60">
        <v>90000605</v>
      </c>
      <c r="B1003" s="2" t="s">
        <v>931</v>
      </c>
      <c r="C1003" s="36">
        <f>VLOOKUP(A1003,'[3]Прейскурант 2019'!$A$12:$E$1358,5,0)</f>
        <v>928</v>
      </c>
      <c r="D1003" s="37">
        <f>VLOOKUP(A1003,'[1]Прейскурант( новый)'!$A$9:$C$1217,3,0)</f>
        <v>2</v>
      </c>
      <c r="E1003" s="68">
        <f t="shared" si="252"/>
        <v>191.60231999999999</v>
      </c>
      <c r="F1003" s="44">
        <f>VLOOKUP(A1003,'[2]себ-ть 2019 год'!$A$2:$Q$1337,6,0)</f>
        <v>0</v>
      </c>
      <c r="G1003" s="44">
        <f t="shared" si="249"/>
        <v>191.60231999999999</v>
      </c>
      <c r="H1003" s="44">
        <f t="shared" si="244"/>
        <v>65.144788800000001</v>
      </c>
      <c r="I1003" s="45">
        <f t="shared" si="250"/>
        <v>256.74710879999998</v>
      </c>
      <c r="J1003" s="44">
        <f t="shared" si="245"/>
        <v>38.512066319999995</v>
      </c>
      <c r="K1003" s="46">
        <f t="shared" si="251"/>
        <v>295.25917511999995</v>
      </c>
      <c r="L1003" s="47">
        <f t="shared" si="246"/>
        <v>354.31101014399997</v>
      </c>
      <c r="M1003" s="77">
        <f t="shared" si="253"/>
        <v>988.32</v>
      </c>
      <c r="N1003" s="48">
        <v>988</v>
      </c>
      <c r="O1003" s="49">
        <f t="shared" si="247"/>
        <v>6.5000000000000053</v>
      </c>
      <c r="P1003" s="93">
        <f t="shared" si="248"/>
        <v>6.4655172413793149E-2</v>
      </c>
    </row>
    <row r="1004" spans="1:16" ht="15.75" x14ac:dyDescent="0.2">
      <c r="A1004" s="60">
        <v>90000606</v>
      </c>
      <c r="B1004" s="2" t="s">
        <v>932</v>
      </c>
      <c r="C1004" s="36">
        <f>VLOOKUP(A1004,'[3]Прейскурант 2019'!$A$12:$E$1358,5,0)</f>
        <v>1665</v>
      </c>
      <c r="D1004" s="37">
        <f>VLOOKUP(A1004,'[1]Прейскурант( новый)'!$A$9:$C$1217,3,0)</f>
        <v>1.5</v>
      </c>
      <c r="E1004" s="68">
        <f t="shared" si="252"/>
        <v>143.70174</v>
      </c>
      <c r="F1004" s="44">
        <v>15.25</v>
      </c>
      <c r="G1004" s="44">
        <f t="shared" si="249"/>
        <v>158.95174</v>
      </c>
      <c r="H1004" s="44">
        <f t="shared" si="244"/>
        <v>54.043591600000006</v>
      </c>
      <c r="I1004" s="45">
        <f t="shared" si="250"/>
        <v>212.99533160000001</v>
      </c>
      <c r="J1004" s="44">
        <f t="shared" si="245"/>
        <v>31.949299740000001</v>
      </c>
      <c r="K1004" s="46">
        <f t="shared" si="251"/>
        <v>244.94463134</v>
      </c>
      <c r="L1004" s="47">
        <f t="shared" si="246"/>
        <v>293.933557608</v>
      </c>
      <c r="M1004" s="77">
        <f t="shared" si="253"/>
        <v>1773.2249999999999</v>
      </c>
      <c r="N1004" s="48">
        <v>1773</v>
      </c>
      <c r="O1004" s="49">
        <f t="shared" si="247"/>
        <v>6.4999999999999947</v>
      </c>
      <c r="P1004" s="93">
        <f t="shared" si="248"/>
        <v>6.4864864864864868E-2</v>
      </c>
    </row>
    <row r="1005" spans="1:16" ht="15.75" x14ac:dyDescent="0.2">
      <c r="A1005" s="60">
        <v>90000607</v>
      </c>
      <c r="B1005" s="2" t="s">
        <v>933</v>
      </c>
      <c r="C1005" s="36">
        <f>VLOOKUP(A1005,'[3]Прейскурант 2019'!$A$12:$E$1358,5,0)</f>
        <v>545</v>
      </c>
      <c r="D1005" s="37">
        <f>VLOOKUP(A1005,'[1]Прейскурант( новый)'!$A$9:$C$1217,3,0)</f>
        <v>2</v>
      </c>
      <c r="E1005" s="68">
        <f t="shared" si="252"/>
        <v>191.60231999999999</v>
      </c>
      <c r="F1005" s="44">
        <f>VLOOKUP(A1005,'[2]себ-ть 2019 год'!$A$2:$Q$1337,6,0)</f>
        <v>0</v>
      </c>
      <c r="G1005" s="44">
        <f t="shared" si="249"/>
        <v>191.60231999999999</v>
      </c>
      <c r="H1005" s="44">
        <f t="shared" si="244"/>
        <v>65.144788800000001</v>
      </c>
      <c r="I1005" s="45">
        <f t="shared" si="250"/>
        <v>256.74710879999998</v>
      </c>
      <c r="J1005" s="44">
        <f t="shared" si="245"/>
        <v>38.512066319999995</v>
      </c>
      <c r="K1005" s="46">
        <f t="shared" si="251"/>
        <v>295.25917511999995</v>
      </c>
      <c r="L1005" s="47">
        <f t="shared" si="246"/>
        <v>354.31101014399997</v>
      </c>
      <c r="M1005" s="77">
        <f t="shared" si="253"/>
        <v>580.42499999999995</v>
      </c>
      <c r="N1005" s="48">
        <v>580</v>
      </c>
      <c r="O1005" s="49">
        <f t="shared" si="247"/>
        <v>6.499999999999992</v>
      </c>
      <c r="P1005" s="93">
        <f t="shared" si="248"/>
        <v>6.4220183486238591E-2</v>
      </c>
    </row>
    <row r="1006" spans="1:16" ht="17.100000000000001" customHeight="1" x14ac:dyDescent="0.2">
      <c r="A1006" s="60">
        <v>90000609</v>
      </c>
      <c r="B1006" s="2" t="s">
        <v>934</v>
      </c>
      <c r="C1006" s="36">
        <f>VLOOKUP(A1006,'[3]Прейскурант 2019'!$A$12:$E$1358,5,0)</f>
        <v>96</v>
      </c>
      <c r="D1006" s="37">
        <f>VLOOKUP(A1006,'[1]Прейскурант( новый)'!$A$9:$C$1217,3,0)</f>
        <v>1</v>
      </c>
      <c r="E1006" s="68">
        <f t="shared" si="252"/>
        <v>95.801159999999996</v>
      </c>
      <c r="F1006" s="44">
        <f>VLOOKUP(A1006,'[2]себ-ть 2019 год'!$A$2:$Q$1337,6,0)</f>
        <v>15.25</v>
      </c>
      <c r="G1006" s="44">
        <f t="shared" si="249"/>
        <v>111.05116</v>
      </c>
      <c r="H1006" s="44">
        <f t="shared" si="244"/>
        <v>37.757394400000003</v>
      </c>
      <c r="I1006" s="45">
        <f t="shared" si="250"/>
        <v>148.80855439999999</v>
      </c>
      <c r="J1006" s="44">
        <f t="shared" si="245"/>
        <v>22.321283159999997</v>
      </c>
      <c r="K1006" s="46">
        <f t="shared" si="251"/>
        <v>171.12983756</v>
      </c>
      <c r="L1006" s="47">
        <f t="shared" si="246"/>
        <v>205.35580507200001</v>
      </c>
      <c r="M1006" s="77">
        <f t="shared" si="253"/>
        <v>102.24</v>
      </c>
      <c r="N1006" s="48">
        <v>102</v>
      </c>
      <c r="O1006" s="49">
        <f t="shared" si="247"/>
        <v>6.4999999999999947</v>
      </c>
      <c r="P1006" s="93">
        <f t="shared" si="248"/>
        <v>6.25E-2</v>
      </c>
    </row>
    <row r="1007" spans="1:16" ht="47.25" x14ac:dyDescent="0.2">
      <c r="A1007" s="60">
        <v>90000617</v>
      </c>
      <c r="B1007" s="2" t="s">
        <v>935</v>
      </c>
      <c r="C1007" s="36">
        <f>VLOOKUP(A1007,'[3]Прейскурант 2019'!$A$12:$E$1358,5,0)</f>
        <v>144</v>
      </c>
      <c r="D1007" s="37">
        <f>VLOOKUP(A1007,'[1]Прейскурант( новый)'!$A$9:$C$1217,3,0)</f>
        <v>1</v>
      </c>
      <c r="E1007" s="68">
        <f t="shared" si="252"/>
        <v>95.801159999999996</v>
      </c>
      <c r="F1007" s="44">
        <f>VLOOKUP(A1007,'[2]себ-ть 2019 год'!$A$2:$Q$1337,6,0)</f>
        <v>0</v>
      </c>
      <c r="G1007" s="44">
        <f t="shared" si="249"/>
        <v>95.801159999999996</v>
      </c>
      <c r="H1007" s="44">
        <f t="shared" si="244"/>
        <v>32.5723944</v>
      </c>
      <c r="I1007" s="45">
        <f t="shared" si="250"/>
        <v>128.37355439999999</v>
      </c>
      <c r="J1007" s="44">
        <f t="shared" si="245"/>
        <v>19.256033159999998</v>
      </c>
      <c r="K1007" s="46">
        <f t="shared" si="251"/>
        <v>147.62958755999998</v>
      </c>
      <c r="L1007" s="47">
        <f t="shared" si="246"/>
        <v>177.15550507199998</v>
      </c>
      <c r="M1007" s="77">
        <f t="shared" si="253"/>
        <v>153.36000000000001</v>
      </c>
      <c r="N1007" s="48">
        <v>153</v>
      </c>
      <c r="O1007" s="49">
        <f t="shared" si="247"/>
        <v>6.5000000000000098</v>
      </c>
      <c r="P1007" s="93">
        <f t="shared" si="248"/>
        <v>6.25E-2</v>
      </c>
    </row>
    <row r="1008" spans="1:16" ht="15.75" x14ac:dyDescent="0.2">
      <c r="A1008" s="60">
        <v>90000611</v>
      </c>
      <c r="B1008" s="2" t="s">
        <v>936</v>
      </c>
      <c r="C1008" s="36">
        <f>VLOOKUP(A1008,'[3]Прейскурант 2019'!$A$12:$E$1358,5,0)</f>
        <v>74</v>
      </c>
      <c r="D1008" s="37">
        <f>VLOOKUP(A1008,'[1]Прейскурант( новый)'!$A$9:$C$1217,3,0)</f>
        <v>1</v>
      </c>
      <c r="E1008" s="68">
        <f t="shared" si="252"/>
        <v>95.801159999999996</v>
      </c>
      <c r="F1008" s="44">
        <f>VLOOKUP(A1008,'[2]себ-ть 2019 год'!$A$2:$Q$1337,6,0)</f>
        <v>2.0299999999999998</v>
      </c>
      <c r="G1008" s="44">
        <f t="shared" si="249"/>
        <v>97.831159999999997</v>
      </c>
      <c r="H1008" s="44">
        <f t="shared" si="244"/>
        <v>33.262594400000005</v>
      </c>
      <c r="I1008" s="45">
        <f t="shared" si="250"/>
        <v>131.09375439999999</v>
      </c>
      <c r="J1008" s="44">
        <f t="shared" si="245"/>
        <v>19.664063159999998</v>
      </c>
      <c r="K1008" s="46">
        <f t="shared" si="251"/>
        <v>150.75781755999998</v>
      </c>
      <c r="L1008" s="47">
        <f t="shared" si="246"/>
        <v>180.90938107199997</v>
      </c>
      <c r="M1008" s="77">
        <f t="shared" si="253"/>
        <v>78.81</v>
      </c>
      <c r="N1008" s="48">
        <v>79</v>
      </c>
      <c r="O1008" s="49">
        <f t="shared" si="247"/>
        <v>6.5000000000000027</v>
      </c>
      <c r="P1008" s="93">
        <f t="shared" si="248"/>
        <v>6.7567567567567544E-2</v>
      </c>
    </row>
    <row r="1009" spans="1:16" ht="15.75" x14ac:dyDescent="0.2">
      <c r="A1009" s="60">
        <v>90000612</v>
      </c>
      <c r="B1009" s="2" t="s">
        <v>937</v>
      </c>
      <c r="C1009" s="36">
        <f>VLOOKUP(A1009,'[3]Прейскурант 2019'!$A$12:$E$1358,5,0)</f>
        <v>74</v>
      </c>
      <c r="D1009" s="37">
        <f>VLOOKUP(A1009,'[1]Прейскурант( новый)'!$A$9:$C$1217,3,0)</f>
        <v>1</v>
      </c>
      <c r="E1009" s="68">
        <f t="shared" si="252"/>
        <v>95.801159999999996</v>
      </c>
      <c r="F1009" s="44">
        <f>VLOOKUP(A1009,'[2]себ-ть 2019 год'!$A$2:$Q$1337,6,0)</f>
        <v>5.08</v>
      </c>
      <c r="G1009" s="44">
        <f t="shared" si="249"/>
        <v>100.88115999999999</v>
      </c>
      <c r="H1009" s="44">
        <f t="shared" si="244"/>
        <v>34.299594400000004</v>
      </c>
      <c r="I1009" s="45">
        <f t="shared" si="250"/>
        <v>135.18075440000001</v>
      </c>
      <c r="J1009" s="44">
        <f t="shared" si="245"/>
        <v>20.277113160000003</v>
      </c>
      <c r="K1009" s="46">
        <f t="shared" si="251"/>
        <v>155.45786756000001</v>
      </c>
      <c r="L1009" s="47">
        <f t="shared" si="246"/>
        <v>186.54944107200001</v>
      </c>
      <c r="M1009" s="77">
        <f t="shared" si="253"/>
        <v>78.81</v>
      </c>
      <c r="N1009" s="48">
        <v>79</v>
      </c>
      <c r="O1009" s="49">
        <f t="shared" si="247"/>
        <v>6.5000000000000027</v>
      </c>
      <c r="P1009" s="93">
        <f t="shared" si="248"/>
        <v>6.7567567567567544E-2</v>
      </c>
    </row>
    <row r="1010" spans="1:16" ht="31.5" x14ac:dyDescent="0.2">
      <c r="A1010" s="60">
        <v>90000613</v>
      </c>
      <c r="B1010" s="2" t="s">
        <v>938</v>
      </c>
      <c r="C1010" s="36">
        <f>VLOOKUP(A1010,'[3]Прейскурант 2019'!$A$12:$E$1358,5,0)</f>
        <v>599</v>
      </c>
      <c r="D1010" s="37">
        <f>VLOOKUP(A1010,'[1]Прейскурант( новый)'!$A$9:$C$1217,3,0)</f>
        <v>2</v>
      </c>
      <c r="E1010" s="68">
        <f t="shared" si="252"/>
        <v>191.60231999999999</v>
      </c>
      <c r="F1010" s="44">
        <f>VLOOKUP(A1010,'[2]себ-ть 2019 год'!$A$2:$Q$1337,6,0)</f>
        <v>0</v>
      </c>
      <c r="G1010" s="44">
        <f t="shared" si="249"/>
        <v>191.60231999999999</v>
      </c>
      <c r="H1010" s="44">
        <f t="shared" si="244"/>
        <v>65.144788800000001</v>
      </c>
      <c r="I1010" s="45">
        <f t="shared" si="250"/>
        <v>256.74710879999998</v>
      </c>
      <c r="J1010" s="44">
        <f t="shared" si="245"/>
        <v>38.512066319999995</v>
      </c>
      <c r="K1010" s="46">
        <f t="shared" si="251"/>
        <v>295.25917511999995</v>
      </c>
      <c r="L1010" s="47">
        <f t="shared" si="246"/>
        <v>354.31101014399997</v>
      </c>
      <c r="M1010" s="77">
        <f t="shared" si="253"/>
        <v>637.93499999999995</v>
      </c>
      <c r="N1010" s="48">
        <v>638</v>
      </c>
      <c r="O1010" s="49">
        <f t="shared" si="247"/>
        <v>6.4999999999999902</v>
      </c>
      <c r="P1010" s="93">
        <f t="shared" si="248"/>
        <v>6.5108514190317157E-2</v>
      </c>
    </row>
    <row r="1011" spans="1:16" ht="47.25" x14ac:dyDescent="0.2">
      <c r="A1011" s="60">
        <v>90000614</v>
      </c>
      <c r="B1011" s="2" t="s">
        <v>939</v>
      </c>
      <c r="C1011" s="36">
        <f>VLOOKUP(A1011,'[3]Прейскурант 2019'!$A$12:$E$1358,5,0)</f>
        <v>599</v>
      </c>
      <c r="D1011" s="37">
        <f>VLOOKUP(A1011,'[1]Прейскурант( новый)'!$A$9:$C$1217,3,0)</f>
        <v>1.5</v>
      </c>
      <c r="E1011" s="68">
        <f t="shared" si="252"/>
        <v>143.70174</v>
      </c>
      <c r="F1011" s="44">
        <f>VLOOKUP(A1011,'[2]себ-ть 2019 год'!$A$2:$Q$1337,6,0)</f>
        <v>0</v>
      </c>
      <c r="G1011" s="44">
        <f t="shared" si="249"/>
        <v>143.70174</v>
      </c>
      <c r="H1011" s="44">
        <f t="shared" si="244"/>
        <v>48.858591600000004</v>
      </c>
      <c r="I1011" s="45">
        <f t="shared" si="250"/>
        <v>192.56033160000001</v>
      </c>
      <c r="J1011" s="44">
        <f t="shared" si="245"/>
        <v>28.884049740000002</v>
      </c>
      <c r="K1011" s="46">
        <f t="shared" si="251"/>
        <v>221.44438134000001</v>
      </c>
      <c r="L1011" s="47">
        <f t="shared" si="246"/>
        <v>265.73325760800003</v>
      </c>
      <c r="M1011" s="77">
        <f t="shared" si="253"/>
        <v>637.93499999999995</v>
      </c>
      <c r="N1011" s="48">
        <v>638</v>
      </c>
      <c r="O1011" s="49">
        <f t="shared" si="247"/>
        <v>6.4999999999999902</v>
      </c>
      <c r="P1011" s="93">
        <f t="shared" si="248"/>
        <v>6.5108514190317157E-2</v>
      </c>
    </row>
    <row r="1012" spans="1:16" ht="15.75" x14ac:dyDescent="0.2">
      <c r="A1012" s="60">
        <v>90000103</v>
      </c>
      <c r="B1012" s="80" t="s">
        <v>1234</v>
      </c>
      <c r="C1012" s="36">
        <v>621</v>
      </c>
      <c r="D1012" s="37">
        <v>2</v>
      </c>
      <c r="E1012" s="68">
        <f t="shared" si="252"/>
        <v>191.60231999999999</v>
      </c>
      <c r="F1012" s="44">
        <v>0</v>
      </c>
      <c r="G1012" s="44">
        <f t="shared" si="249"/>
        <v>191.60231999999999</v>
      </c>
      <c r="H1012" s="44">
        <f t="shared" si="244"/>
        <v>65.144788800000001</v>
      </c>
      <c r="I1012" s="45">
        <f t="shared" si="250"/>
        <v>256.74710879999998</v>
      </c>
      <c r="J1012" s="44">
        <f t="shared" si="245"/>
        <v>38.512066319999995</v>
      </c>
      <c r="K1012" s="46">
        <f t="shared" si="251"/>
        <v>295.25917511999995</v>
      </c>
      <c r="L1012" s="47">
        <f t="shared" si="246"/>
        <v>354.31101014399997</v>
      </c>
      <c r="M1012" s="77">
        <f t="shared" si="253"/>
        <v>661.36500000000001</v>
      </c>
      <c r="N1012" s="48">
        <v>661</v>
      </c>
      <c r="O1012" s="49">
        <f t="shared" si="247"/>
        <v>6.5000000000000018</v>
      </c>
      <c r="P1012" s="93">
        <f t="shared" si="248"/>
        <v>6.4412238325281868E-2</v>
      </c>
    </row>
    <row r="1013" spans="1:16" ht="31.5" x14ac:dyDescent="0.2">
      <c r="A1013" s="60">
        <v>90000645</v>
      </c>
      <c r="B1013" s="2" t="s">
        <v>940</v>
      </c>
      <c r="C1013" s="36">
        <f>VLOOKUP(A1013,'[3]Прейскурант 2019'!$A$12:$E$1358,5,0)</f>
        <v>127</v>
      </c>
      <c r="D1013" s="37">
        <f>VLOOKUP(A1013,'[1]Прейскурант( новый)'!$A$9:$C$1217,3,0)</f>
        <v>3</v>
      </c>
      <c r="E1013" s="68">
        <f t="shared" si="252"/>
        <v>287.40348</v>
      </c>
      <c r="F1013" s="44">
        <f>VLOOKUP(A1013,'[2]себ-ть 2019 год'!$A$2:$Q$1337,6,0)</f>
        <v>48.78</v>
      </c>
      <c r="G1013" s="44">
        <f t="shared" si="249"/>
        <v>336.18348000000003</v>
      </c>
      <c r="H1013" s="44">
        <f t="shared" si="244"/>
        <v>114.30238320000002</v>
      </c>
      <c r="I1013" s="45">
        <f t="shared" si="250"/>
        <v>450.48586320000004</v>
      </c>
      <c r="J1013" s="44">
        <f t="shared" si="245"/>
        <v>67.572879479999997</v>
      </c>
      <c r="K1013" s="46">
        <f t="shared" si="251"/>
        <v>518.05874268000002</v>
      </c>
      <c r="L1013" s="47">
        <f t="shared" si="246"/>
        <v>621.67049121600007</v>
      </c>
      <c r="M1013" s="77">
        <f t="shared" si="253"/>
        <v>135.255</v>
      </c>
      <c r="N1013" s="48">
        <v>135</v>
      </c>
      <c r="O1013" s="49">
        <f t="shared" si="247"/>
        <v>6.4999999999999964</v>
      </c>
      <c r="P1013" s="93">
        <f t="shared" si="248"/>
        <v>6.2992125984252079E-2</v>
      </c>
    </row>
    <row r="1014" spans="1:16" ht="15.75" x14ac:dyDescent="0.2">
      <c r="A1014" s="60">
        <v>90000647</v>
      </c>
      <c r="B1014" s="2" t="s">
        <v>941</v>
      </c>
      <c r="C1014" s="36">
        <f>VLOOKUP(A1014,'[3]Прейскурант 2019'!$A$12:$E$1358,5,0)</f>
        <v>549</v>
      </c>
      <c r="D1014" s="37">
        <f>VLOOKUP(A1014,'[1]Прейскурант( новый)'!$A$9:$C$1217,3,0)</f>
        <v>2</v>
      </c>
      <c r="E1014" s="68">
        <f t="shared" si="252"/>
        <v>191.60231999999999</v>
      </c>
      <c r="F1014" s="44">
        <f>VLOOKUP(A1014,'[2]себ-ть 2019 год'!$A$2:$Q$1337,6,0)</f>
        <v>0</v>
      </c>
      <c r="G1014" s="44">
        <f t="shared" si="249"/>
        <v>191.60231999999999</v>
      </c>
      <c r="H1014" s="44">
        <f t="shared" si="244"/>
        <v>65.144788800000001</v>
      </c>
      <c r="I1014" s="45">
        <f t="shared" si="250"/>
        <v>256.74710879999998</v>
      </c>
      <c r="J1014" s="44">
        <f t="shared" si="245"/>
        <v>38.512066319999995</v>
      </c>
      <c r="K1014" s="46">
        <f t="shared" si="251"/>
        <v>295.25917511999995</v>
      </c>
      <c r="L1014" s="47">
        <f t="shared" si="246"/>
        <v>354.31101014399997</v>
      </c>
      <c r="M1014" s="77">
        <f t="shared" si="253"/>
        <v>584.68499999999995</v>
      </c>
      <c r="N1014" s="48">
        <v>585</v>
      </c>
      <c r="O1014" s="49">
        <f t="shared" si="247"/>
        <v>6.4999999999999902</v>
      </c>
      <c r="P1014" s="93">
        <f t="shared" si="248"/>
        <v>6.5573770491803351E-2</v>
      </c>
    </row>
    <row r="1015" spans="1:16" ht="15.75" x14ac:dyDescent="0.2">
      <c r="A1015" s="60">
        <v>90000095</v>
      </c>
      <c r="B1015" s="2" t="s">
        <v>941</v>
      </c>
      <c r="C1015" s="36">
        <f>VLOOKUP(A1015,'[3]Прейскурант 2019'!$A$12:$E$1358,5,0)</f>
        <v>7115</v>
      </c>
      <c r="D1015" s="37">
        <f>VLOOKUP(A1015,'[1]Прейскурант( новый)'!$A$9:$C$1217,3,0)</f>
        <v>25</v>
      </c>
      <c r="E1015" s="68">
        <f t="shared" si="252"/>
        <v>2395.029</v>
      </c>
      <c r="F1015" s="44">
        <f>VLOOKUP(A1015,'[2]себ-ть 2019 год'!$A$2:$Q$1337,6,0)</f>
        <v>1</v>
      </c>
      <c r="G1015" s="44">
        <f t="shared" si="249"/>
        <v>2396.029</v>
      </c>
      <c r="H1015" s="44">
        <f t="shared" si="244"/>
        <v>814.6498600000001</v>
      </c>
      <c r="I1015" s="45">
        <f t="shared" si="250"/>
        <v>3210.67886</v>
      </c>
      <c r="J1015" s="44">
        <f t="shared" si="245"/>
        <v>481.60182899999995</v>
      </c>
      <c r="K1015" s="46">
        <f t="shared" si="251"/>
        <v>3692.2806890000002</v>
      </c>
      <c r="L1015" s="47">
        <f t="shared" si="246"/>
        <v>4430.7368268</v>
      </c>
      <c r="M1015" s="77">
        <f t="shared" si="253"/>
        <v>7577.4750000000004</v>
      </c>
      <c r="N1015" s="48">
        <v>7577</v>
      </c>
      <c r="O1015" s="49">
        <f t="shared" si="247"/>
        <v>6.5000000000000053</v>
      </c>
      <c r="P1015" s="93">
        <f t="shared" si="248"/>
        <v>6.4933239634574758E-2</v>
      </c>
    </row>
    <row r="1016" spans="1:16" ht="31.5" x14ac:dyDescent="0.2">
      <c r="A1016" s="60">
        <v>90000649</v>
      </c>
      <c r="B1016" s="2" t="s">
        <v>942</v>
      </c>
      <c r="C1016" s="36">
        <f>VLOOKUP(A1016,'[3]Прейскурант 2019'!$A$12:$E$1358,5,0)</f>
        <v>442</v>
      </c>
      <c r="D1016" s="37">
        <f>VLOOKUP(A1016,'[1]Прейскурант( новый)'!$A$9:$C$1217,3,0)</f>
        <v>1.5</v>
      </c>
      <c r="E1016" s="68">
        <f t="shared" si="252"/>
        <v>143.70174</v>
      </c>
      <c r="F1016" s="44">
        <f>VLOOKUP(A1016,'[2]себ-ть 2019 год'!$A$2:$Q$1337,6,0)</f>
        <v>0</v>
      </c>
      <c r="G1016" s="44">
        <f t="shared" si="249"/>
        <v>143.70174</v>
      </c>
      <c r="H1016" s="44">
        <f t="shared" si="244"/>
        <v>48.858591600000004</v>
      </c>
      <c r="I1016" s="45">
        <f t="shared" si="250"/>
        <v>192.56033160000001</v>
      </c>
      <c r="J1016" s="44">
        <f t="shared" si="245"/>
        <v>28.884049740000002</v>
      </c>
      <c r="K1016" s="46">
        <f t="shared" si="251"/>
        <v>221.44438134000001</v>
      </c>
      <c r="L1016" s="47">
        <f t="shared" si="246"/>
        <v>265.73325760800003</v>
      </c>
      <c r="M1016" s="77">
        <f t="shared" si="253"/>
        <v>470.73</v>
      </c>
      <c r="N1016" s="48">
        <v>471</v>
      </c>
      <c r="O1016" s="49">
        <f t="shared" si="247"/>
        <v>6.5000000000000044</v>
      </c>
      <c r="P1016" s="93">
        <f t="shared" si="248"/>
        <v>6.5610859728506776E-2</v>
      </c>
    </row>
    <row r="1017" spans="1:16" ht="31.5" customHeight="1" x14ac:dyDescent="0.2">
      <c r="A1017" s="60">
        <v>90000650</v>
      </c>
      <c r="B1017" s="2" t="s">
        <v>943</v>
      </c>
      <c r="C1017" s="36">
        <f>VLOOKUP(A1017,'[3]Прейскурант 2019'!$A$12:$E$1358,5,0)</f>
        <v>739</v>
      </c>
      <c r="D1017" s="37">
        <f>VLOOKUP(A1017,'[1]Прейскурант( новый)'!$A$9:$C$1217,3,0)</f>
        <v>2.5</v>
      </c>
      <c r="E1017" s="68">
        <f t="shared" si="252"/>
        <v>239.50289999999998</v>
      </c>
      <c r="F1017" s="44">
        <f>VLOOKUP(A1017,'[2]себ-ть 2019 год'!$A$2:$Q$1337,6,0)</f>
        <v>0</v>
      </c>
      <c r="G1017" s="44">
        <f t="shared" si="249"/>
        <v>239.50289999999998</v>
      </c>
      <c r="H1017" s="44">
        <f t="shared" si="244"/>
        <v>81.430986000000004</v>
      </c>
      <c r="I1017" s="45">
        <f t="shared" si="250"/>
        <v>320.93388599999997</v>
      </c>
      <c r="J1017" s="44">
        <f t="shared" si="245"/>
        <v>48.140082899999996</v>
      </c>
      <c r="K1017" s="46">
        <f t="shared" si="251"/>
        <v>369.07396889999995</v>
      </c>
      <c r="L1017" s="47">
        <f t="shared" si="246"/>
        <v>442.88876267999996</v>
      </c>
      <c r="M1017" s="77">
        <f t="shared" si="253"/>
        <v>787.03499999999997</v>
      </c>
      <c r="N1017" s="48">
        <v>787</v>
      </c>
      <c r="O1017" s="49">
        <f t="shared" si="247"/>
        <v>6.4999999999999964</v>
      </c>
      <c r="P1017" s="93">
        <f t="shared" si="248"/>
        <v>6.4952638700947141E-2</v>
      </c>
    </row>
    <row r="1018" spans="1:16" ht="15.75" x14ac:dyDescent="0.2">
      <c r="A1018" s="60">
        <v>90000101</v>
      </c>
      <c r="B1018" s="2" t="s">
        <v>1238</v>
      </c>
      <c r="C1018" s="36">
        <v>177</v>
      </c>
      <c r="D1018" s="37">
        <v>1</v>
      </c>
      <c r="E1018" s="68">
        <f t="shared" si="252"/>
        <v>95.801159999999996</v>
      </c>
      <c r="F1018" s="44">
        <v>0</v>
      </c>
      <c r="G1018" s="44">
        <f t="shared" ref="G1018" si="254">E1018+F1018</f>
        <v>95.801159999999996</v>
      </c>
      <c r="H1018" s="44">
        <f t="shared" ref="H1018" si="255">G1018*$H$1</f>
        <v>32.5723944</v>
      </c>
      <c r="I1018" s="45">
        <f t="shared" ref="I1018" si="256">G1018+H1018</f>
        <v>128.37355439999999</v>
      </c>
      <c r="J1018" s="44">
        <f t="shared" ref="J1018" si="257">I1018*$J$1</f>
        <v>19.256033159999998</v>
      </c>
      <c r="K1018" s="46">
        <f t="shared" ref="K1018" si="258">I1018+J1018</f>
        <v>147.62958755999998</v>
      </c>
      <c r="L1018" s="47">
        <f t="shared" ref="L1018" si="259">K1018*$L$1+K1018</f>
        <v>177.15550507199998</v>
      </c>
      <c r="M1018" s="77">
        <f t="shared" si="253"/>
        <v>188.505</v>
      </c>
      <c r="N1018" s="48">
        <v>189</v>
      </c>
      <c r="O1018" s="49"/>
      <c r="P1018" s="93">
        <f t="shared" si="248"/>
        <v>6.7796610169491567E-2</v>
      </c>
    </row>
    <row r="1019" spans="1:16" ht="31.5" x14ac:dyDescent="0.2">
      <c r="A1019" s="60">
        <v>90000619</v>
      </c>
      <c r="B1019" s="2" t="s">
        <v>944</v>
      </c>
      <c r="C1019" s="36">
        <f>VLOOKUP(A1019,'[3]Прейскурант 2019'!$A$12:$E$1358,5,0)</f>
        <v>358</v>
      </c>
      <c r="D1019" s="37">
        <f>VLOOKUP(A1019,'[1]Прейскурант( новый)'!$A$9:$C$1217,3,0)</f>
        <v>1.5</v>
      </c>
      <c r="E1019" s="68">
        <f t="shared" si="252"/>
        <v>143.70174</v>
      </c>
      <c r="F1019" s="44">
        <f>VLOOKUP(A1019,'[2]себ-ть 2019 год'!$A$2:$Q$1337,6,0)</f>
        <v>0</v>
      </c>
      <c r="G1019" s="44">
        <f t="shared" si="249"/>
        <v>143.70174</v>
      </c>
      <c r="H1019" s="44">
        <f t="shared" si="244"/>
        <v>48.858591600000004</v>
      </c>
      <c r="I1019" s="45">
        <f t="shared" si="250"/>
        <v>192.56033160000001</v>
      </c>
      <c r="J1019" s="44">
        <f t="shared" si="245"/>
        <v>28.884049740000002</v>
      </c>
      <c r="K1019" s="46">
        <f t="shared" si="251"/>
        <v>221.44438134000001</v>
      </c>
      <c r="L1019" s="47">
        <f t="shared" si="246"/>
        <v>265.73325760800003</v>
      </c>
      <c r="M1019" s="77">
        <f t="shared" si="253"/>
        <v>381.27</v>
      </c>
      <c r="N1019" s="48">
        <v>381</v>
      </c>
      <c r="O1019" s="49">
        <f t="shared" si="247"/>
        <v>6.4999999999999947</v>
      </c>
      <c r="P1019" s="93">
        <f t="shared" si="248"/>
        <v>6.4245810055865826E-2</v>
      </c>
    </row>
    <row r="1020" spans="1:16" ht="32.85" customHeight="1" x14ac:dyDescent="0.2">
      <c r="A1020" s="60">
        <v>90000620</v>
      </c>
      <c r="B1020" s="2" t="s">
        <v>945</v>
      </c>
      <c r="C1020" s="36">
        <f>VLOOKUP(A1020,'[3]Прейскурант 2019'!$A$12:$E$1358,5,0)</f>
        <v>647</v>
      </c>
      <c r="D1020" s="37">
        <f>VLOOKUP(A1020,'[1]Прейскурант( новый)'!$A$9:$C$1217,3,0)</f>
        <v>2</v>
      </c>
      <c r="E1020" s="68">
        <f t="shared" si="252"/>
        <v>191.60231999999999</v>
      </c>
      <c r="F1020" s="44">
        <f>VLOOKUP(A1020,'[2]себ-ть 2019 год'!$A$2:$Q$1337,6,0)</f>
        <v>120.33</v>
      </c>
      <c r="G1020" s="44">
        <f t="shared" si="249"/>
        <v>311.93232</v>
      </c>
      <c r="H1020" s="44">
        <f t="shared" si="244"/>
        <v>106.05698880000001</v>
      </c>
      <c r="I1020" s="45">
        <f t="shared" si="250"/>
        <v>417.9893088</v>
      </c>
      <c r="J1020" s="44">
        <f t="shared" si="245"/>
        <v>62.698396320000001</v>
      </c>
      <c r="K1020" s="46">
        <f t="shared" si="251"/>
        <v>480.68770512000003</v>
      </c>
      <c r="L1020" s="47">
        <f t="shared" si="246"/>
        <v>576.82524614400006</v>
      </c>
      <c r="M1020" s="77">
        <f t="shared" si="253"/>
        <v>689.05499999999995</v>
      </c>
      <c r="N1020" s="48">
        <v>689</v>
      </c>
      <c r="O1020" s="49">
        <f t="shared" si="247"/>
        <v>6.499999999999992</v>
      </c>
      <c r="P1020" s="93">
        <f t="shared" si="248"/>
        <v>6.4914992272024685E-2</v>
      </c>
    </row>
    <row r="1021" spans="1:16" ht="15.75" x14ac:dyDescent="0.2">
      <c r="A1021" s="60">
        <v>90000104</v>
      </c>
      <c r="B1021" s="80" t="s">
        <v>1235</v>
      </c>
      <c r="C1021" s="36">
        <v>133</v>
      </c>
      <c r="D1021" s="37">
        <v>0.5</v>
      </c>
      <c r="E1021" s="68">
        <f t="shared" si="252"/>
        <v>47.900579999999998</v>
      </c>
      <c r="F1021" s="44">
        <v>30.49</v>
      </c>
      <c r="G1021" s="44">
        <f t="shared" si="249"/>
        <v>78.39058</v>
      </c>
      <c r="H1021" s="44">
        <f t="shared" si="244"/>
        <v>26.652797200000002</v>
      </c>
      <c r="I1021" s="45">
        <f t="shared" si="250"/>
        <v>105.04337720000001</v>
      </c>
      <c r="J1021" s="44">
        <f t="shared" si="245"/>
        <v>15.75650658</v>
      </c>
      <c r="K1021" s="46">
        <f t="shared" si="251"/>
        <v>120.79988378000002</v>
      </c>
      <c r="L1021" s="47">
        <f t="shared" si="246"/>
        <v>144.95986053600001</v>
      </c>
      <c r="M1021" s="77">
        <f t="shared" si="253"/>
        <v>141.64500000000001</v>
      </c>
      <c r="N1021" s="48">
        <v>142</v>
      </c>
      <c r="O1021" s="49">
        <f t="shared" si="247"/>
        <v>6.5000000000000071</v>
      </c>
      <c r="P1021" s="93">
        <f t="shared" si="248"/>
        <v>6.7669172932330879E-2</v>
      </c>
    </row>
    <row r="1022" spans="1:16" ht="63" x14ac:dyDescent="0.2">
      <c r="A1022" s="60">
        <v>90000105</v>
      </c>
      <c r="B1022" s="80" t="s">
        <v>1261</v>
      </c>
      <c r="C1022" s="36">
        <v>545</v>
      </c>
      <c r="D1022" s="37">
        <v>1.5</v>
      </c>
      <c r="E1022" s="68">
        <f t="shared" si="252"/>
        <v>143.70174</v>
      </c>
      <c r="F1022" s="44">
        <v>0</v>
      </c>
      <c r="G1022" s="44">
        <f t="shared" si="249"/>
        <v>143.70174</v>
      </c>
      <c r="H1022" s="44">
        <f t="shared" si="244"/>
        <v>48.858591600000004</v>
      </c>
      <c r="I1022" s="45">
        <f t="shared" si="250"/>
        <v>192.56033160000001</v>
      </c>
      <c r="J1022" s="44">
        <f t="shared" si="245"/>
        <v>28.884049740000002</v>
      </c>
      <c r="K1022" s="46">
        <f t="shared" si="251"/>
        <v>221.44438134000001</v>
      </c>
      <c r="L1022" s="47">
        <f t="shared" si="246"/>
        <v>265.73325760800003</v>
      </c>
      <c r="M1022" s="77">
        <f t="shared" si="253"/>
        <v>580.42499999999995</v>
      </c>
      <c r="N1022" s="48">
        <v>800</v>
      </c>
      <c r="O1022" s="49">
        <f t="shared" si="247"/>
        <v>6.499999999999992</v>
      </c>
      <c r="P1022" s="93">
        <f t="shared" si="248"/>
        <v>0.46788990825688082</v>
      </c>
    </row>
    <row r="1023" spans="1:16" ht="47.25" x14ac:dyDescent="0.2">
      <c r="A1023" s="60">
        <v>90000626</v>
      </c>
      <c r="B1023" s="2" t="s">
        <v>946</v>
      </c>
      <c r="C1023" s="36">
        <f>VLOOKUP(A1023,'[3]Прейскурант 2019'!$A$12:$E$1358,5,0)</f>
        <v>417</v>
      </c>
      <c r="D1023" s="37">
        <f>VLOOKUP(A1023,'[1]Прейскурант( новый)'!$A$9:$C$1217,3,0)</f>
        <v>2</v>
      </c>
      <c r="E1023" s="68">
        <f t="shared" si="252"/>
        <v>191.60231999999999</v>
      </c>
      <c r="F1023" s="44">
        <f>VLOOKUP(A1023,'[2]себ-ть 2019 год'!$A$2:$Q$1337,6,0)</f>
        <v>20.329999999999998</v>
      </c>
      <c r="G1023" s="44">
        <f t="shared" si="249"/>
        <v>211.93232</v>
      </c>
      <c r="H1023" s="44">
        <f t="shared" ref="H1023:H1088" si="260">G1023*$H$1</f>
        <v>72.056988800000013</v>
      </c>
      <c r="I1023" s="45">
        <f t="shared" si="250"/>
        <v>283.9893088</v>
      </c>
      <c r="J1023" s="44">
        <f t="shared" ref="J1023:J1088" si="261">I1023*$J$1</f>
        <v>42.598396319999999</v>
      </c>
      <c r="K1023" s="46">
        <f t="shared" si="251"/>
        <v>326.58770512000001</v>
      </c>
      <c r="L1023" s="47">
        <f t="shared" ref="L1023:L1088" si="262">K1023*$L$1+K1023</f>
        <v>391.90524614399999</v>
      </c>
      <c r="M1023" s="77">
        <f t="shared" si="253"/>
        <v>444.10500000000002</v>
      </c>
      <c r="N1023" s="48">
        <v>444</v>
      </c>
      <c r="O1023" s="49">
        <f t="shared" ref="O1023:O1088" si="263">(M1023-C1023)/C1023*100</f>
        <v>6.5000000000000044</v>
      </c>
      <c r="P1023" s="93">
        <f t="shared" si="248"/>
        <v>6.4748201438848962E-2</v>
      </c>
    </row>
    <row r="1024" spans="1:16" ht="47.25" x14ac:dyDescent="0.2">
      <c r="A1024" s="60">
        <v>90000102</v>
      </c>
      <c r="B1024" s="80" t="s">
        <v>1236</v>
      </c>
      <c r="C1024" s="36">
        <v>842</v>
      </c>
      <c r="D1024" s="37">
        <v>2</v>
      </c>
      <c r="E1024" s="68">
        <f t="shared" si="252"/>
        <v>191.60231999999999</v>
      </c>
      <c r="F1024" s="44">
        <v>0</v>
      </c>
      <c r="G1024" s="44">
        <f t="shared" si="249"/>
        <v>191.60231999999999</v>
      </c>
      <c r="H1024" s="44">
        <f t="shared" si="260"/>
        <v>65.144788800000001</v>
      </c>
      <c r="I1024" s="45">
        <f t="shared" si="250"/>
        <v>256.74710879999998</v>
      </c>
      <c r="J1024" s="44">
        <f t="shared" si="261"/>
        <v>38.512066319999995</v>
      </c>
      <c r="K1024" s="46">
        <f t="shared" si="251"/>
        <v>295.25917511999995</v>
      </c>
      <c r="L1024" s="47">
        <f t="shared" si="262"/>
        <v>354.31101014399997</v>
      </c>
      <c r="M1024" s="77">
        <f t="shared" si="253"/>
        <v>896.73</v>
      </c>
      <c r="N1024" s="48">
        <v>897</v>
      </c>
      <c r="O1024" s="49">
        <f t="shared" si="263"/>
        <v>6.5000000000000018</v>
      </c>
      <c r="P1024" s="93">
        <f t="shared" si="248"/>
        <v>6.5320665083135498E-2</v>
      </c>
    </row>
    <row r="1025" spans="1:16" ht="31.5" x14ac:dyDescent="0.2">
      <c r="A1025" s="60">
        <v>90000631</v>
      </c>
      <c r="B1025" s="2" t="s">
        <v>947</v>
      </c>
      <c r="C1025" s="36">
        <f>VLOOKUP(A1025,'[3]Прейскурант 2019'!$A$12:$E$1358,5,0)</f>
        <v>203</v>
      </c>
      <c r="D1025" s="37">
        <f>VLOOKUP(A1025,'[1]Прейскурант( новый)'!$A$9:$C$1217,3,0)</f>
        <v>1</v>
      </c>
      <c r="E1025" s="68">
        <f t="shared" si="252"/>
        <v>95.801159999999996</v>
      </c>
      <c r="F1025" s="44">
        <f>VLOOKUP(A1025,'[2]себ-ть 2019 год'!$A$2:$Q$1337,6,0)</f>
        <v>15.25</v>
      </c>
      <c r="G1025" s="44">
        <f t="shared" si="249"/>
        <v>111.05116</v>
      </c>
      <c r="H1025" s="44">
        <f t="shared" si="260"/>
        <v>37.757394400000003</v>
      </c>
      <c r="I1025" s="45">
        <f t="shared" si="250"/>
        <v>148.80855439999999</v>
      </c>
      <c r="J1025" s="44">
        <f t="shared" si="261"/>
        <v>22.321283159999997</v>
      </c>
      <c r="K1025" s="46">
        <f t="shared" si="251"/>
        <v>171.12983756</v>
      </c>
      <c r="L1025" s="47">
        <f t="shared" si="262"/>
        <v>205.35580507200001</v>
      </c>
      <c r="M1025" s="77">
        <f t="shared" si="253"/>
        <v>216.19499999999999</v>
      </c>
      <c r="N1025" s="48">
        <v>216</v>
      </c>
      <c r="O1025" s="49">
        <f t="shared" si="263"/>
        <v>6.4999999999999964</v>
      </c>
      <c r="P1025" s="93">
        <f t="shared" si="248"/>
        <v>6.4039408866995107E-2</v>
      </c>
    </row>
    <row r="1026" spans="1:16" ht="47.25" x14ac:dyDescent="0.2">
      <c r="A1026" s="60">
        <v>90000094</v>
      </c>
      <c r="B1026" s="2" t="s">
        <v>948</v>
      </c>
      <c r="C1026" s="36">
        <f>VLOOKUP(A1026,'[3]Прейскурант 2019'!$A$12:$E$1358,5,0)</f>
        <v>1925</v>
      </c>
      <c r="D1026" s="37">
        <f>VLOOKUP(A1026,'[1]Прейскурант( новый)'!$A$9:$C$1217,3,0)</f>
        <v>5</v>
      </c>
      <c r="E1026" s="68">
        <f t="shared" si="252"/>
        <v>479.00579999999997</v>
      </c>
      <c r="F1026" s="44">
        <f>VLOOKUP(A1026,'[2]себ-ть 2019 год'!$A$2:$Q$1337,6,0)</f>
        <v>1</v>
      </c>
      <c r="G1026" s="44">
        <f t="shared" si="249"/>
        <v>480.00579999999997</v>
      </c>
      <c r="H1026" s="44">
        <f t="shared" si="260"/>
        <v>163.20197200000001</v>
      </c>
      <c r="I1026" s="45">
        <f t="shared" si="250"/>
        <v>643.20777199999998</v>
      </c>
      <c r="J1026" s="44">
        <f t="shared" si="261"/>
        <v>96.481165799999999</v>
      </c>
      <c r="K1026" s="46">
        <f t="shared" si="251"/>
        <v>739.68893779999996</v>
      </c>
      <c r="L1026" s="47">
        <f t="shared" si="262"/>
        <v>887.62672535999991</v>
      </c>
      <c r="M1026" s="77">
        <f t="shared" si="253"/>
        <v>2050.125</v>
      </c>
      <c r="N1026" s="48">
        <v>2050</v>
      </c>
      <c r="O1026" s="49">
        <f t="shared" si="263"/>
        <v>6.5</v>
      </c>
      <c r="P1026" s="93">
        <f t="shared" si="248"/>
        <v>6.4935064935064846E-2</v>
      </c>
    </row>
    <row r="1027" spans="1:16" ht="47.25" x14ac:dyDescent="0.2">
      <c r="A1027" s="60">
        <v>90000643</v>
      </c>
      <c r="B1027" s="2" t="s">
        <v>949</v>
      </c>
      <c r="C1027" s="36">
        <f>VLOOKUP(A1027,'[3]Прейскурант 2019'!$A$12:$E$1358,5,0)</f>
        <v>1027</v>
      </c>
      <c r="D1027" s="37">
        <f>VLOOKUP(A1027,'[1]Прейскурант( новый)'!$A$9:$C$1217,3,0)</f>
        <v>2</v>
      </c>
      <c r="E1027" s="68">
        <f t="shared" si="252"/>
        <v>191.60231999999999</v>
      </c>
      <c r="F1027" s="44">
        <f>VLOOKUP(A1027,'[2]себ-ть 2019 год'!$A$2:$Q$1337,6,0)</f>
        <v>0</v>
      </c>
      <c r="G1027" s="44">
        <f t="shared" si="249"/>
        <v>191.60231999999999</v>
      </c>
      <c r="H1027" s="44">
        <f t="shared" si="260"/>
        <v>65.144788800000001</v>
      </c>
      <c r="I1027" s="45">
        <f t="shared" si="250"/>
        <v>256.74710879999998</v>
      </c>
      <c r="J1027" s="44">
        <f t="shared" si="261"/>
        <v>38.512066319999995</v>
      </c>
      <c r="K1027" s="46">
        <f t="shared" si="251"/>
        <v>295.25917511999995</v>
      </c>
      <c r="L1027" s="47">
        <f t="shared" si="262"/>
        <v>354.31101014399997</v>
      </c>
      <c r="M1027" s="77">
        <f t="shared" si="253"/>
        <v>1093.7550000000001</v>
      </c>
      <c r="N1027" s="48">
        <v>1094</v>
      </c>
      <c r="O1027" s="49">
        <f t="shared" si="263"/>
        <v>6.5000000000000098</v>
      </c>
      <c r="P1027" s="93">
        <f t="shared" si="248"/>
        <v>6.5238558909445077E-2</v>
      </c>
    </row>
    <row r="1028" spans="1:16" ht="63" x14ac:dyDescent="0.2">
      <c r="A1028" s="60">
        <v>90000093</v>
      </c>
      <c r="B1028" s="2" t="s">
        <v>950</v>
      </c>
      <c r="C1028" s="36">
        <f>VLOOKUP(A1028,'[3]Прейскурант 2019'!$A$12:$E$1358,5,0)</f>
        <v>920</v>
      </c>
      <c r="D1028" s="37">
        <f>VLOOKUP(A1028,'[1]Прейскурант( новый)'!$A$9:$C$1217,3,0)</f>
        <v>5</v>
      </c>
      <c r="E1028" s="68">
        <f t="shared" si="252"/>
        <v>479.00579999999997</v>
      </c>
      <c r="F1028" s="44">
        <f>VLOOKUP(A1028,'[2]себ-ть 2019 год'!$A$2:$Q$1337,6,0)</f>
        <v>2</v>
      </c>
      <c r="G1028" s="44">
        <f t="shared" si="249"/>
        <v>481.00579999999997</v>
      </c>
      <c r="H1028" s="44">
        <f t="shared" si="260"/>
        <v>163.54197199999999</v>
      </c>
      <c r="I1028" s="45">
        <f t="shared" si="250"/>
        <v>644.5477719999999</v>
      </c>
      <c r="J1028" s="44">
        <f t="shared" si="261"/>
        <v>96.682165799999979</v>
      </c>
      <c r="K1028" s="46">
        <f t="shared" si="251"/>
        <v>741.2299377999999</v>
      </c>
      <c r="L1028" s="47">
        <f t="shared" si="262"/>
        <v>889.47592535999991</v>
      </c>
      <c r="M1028" s="77">
        <f t="shared" si="253"/>
        <v>979.8</v>
      </c>
      <c r="N1028" s="48">
        <v>980</v>
      </c>
      <c r="O1028" s="49">
        <f t="shared" si="263"/>
        <v>6.4999999999999947</v>
      </c>
      <c r="P1028" s="93">
        <f t="shared" si="248"/>
        <v>6.5217391304347894E-2</v>
      </c>
    </row>
    <row r="1029" spans="1:16" ht="63" x14ac:dyDescent="0.2">
      <c r="A1029" s="60">
        <v>90000092</v>
      </c>
      <c r="B1029" s="2" t="s">
        <v>951</v>
      </c>
      <c r="C1029" s="36">
        <f>VLOOKUP(A1029,'[3]Прейскурант 2019'!$A$12:$E$1358,5,0)</f>
        <v>952</v>
      </c>
      <c r="D1029" s="37">
        <f>VLOOKUP(A1029,'[1]Прейскурант( новый)'!$A$9:$C$1217,3,0)</f>
        <v>5</v>
      </c>
      <c r="E1029" s="68">
        <f t="shared" si="252"/>
        <v>479.00579999999997</v>
      </c>
      <c r="F1029" s="44">
        <f>VLOOKUP(A1029,'[2]себ-ть 2019 год'!$A$2:$Q$1337,6,0)</f>
        <v>3</v>
      </c>
      <c r="G1029" s="44">
        <f t="shared" si="249"/>
        <v>482.00579999999997</v>
      </c>
      <c r="H1029" s="44">
        <f t="shared" si="260"/>
        <v>163.88197199999999</v>
      </c>
      <c r="I1029" s="45">
        <f t="shared" si="250"/>
        <v>645.88777199999993</v>
      </c>
      <c r="J1029" s="44">
        <f t="shared" si="261"/>
        <v>96.883165799999986</v>
      </c>
      <c r="K1029" s="46">
        <f t="shared" si="251"/>
        <v>742.77093779999996</v>
      </c>
      <c r="L1029" s="47">
        <f t="shared" si="262"/>
        <v>891.3251253599999</v>
      </c>
      <c r="M1029" s="77">
        <f t="shared" si="253"/>
        <v>1013.88</v>
      </c>
      <c r="N1029" s="48">
        <v>1014</v>
      </c>
      <c r="O1029" s="49">
        <f t="shared" si="263"/>
        <v>6.4999999999999991</v>
      </c>
      <c r="P1029" s="93">
        <f t="shared" si="248"/>
        <v>6.5126050420168058E-2</v>
      </c>
    </row>
    <row r="1030" spans="1:16" ht="47.25" x14ac:dyDescent="0.2">
      <c r="A1030" s="60">
        <v>90000091</v>
      </c>
      <c r="B1030" s="2" t="s">
        <v>952</v>
      </c>
      <c r="C1030" s="36">
        <f>VLOOKUP(A1030,'[3]Прейскурант 2019'!$A$12:$E$1358,5,0)</f>
        <v>1235</v>
      </c>
      <c r="D1030" s="37">
        <f>VLOOKUP(A1030,'[1]Прейскурант( новый)'!$A$9:$C$1217,3,0)</f>
        <v>5</v>
      </c>
      <c r="E1030" s="68">
        <f t="shared" si="252"/>
        <v>479.00579999999997</v>
      </c>
      <c r="F1030" s="44">
        <f>VLOOKUP(A1030,'[2]себ-ть 2019 год'!$A$2:$Q$1337,6,0)</f>
        <v>4</v>
      </c>
      <c r="G1030" s="44">
        <f t="shared" si="249"/>
        <v>483.00579999999997</v>
      </c>
      <c r="H1030" s="44">
        <f t="shared" si="260"/>
        <v>164.22197199999999</v>
      </c>
      <c r="I1030" s="45">
        <f t="shared" si="250"/>
        <v>647.22777199999996</v>
      </c>
      <c r="J1030" s="44">
        <f t="shared" si="261"/>
        <v>97.084165799999994</v>
      </c>
      <c r="K1030" s="46">
        <f t="shared" si="251"/>
        <v>744.3119377999999</v>
      </c>
      <c r="L1030" s="47">
        <f t="shared" si="262"/>
        <v>893.1743253599999</v>
      </c>
      <c r="M1030" s="77">
        <f t="shared" si="253"/>
        <v>1315.2750000000001</v>
      </c>
      <c r="N1030" s="48">
        <v>1315</v>
      </c>
      <c r="O1030" s="49">
        <f t="shared" si="263"/>
        <v>6.5000000000000071</v>
      </c>
      <c r="P1030" s="93">
        <f t="shared" si="248"/>
        <v>6.4777327935222617E-2</v>
      </c>
    </row>
    <row r="1031" spans="1:16" ht="47.25" x14ac:dyDescent="0.2">
      <c r="A1031" s="60">
        <v>90000090</v>
      </c>
      <c r="B1031" s="2" t="s">
        <v>953</v>
      </c>
      <c r="C1031" s="36">
        <f>VLOOKUP(A1031,'[3]Прейскурант 2019'!$A$12:$E$1358,5,0)</f>
        <v>1027</v>
      </c>
      <c r="D1031" s="37">
        <f>VLOOKUP(A1031,'[1]Прейскурант( новый)'!$A$9:$C$1217,3,0)</f>
        <v>5</v>
      </c>
      <c r="E1031" s="68">
        <f t="shared" si="252"/>
        <v>479.00579999999997</v>
      </c>
      <c r="F1031" s="44">
        <f>VLOOKUP(A1031,'[2]себ-ть 2019 год'!$A$2:$Q$1337,6,0)</f>
        <v>5</v>
      </c>
      <c r="G1031" s="44">
        <f t="shared" si="249"/>
        <v>484.00579999999997</v>
      </c>
      <c r="H1031" s="44">
        <f t="shared" si="260"/>
        <v>164.561972</v>
      </c>
      <c r="I1031" s="45">
        <f t="shared" si="250"/>
        <v>648.56777199999999</v>
      </c>
      <c r="J1031" s="44">
        <f t="shared" si="261"/>
        <v>97.285165800000001</v>
      </c>
      <c r="K1031" s="46">
        <f t="shared" si="251"/>
        <v>745.85293779999995</v>
      </c>
      <c r="L1031" s="47">
        <f t="shared" si="262"/>
        <v>895.02352535999989</v>
      </c>
      <c r="M1031" s="77">
        <f t="shared" si="253"/>
        <v>1093.7550000000001</v>
      </c>
      <c r="N1031" s="48">
        <v>1094</v>
      </c>
      <c r="O1031" s="49">
        <f t="shared" si="263"/>
        <v>6.5000000000000098</v>
      </c>
      <c r="P1031" s="93">
        <f t="shared" si="248"/>
        <v>6.5238558909445077E-2</v>
      </c>
    </row>
    <row r="1032" spans="1:16" ht="63" x14ac:dyDescent="0.2">
      <c r="A1032" s="60">
        <v>90000641</v>
      </c>
      <c r="B1032" s="2" t="s">
        <v>954</v>
      </c>
      <c r="C1032" s="36">
        <f>VLOOKUP(A1032,'[3]Прейскурант 2019'!$A$12:$E$1358,5,0)</f>
        <v>1027</v>
      </c>
      <c r="D1032" s="37">
        <f>VLOOKUP(A1032,'[1]Прейскурант( новый)'!$A$9:$C$1217,3,0)</f>
        <v>2</v>
      </c>
      <c r="E1032" s="68">
        <f t="shared" si="252"/>
        <v>191.60231999999999</v>
      </c>
      <c r="F1032" s="44">
        <f>VLOOKUP(A1032,'[2]себ-ть 2019 год'!$A$2:$Q$1337,6,0)</f>
        <v>0</v>
      </c>
      <c r="G1032" s="44">
        <f t="shared" si="249"/>
        <v>191.60231999999999</v>
      </c>
      <c r="H1032" s="44">
        <f t="shared" si="260"/>
        <v>65.144788800000001</v>
      </c>
      <c r="I1032" s="45">
        <f t="shared" si="250"/>
        <v>256.74710879999998</v>
      </c>
      <c r="J1032" s="44">
        <f t="shared" si="261"/>
        <v>38.512066319999995</v>
      </c>
      <c r="K1032" s="46">
        <f t="shared" si="251"/>
        <v>295.25917511999995</v>
      </c>
      <c r="L1032" s="47">
        <f t="shared" si="262"/>
        <v>354.31101014399997</v>
      </c>
      <c r="M1032" s="77">
        <f t="shared" si="253"/>
        <v>1093.7550000000001</v>
      </c>
      <c r="N1032" s="48">
        <v>1094</v>
      </c>
      <c r="O1032" s="49">
        <f t="shared" si="263"/>
        <v>6.5000000000000098</v>
      </c>
      <c r="P1032" s="93">
        <f t="shared" ref="P1032:P1092" si="264">(N1032/C1032)-100%</f>
        <v>6.5238558909445077E-2</v>
      </c>
    </row>
    <row r="1033" spans="1:16" ht="63" x14ac:dyDescent="0.2">
      <c r="A1033" s="60">
        <v>90000642</v>
      </c>
      <c r="B1033" s="2" t="s">
        <v>955</v>
      </c>
      <c r="C1033" s="36">
        <f>VLOOKUP(A1033,'[3]Прейскурант 2019'!$A$12:$E$1358,5,0)</f>
        <v>1027</v>
      </c>
      <c r="D1033" s="37">
        <f>VLOOKUP(A1033,'[1]Прейскурант( новый)'!$A$9:$C$1217,3,0)</f>
        <v>2</v>
      </c>
      <c r="E1033" s="68">
        <f t="shared" si="252"/>
        <v>191.60231999999999</v>
      </c>
      <c r="F1033" s="44">
        <f>VLOOKUP(A1033,'[2]себ-ть 2019 год'!$A$2:$Q$1337,6,0)</f>
        <v>0</v>
      </c>
      <c r="G1033" s="44">
        <f t="shared" si="249"/>
        <v>191.60231999999999</v>
      </c>
      <c r="H1033" s="44">
        <f t="shared" si="260"/>
        <v>65.144788800000001</v>
      </c>
      <c r="I1033" s="45">
        <f t="shared" si="250"/>
        <v>256.74710879999998</v>
      </c>
      <c r="J1033" s="44">
        <f t="shared" si="261"/>
        <v>38.512066319999995</v>
      </c>
      <c r="K1033" s="46">
        <f t="shared" si="251"/>
        <v>295.25917511999995</v>
      </c>
      <c r="L1033" s="47">
        <f t="shared" si="262"/>
        <v>354.31101014399997</v>
      </c>
      <c r="M1033" s="77">
        <f t="shared" si="253"/>
        <v>1093.7550000000001</v>
      </c>
      <c r="N1033" s="48">
        <v>1094</v>
      </c>
      <c r="O1033" s="49">
        <f t="shared" si="263"/>
        <v>6.5000000000000098</v>
      </c>
      <c r="P1033" s="93">
        <f t="shared" si="264"/>
        <v>6.5238558909445077E-2</v>
      </c>
    </row>
    <row r="1034" spans="1:16" ht="47.25" x14ac:dyDescent="0.2">
      <c r="A1034" s="60">
        <v>90000644</v>
      </c>
      <c r="B1034" s="2" t="s">
        <v>956</v>
      </c>
      <c r="C1034" s="36">
        <f>VLOOKUP(A1034,'[3]Прейскурант 2019'!$A$12:$E$1358,5,0)</f>
        <v>604</v>
      </c>
      <c r="D1034" s="37">
        <f>VLOOKUP(A1034,'[1]Прейскурант( новый)'!$A$9:$C$1217,3,0)</f>
        <v>2</v>
      </c>
      <c r="E1034" s="68">
        <f t="shared" si="252"/>
        <v>191.60231999999999</v>
      </c>
      <c r="F1034" s="44">
        <f>VLOOKUP(A1034,'[2]себ-ть 2019 год'!$A$2:$Q$1337,6,0)</f>
        <v>0</v>
      </c>
      <c r="G1034" s="44">
        <f t="shared" si="249"/>
        <v>191.60231999999999</v>
      </c>
      <c r="H1034" s="44">
        <f t="shared" si="260"/>
        <v>65.144788800000001</v>
      </c>
      <c r="I1034" s="45">
        <f t="shared" si="250"/>
        <v>256.74710879999998</v>
      </c>
      <c r="J1034" s="44">
        <f t="shared" si="261"/>
        <v>38.512066319999995</v>
      </c>
      <c r="K1034" s="46">
        <f t="shared" si="251"/>
        <v>295.25917511999995</v>
      </c>
      <c r="L1034" s="47">
        <f t="shared" si="262"/>
        <v>354.31101014399997</v>
      </c>
      <c r="M1034" s="77">
        <f t="shared" si="253"/>
        <v>643.26</v>
      </c>
      <c r="N1034" s="48">
        <v>643</v>
      </c>
      <c r="O1034" s="49">
        <f t="shared" si="263"/>
        <v>6.4999999999999991</v>
      </c>
      <c r="P1034" s="93">
        <f t="shared" si="264"/>
        <v>6.4569536423841001E-2</v>
      </c>
    </row>
    <row r="1035" spans="1:16" ht="47.25" x14ac:dyDescent="0.2">
      <c r="A1035" s="60">
        <v>90001301</v>
      </c>
      <c r="B1035" s="2" t="s">
        <v>957</v>
      </c>
      <c r="C1035" s="36">
        <f>VLOOKUP(A1035,'[3]Прейскурант 2019'!$A$12:$E$1358,5,0)</f>
        <v>11047</v>
      </c>
      <c r="D1035" s="37">
        <f>VLOOKUP(A1035,'[1]Прейскурант( новый)'!$A$9:$C$1217,3,0)</f>
        <v>7</v>
      </c>
      <c r="E1035" s="68">
        <f t="shared" si="252"/>
        <v>670.60811999999999</v>
      </c>
      <c r="F1035" s="44">
        <f>VLOOKUP(A1035,'[2]себ-ть 2019 год'!$A$2:$Q$1337,6,0)</f>
        <v>0</v>
      </c>
      <c r="G1035" s="44">
        <f t="shared" si="249"/>
        <v>670.60811999999999</v>
      </c>
      <c r="H1035" s="44">
        <f t="shared" si="260"/>
        <v>228.00676080000002</v>
      </c>
      <c r="I1035" s="45">
        <f t="shared" si="250"/>
        <v>898.61488080000004</v>
      </c>
      <c r="J1035" s="44">
        <f t="shared" si="261"/>
        <v>134.79223211999999</v>
      </c>
      <c r="K1035" s="46">
        <f t="shared" si="251"/>
        <v>1033.4071129200001</v>
      </c>
      <c r="L1035" s="47">
        <f t="shared" si="262"/>
        <v>1240.0885355040002</v>
      </c>
      <c r="M1035" s="77">
        <f t="shared" si="253"/>
        <v>11765.055</v>
      </c>
      <c r="N1035" s="48">
        <v>11765</v>
      </c>
      <c r="O1035" s="49">
        <f t="shared" si="263"/>
        <v>6.5000000000000027</v>
      </c>
      <c r="P1035" s="93">
        <f t="shared" si="264"/>
        <v>6.4995021272743703E-2</v>
      </c>
    </row>
    <row r="1036" spans="1:16" ht="47.25" x14ac:dyDescent="0.2">
      <c r="A1036" s="60">
        <v>90001302</v>
      </c>
      <c r="B1036" s="2" t="s">
        <v>958</v>
      </c>
      <c r="C1036" s="36">
        <f>VLOOKUP(A1036,'[3]Прейскурант 2019'!$A$12:$E$1358,5,0)</f>
        <v>6430</v>
      </c>
      <c r="D1036" s="37">
        <f>VLOOKUP(A1036,'[1]Прейскурант( новый)'!$A$9:$C$1217,3,0)</f>
        <v>6</v>
      </c>
      <c r="E1036" s="68">
        <f t="shared" si="252"/>
        <v>574.80696</v>
      </c>
      <c r="F1036" s="44">
        <f>VLOOKUP(A1036,'[2]себ-ть 2019 год'!$A$2:$Q$1337,6,0)</f>
        <v>0</v>
      </c>
      <c r="G1036" s="44">
        <f t="shared" si="249"/>
        <v>574.80696</v>
      </c>
      <c r="H1036" s="44">
        <f t="shared" si="260"/>
        <v>195.43436640000002</v>
      </c>
      <c r="I1036" s="45">
        <f t="shared" si="250"/>
        <v>770.24132640000005</v>
      </c>
      <c r="J1036" s="44">
        <f t="shared" si="261"/>
        <v>115.53619896000001</v>
      </c>
      <c r="K1036" s="46">
        <f t="shared" si="251"/>
        <v>885.77752536000003</v>
      </c>
      <c r="L1036" s="47">
        <f t="shared" si="262"/>
        <v>1062.9330304320001</v>
      </c>
      <c r="M1036" s="77">
        <f t="shared" si="253"/>
        <v>6847.95</v>
      </c>
      <c r="N1036" s="48">
        <v>6848</v>
      </c>
      <c r="O1036" s="49">
        <f t="shared" si="263"/>
        <v>6.4999999999999973</v>
      </c>
      <c r="P1036" s="93">
        <f t="shared" si="264"/>
        <v>6.5007776049766708E-2</v>
      </c>
    </row>
    <row r="1037" spans="1:16" ht="15.75" x14ac:dyDescent="0.2">
      <c r="A1037" s="60">
        <v>90001303</v>
      </c>
      <c r="B1037" s="2" t="s">
        <v>959</v>
      </c>
      <c r="C1037" s="36">
        <f>VLOOKUP(A1037,'[3]Прейскурант 2019'!$A$12:$E$1358,5,0)</f>
        <v>3852</v>
      </c>
      <c r="D1037" s="37">
        <f>VLOOKUP(A1037,'[1]Прейскурант( новый)'!$A$9:$C$1217,3,0)</f>
        <v>20</v>
      </c>
      <c r="E1037" s="68">
        <f t="shared" si="252"/>
        <v>1916.0231999999999</v>
      </c>
      <c r="F1037" s="44">
        <f>VLOOKUP(A1037,'[2]себ-ть 2019 год'!$A$2:$Q$1337,6,0)</f>
        <v>0</v>
      </c>
      <c r="G1037" s="44">
        <f t="shared" si="249"/>
        <v>1916.0231999999999</v>
      </c>
      <c r="H1037" s="44">
        <f t="shared" si="260"/>
        <v>651.44788800000003</v>
      </c>
      <c r="I1037" s="45">
        <f t="shared" si="250"/>
        <v>2567.4710879999998</v>
      </c>
      <c r="J1037" s="44">
        <f t="shared" si="261"/>
        <v>385.12066319999997</v>
      </c>
      <c r="K1037" s="46">
        <f t="shared" si="251"/>
        <v>2952.5917511999996</v>
      </c>
      <c r="L1037" s="47">
        <f t="shared" si="262"/>
        <v>3543.1101014399997</v>
      </c>
      <c r="M1037" s="77">
        <f t="shared" si="253"/>
        <v>4102.38</v>
      </c>
      <c r="N1037" s="48">
        <v>4102</v>
      </c>
      <c r="O1037" s="49">
        <f t="shared" si="263"/>
        <v>6.5000000000000027</v>
      </c>
      <c r="P1037" s="93">
        <f t="shared" si="264"/>
        <v>6.4901349948078835E-2</v>
      </c>
    </row>
    <row r="1038" spans="1:16" ht="31.5" x14ac:dyDescent="0.2">
      <c r="A1038" s="60">
        <v>90000096</v>
      </c>
      <c r="B1038" s="2" t="s">
        <v>960</v>
      </c>
      <c r="C1038" s="36">
        <f>VLOOKUP(A1038,'[3]Прейскурант 2019'!$A$12:$E$1358,5,0)</f>
        <v>310</v>
      </c>
      <c r="D1038" s="37">
        <f>VLOOKUP(A1038,'[1]Прейскурант( новый)'!$A$9:$C$1217,3,0)</f>
        <v>1</v>
      </c>
      <c r="E1038" s="68">
        <f t="shared" si="252"/>
        <v>95.801159999999996</v>
      </c>
      <c r="F1038" s="44">
        <f>VLOOKUP(A1038,'[2]себ-ть 2019 год'!$A$2:$Q$1337,6,0)</f>
        <v>75.25</v>
      </c>
      <c r="G1038" s="44">
        <f t="shared" si="249"/>
        <v>171.05115999999998</v>
      </c>
      <c r="H1038" s="44">
        <f t="shared" si="260"/>
        <v>58.157394400000001</v>
      </c>
      <c r="I1038" s="45">
        <f t="shared" si="250"/>
        <v>229.20855439999997</v>
      </c>
      <c r="J1038" s="44">
        <f t="shared" si="261"/>
        <v>34.381283159999995</v>
      </c>
      <c r="K1038" s="46">
        <f t="shared" si="251"/>
        <v>263.58983755999998</v>
      </c>
      <c r="L1038" s="47">
        <f t="shared" si="262"/>
        <v>316.30780507199995</v>
      </c>
      <c r="M1038" s="77">
        <f t="shared" si="253"/>
        <v>330.15</v>
      </c>
      <c r="N1038" s="48">
        <v>330</v>
      </c>
      <c r="O1038" s="49">
        <f t="shared" si="263"/>
        <v>6.4999999999999929</v>
      </c>
      <c r="P1038" s="93">
        <f t="shared" si="264"/>
        <v>6.4516129032258007E-2</v>
      </c>
    </row>
    <row r="1039" spans="1:16" ht="47.25" x14ac:dyDescent="0.2">
      <c r="A1039" s="60">
        <v>90000097</v>
      </c>
      <c r="B1039" s="2" t="s">
        <v>961</v>
      </c>
      <c r="C1039" s="36">
        <f>VLOOKUP(A1039,'[3]Прейскурант 2019'!$A$12:$E$1358,5,0)</f>
        <v>395</v>
      </c>
      <c r="D1039" s="37">
        <f>VLOOKUP(A1039,'[1]Прейскурант( новый)'!$A$9:$C$1217,3,0)</f>
        <v>1.5</v>
      </c>
      <c r="E1039" s="68">
        <f t="shared" si="252"/>
        <v>143.70174</v>
      </c>
      <c r="F1039" s="44">
        <f>VLOOKUP(A1039,'[2]себ-ть 2019 год'!$A$2:$Q$1337,6,0)</f>
        <v>74.150000000000006</v>
      </c>
      <c r="G1039" s="44">
        <f t="shared" si="249"/>
        <v>217.85174000000001</v>
      </c>
      <c r="H1039" s="44">
        <f t="shared" si="260"/>
        <v>74.06959160000001</v>
      </c>
      <c r="I1039" s="45">
        <f t="shared" si="250"/>
        <v>291.92133160000003</v>
      </c>
      <c r="J1039" s="44">
        <f t="shared" si="261"/>
        <v>43.788199740000003</v>
      </c>
      <c r="K1039" s="46">
        <f t="shared" si="251"/>
        <v>335.70953134000001</v>
      </c>
      <c r="L1039" s="47">
        <f t="shared" si="262"/>
        <v>402.85143760800003</v>
      </c>
      <c r="M1039" s="77">
        <f t="shared" si="253"/>
        <v>420.67500000000001</v>
      </c>
      <c r="N1039" s="48">
        <v>421</v>
      </c>
      <c r="O1039" s="49">
        <f t="shared" si="263"/>
        <v>6.5000000000000027</v>
      </c>
      <c r="P1039" s="93">
        <f t="shared" si="264"/>
        <v>6.5822784810126489E-2</v>
      </c>
    </row>
    <row r="1040" spans="1:16" ht="15" customHeight="1" x14ac:dyDescent="0.2">
      <c r="A1040" s="176" t="s">
        <v>962</v>
      </c>
      <c r="B1040" s="177"/>
      <c r="C1040" s="177"/>
      <c r="D1040" s="177"/>
      <c r="E1040" s="177"/>
      <c r="F1040" s="177"/>
      <c r="G1040" s="177"/>
      <c r="H1040" s="177"/>
      <c r="I1040" s="177"/>
      <c r="J1040" s="177"/>
      <c r="K1040" s="177"/>
      <c r="L1040" s="177"/>
      <c r="M1040" s="177"/>
      <c r="N1040" s="177"/>
      <c r="O1040" s="178"/>
    </row>
    <row r="1041" spans="1:16" ht="63" x14ac:dyDescent="0.2">
      <c r="A1041" s="20">
        <v>12000025</v>
      </c>
      <c r="B1041" s="2" t="s">
        <v>963</v>
      </c>
      <c r="C1041" s="36">
        <f>VLOOKUP(A1041,'[3]Прейскурант 2019'!$A$12:$E$1358,5,0)</f>
        <v>330</v>
      </c>
      <c r="D1041" s="37">
        <f>VLOOKUP(A1041,'[1]Прейскурант( новый)'!$A$9:$C$1217,3,0)</f>
        <v>4</v>
      </c>
      <c r="E1041" s="68">
        <f t="shared" ref="E1041:E1051" si="265">62.37*D1041*1.302</f>
        <v>324.82296000000002</v>
      </c>
      <c r="F1041" s="44">
        <f>VLOOKUP(A1041,'[2]себ-ть 2019 год'!$A$2:$Q$1337,6,0)</f>
        <v>0</v>
      </c>
      <c r="G1041" s="44">
        <f t="shared" si="249"/>
        <v>324.82296000000002</v>
      </c>
      <c r="H1041" s="44">
        <f t="shared" si="260"/>
        <v>110.43980640000001</v>
      </c>
      <c r="I1041" s="45">
        <f t="shared" si="250"/>
        <v>435.26276640000003</v>
      </c>
      <c r="J1041" s="44">
        <f t="shared" si="261"/>
        <v>65.289414960000002</v>
      </c>
      <c r="K1041" s="46">
        <f t="shared" si="251"/>
        <v>500.55218136000002</v>
      </c>
      <c r="L1041" s="47">
        <f t="shared" si="262"/>
        <v>600.66261763200009</v>
      </c>
      <c r="M1041" s="77">
        <f t="shared" ref="M1041:M1051" si="266">C1041*6.5%+C1041</f>
        <v>351.45</v>
      </c>
      <c r="N1041" s="48">
        <v>350</v>
      </c>
      <c r="O1041" s="49">
        <f t="shared" si="263"/>
        <v>6.4999999999999964</v>
      </c>
      <c r="P1041" s="93">
        <f t="shared" si="264"/>
        <v>6.0606060606060552E-2</v>
      </c>
    </row>
    <row r="1042" spans="1:16" ht="94.5" x14ac:dyDescent="0.2">
      <c r="A1042" s="20">
        <v>12000027</v>
      </c>
      <c r="B1042" s="2" t="s">
        <v>964</v>
      </c>
      <c r="C1042" s="36">
        <f>VLOOKUP(A1042,'[3]Прейскурант 2019'!$A$12:$E$1358,5,0)</f>
        <v>440</v>
      </c>
      <c r="D1042" s="37">
        <f>VLOOKUP(A1042,'[1]Прейскурант( новый)'!$A$9:$C$1217,3,0)</f>
        <v>4</v>
      </c>
      <c r="E1042" s="68">
        <f t="shared" si="265"/>
        <v>324.82296000000002</v>
      </c>
      <c r="F1042" s="44">
        <f>VLOOKUP(A1042,'[2]себ-ть 2019 год'!$A$2:$Q$1337,6,0)</f>
        <v>0</v>
      </c>
      <c r="G1042" s="44">
        <f t="shared" si="249"/>
        <v>324.82296000000002</v>
      </c>
      <c r="H1042" s="44">
        <f t="shared" si="260"/>
        <v>110.43980640000001</v>
      </c>
      <c r="I1042" s="45">
        <f t="shared" si="250"/>
        <v>435.26276640000003</v>
      </c>
      <c r="J1042" s="44">
        <f t="shared" si="261"/>
        <v>65.289414960000002</v>
      </c>
      <c r="K1042" s="46">
        <f t="shared" si="251"/>
        <v>500.55218136000002</v>
      </c>
      <c r="L1042" s="47">
        <f t="shared" si="262"/>
        <v>600.66261763200009</v>
      </c>
      <c r="M1042" s="77">
        <f t="shared" si="266"/>
        <v>468.6</v>
      </c>
      <c r="N1042" s="48">
        <v>445</v>
      </c>
      <c r="O1042" s="49">
        <f t="shared" si="263"/>
        <v>6.5000000000000053</v>
      </c>
      <c r="P1042" s="93">
        <f t="shared" si="264"/>
        <v>1.1363636363636465E-2</v>
      </c>
    </row>
    <row r="1043" spans="1:16" ht="47.25" x14ac:dyDescent="0.2">
      <c r="A1043" s="20">
        <v>12000029</v>
      </c>
      <c r="B1043" s="2" t="s">
        <v>965</v>
      </c>
      <c r="C1043" s="36">
        <f>VLOOKUP(A1043,'[3]Прейскурант 2019'!$A$12:$E$1358,5,0)</f>
        <v>1250</v>
      </c>
      <c r="D1043" s="37">
        <f>VLOOKUP(A1043,'[1]Прейскурант( новый)'!$A$9:$C$1217,3,0)</f>
        <v>10.5</v>
      </c>
      <c r="E1043" s="68">
        <f t="shared" si="265"/>
        <v>852.66026999999997</v>
      </c>
      <c r="F1043" s="44">
        <f>VLOOKUP(A1043,'[2]себ-ть 2019 год'!$A$2:$Q$1337,6,0)</f>
        <v>0</v>
      </c>
      <c r="G1043" s="44">
        <f t="shared" si="249"/>
        <v>852.66026999999997</v>
      </c>
      <c r="H1043" s="44">
        <f t="shared" si="260"/>
        <v>289.90449180000002</v>
      </c>
      <c r="I1043" s="45">
        <f t="shared" si="250"/>
        <v>1142.5647618</v>
      </c>
      <c r="J1043" s="44">
        <f t="shared" si="261"/>
        <v>171.38471426999999</v>
      </c>
      <c r="K1043" s="46">
        <f t="shared" si="251"/>
        <v>1313.9494760699999</v>
      </c>
      <c r="L1043" s="47">
        <f t="shared" si="262"/>
        <v>1576.7393712839998</v>
      </c>
      <c r="M1043" s="77">
        <f t="shared" si="266"/>
        <v>1331.25</v>
      </c>
      <c r="N1043" s="48">
        <v>1400</v>
      </c>
      <c r="O1043" s="49">
        <f t="shared" si="263"/>
        <v>6.5</v>
      </c>
      <c r="P1043" s="93">
        <f t="shared" si="264"/>
        <v>0.12000000000000011</v>
      </c>
    </row>
    <row r="1044" spans="1:16" ht="15.75" x14ac:dyDescent="0.2">
      <c r="A1044" s="20">
        <v>12000033</v>
      </c>
      <c r="B1044" s="2" t="s">
        <v>966</v>
      </c>
      <c r="C1044" s="36">
        <f>VLOOKUP(A1044,'[3]Прейскурант 2019'!$A$12:$E$1358,5,0)</f>
        <v>150</v>
      </c>
      <c r="D1044" s="37">
        <f>VLOOKUP(A1044,'[1]Прейскурант( новый)'!$A$9:$C$1217,3,0)</f>
        <v>0.05</v>
      </c>
      <c r="E1044" s="68">
        <f t="shared" si="265"/>
        <v>4.0602870000000006</v>
      </c>
      <c r="F1044" s="44">
        <f>VLOOKUP(A1044,'[2]себ-ть 2019 год'!$A$2:$Q$1337,6,0)</f>
        <v>72.75</v>
      </c>
      <c r="G1044" s="44">
        <f t="shared" si="249"/>
        <v>76.810287000000002</v>
      </c>
      <c r="H1044" s="44">
        <f t="shared" si="260"/>
        <v>26.115497580000003</v>
      </c>
      <c r="I1044" s="45">
        <f t="shared" si="250"/>
        <v>102.92578458</v>
      </c>
      <c r="J1044" s="44">
        <f t="shared" si="261"/>
        <v>15.438867686999998</v>
      </c>
      <c r="K1044" s="46">
        <f t="shared" si="251"/>
        <v>118.364652267</v>
      </c>
      <c r="L1044" s="47">
        <f t="shared" si="262"/>
        <v>142.0375827204</v>
      </c>
      <c r="M1044" s="77">
        <f t="shared" si="266"/>
        <v>159.75</v>
      </c>
      <c r="N1044" s="48">
        <v>170</v>
      </c>
      <c r="O1044" s="49">
        <f t="shared" si="263"/>
        <v>6.5</v>
      </c>
      <c r="P1044" s="93">
        <f t="shared" si="264"/>
        <v>0.1333333333333333</v>
      </c>
    </row>
    <row r="1045" spans="1:16" ht="15.75" x14ac:dyDescent="0.2">
      <c r="A1045" s="20">
        <v>12000034</v>
      </c>
      <c r="B1045" s="2" t="s">
        <v>967</v>
      </c>
      <c r="C1045" s="36">
        <f>VLOOKUP(A1045,'[3]Прейскурант 2019'!$A$12:$E$1358,5,0)</f>
        <v>170</v>
      </c>
      <c r="D1045" s="37">
        <f>VLOOKUP(A1045,'[1]Прейскурант( новый)'!$A$9:$C$1217,3,0)</f>
        <v>0.05</v>
      </c>
      <c r="E1045" s="68">
        <f t="shared" si="265"/>
        <v>4.0602870000000006</v>
      </c>
      <c r="F1045" s="44">
        <f>VLOOKUP(A1045,'[2]себ-ть 2019 год'!$A$2:$Q$1337,6,0)</f>
        <v>72.75</v>
      </c>
      <c r="G1045" s="44">
        <f t="shared" si="249"/>
        <v>76.810287000000002</v>
      </c>
      <c r="H1045" s="44">
        <f t="shared" si="260"/>
        <v>26.115497580000003</v>
      </c>
      <c r="I1045" s="45">
        <f t="shared" si="250"/>
        <v>102.92578458</v>
      </c>
      <c r="J1045" s="44">
        <f t="shared" si="261"/>
        <v>15.438867686999998</v>
      </c>
      <c r="K1045" s="46">
        <f t="shared" si="251"/>
        <v>118.364652267</v>
      </c>
      <c r="L1045" s="47">
        <f t="shared" si="262"/>
        <v>142.0375827204</v>
      </c>
      <c r="M1045" s="77">
        <f t="shared" si="266"/>
        <v>181.05</v>
      </c>
      <c r="N1045" s="48">
        <v>190</v>
      </c>
      <c r="O1045" s="49">
        <f t="shared" si="263"/>
        <v>6.5000000000000071</v>
      </c>
      <c r="P1045" s="93">
        <f t="shared" si="264"/>
        <v>0.11764705882352944</v>
      </c>
    </row>
    <row r="1046" spans="1:16" ht="47.25" x14ac:dyDescent="0.2">
      <c r="A1046" s="20">
        <v>12000035</v>
      </c>
      <c r="B1046" s="2" t="s">
        <v>968</v>
      </c>
      <c r="C1046" s="36">
        <f>VLOOKUP(A1046,'[3]Прейскурант 2019'!$A$12:$E$1358,5,0)</f>
        <v>45</v>
      </c>
      <c r="D1046" s="37">
        <f>VLOOKUP(A1046,'[1]Прейскурант( новый)'!$A$9:$C$1217,3,0)</f>
        <v>0.05</v>
      </c>
      <c r="E1046" s="68">
        <f t="shared" si="265"/>
        <v>4.0602870000000006</v>
      </c>
      <c r="F1046" s="44">
        <f>VLOOKUP(A1046,'[2]себ-ть 2019 год'!$A$2:$Q$1337,6,0)</f>
        <v>18</v>
      </c>
      <c r="G1046" s="44">
        <f t="shared" si="249"/>
        <v>22.060287000000002</v>
      </c>
      <c r="H1046" s="44">
        <f t="shared" si="260"/>
        <v>7.5004975800000011</v>
      </c>
      <c r="I1046" s="45">
        <f t="shared" si="250"/>
        <v>29.560784580000004</v>
      </c>
      <c r="J1046" s="44">
        <f t="shared" si="261"/>
        <v>4.4341176870000005</v>
      </c>
      <c r="K1046" s="46">
        <f t="shared" si="251"/>
        <v>33.994902267000001</v>
      </c>
      <c r="L1046" s="47">
        <f t="shared" si="262"/>
        <v>40.793882720399999</v>
      </c>
      <c r="M1046" s="77">
        <f t="shared" si="266"/>
        <v>47.924999999999997</v>
      </c>
      <c r="N1046" s="48">
        <v>50</v>
      </c>
      <c r="O1046" s="49">
        <f t="shared" si="263"/>
        <v>6.4999999999999929</v>
      </c>
      <c r="P1046" s="93">
        <f t="shared" si="264"/>
        <v>0.11111111111111116</v>
      </c>
    </row>
    <row r="1047" spans="1:16" ht="31.5" x14ac:dyDescent="0.2">
      <c r="A1047" s="20">
        <v>12000051</v>
      </c>
      <c r="B1047" s="2" t="s">
        <v>969</v>
      </c>
      <c r="C1047" s="36">
        <f>VLOOKUP(A1047,'[3]Прейскурант 2019'!$A$12:$E$1358,5,0)</f>
        <v>545</v>
      </c>
      <c r="D1047" s="37">
        <f>VLOOKUP(A1047,'[1]Прейскурант( новый)'!$A$9:$C$1217,3,0)</f>
        <v>1</v>
      </c>
      <c r="E1047" s="68">
        <f t="shared" si="265"/>
        <v>81.205740000000006</v>
      </c>
      <c r="F1047" s="44">
        <f>VLOOKUP(A1047,'[2]себ-ть 2019 год'!$A$2:$Q$1337,6,0)</f>
        <v>0</v>
      </c>
      <c r="G1047" s="44">
        <f t="shared" si="249"/>
        <v>81.205740000000006</v>
      </c>
      <c r="H1047" s="44">
        <f t="shared" si="260"/>
        <v>27.609951600000002</v>
      </c>
      <c r="I1047" s="45">
        <f t="shared" si="250"/>
        <v>108.81569160000001</v>
      </c>
      <c r="J1047" s="44">
        <f t="shared" si="261"/>
        <v>16.32235374</v>
      </c>
      <c r="K1047" s="46">
        <f t="shared" si="251"/>
        <v>125.13804534000001</v>
      </c>
      <c r="L1047" s="47">
        <f t="shared" si="262"/>
        <v>150.16565440800002</v>
      </c>
      <c r="M1047" s="77">
        <f t="shared" si="266"/>
        <v>580.42499999999995</v>
      </c>
      <c r="N1047" s="48">
        <v>580</v>
      </c>
      <c r="O1047" s="49">
        <f t="shared" si="263"/>
        <v>6.499999999999992</v>
      </c>
      <c r="P1047" s="93">
        <f t="shared" si="264"/>
        <v>6.4220183486238591E-2</v>
      </c>
    </row>
    <row r="1048" spans="1:16" ht="47.25" x14ac:dyDescent="0.2">
      <c r="A1048" s="20">
        <v>12000030</v>
      </c>
      <c r="B1048" s="2" t="s">
        <v>970</v>
      </c>
      <c r="C1048" s="36">
        <f>VLOOKUP(A1048,'[3]Прейскурант 2019'!$A$12:$E$1358,5,0)</f>
        <v>2900</v>
      </c>
      <c r="D1048" s="37">
        <f>VLOOKUP(A1048,'[1]Прейскурант( новый)'!$A$9:$C$1217,3,0)</f>
        <v>75</v>
      </c>
      <c r="E1048" s="68">
        <f t="shared" si="265"/>
        <v>6090.4305000000004</v>
      </c>
      <c r="F1048" s="44">
        <f>VLOOKUP(A1048,'[2]себ-ть 2019 год'!$A$2:$Q$1337,6,0)</f>
        <v>0</v>
      </c>
      <c r="G1048" s="44">
        <f t="shared" si="249"/>
        <v>6090.4305000000004</v>
      </c>
      <c r="H1048" s="44">
        <f t="shared" si="260"/>
        <v>2070.7463700000003</v>
      </c>
      <c r="I1048" s="45">
        <f t="shared" si="250"/>
        <v>8161.1768700000011</v>
      </c>
      <c r="J1048" s="44">
        <f t="shared" si="261"/>
        <v>1224.1765305000001</v>
      </c>
      <c r="K1048" s="46">
        <f t="shared" si="251"/>
        <v>9385.353400500002</v>
      </c>
      <c r="L1048" s="47">
        <f t="shared" si="262"/>
        <v>11262.424080600002</v>
      </c>
      <c r="M1048" s="77">
        <f t="shared" si="266"/>
        <v>3088.5</v>
      </c>
      <c r="N1048" s="48">
        <v>3300</v>
      </c>
      <c r="O1048" s="49">
        <f t="shared" si="263"/>
        <v>6.5</v>
      </c>
      <c r="P1048" s="93">
        <f t="shared" si="264"/>
        <v>0.13793103448275867</v>
      </c>
    </row>
    <row r="1049" spans="1:16" ht="31.5" x14ac:dyDescent="0.2">
      <c r="A1049" s="20">
        <v>12000031</v>
      </c>
      <c r="B1049" s="2" t="s">
        <v>971</v>
      </c>
      <c r="C1049" s="36">
        <f>VLOOKUP(A1049,'[3]Прейскурант 2019'!$A$12:$E$1358,5,0)</f>
        <v>9900</v>
      </c>
      <c r="D1049" s="37">
        <f>VLOOKUP(A1049,'[1]Прейскурант( новый)'!$A$9:$C$1217,3,0)</f>
        <v>75</v>
      </c>
      <c r="E1049" s="68">
        <f t="shared" si="265"/>
        <v>6090.4305000000004</v>
      </c>
      <c r="F1049" s="44">
        <f>VLOOKUP(A1049,'[2]себ-ть 2019 год'!$A$2:$Q$1337,6,0)</f>
        <v>0</v>
      </c>
      <c r="G1049" s="44">
        <f t="shared" si="249"/>
        <v>6090.4305000000004</v>
      </c>
      <c r="H1049" s="44">
        <f t="shared" si="260"/>
        <v>2070.7463700000003</v>
      </c>
      <c r="I1049" s="45">
        <f t="shared" si="250"/>
        <v>8161.1768700000011</v>
      </c>
      <c r="J1049" s="44">
        <f t="shared" si="261"/>
        <v>1224.1765305000001</v>
      </c>
      <c r="K1049" s="46">
        <f t="shared" si="251"/>
        <v>9385.353400500002</v>
      </c>
      <c r="L1049" s="47">
        <f t="shared" si="262"/>
        <v>11262.424080600002</v>
      </c>
      <c r="M1049" s="77">
        <f t="shared" si="266"/>
        <v>10543.5</v>
      </c>
      <c r="N1049" s="48">
        <v>11300</v>
      </c>
      <c r="O1049" s="49">
        <f t="shared" si="263"/>
        <v>6.5</v>
      </c>
      <c r="P1049" s="93">
        <f t="shared" si="264"/>
        <v>0.14141414141414144</v>
      </c>
    </row>
    <row r="1050" spans="1:16" ht="63" x14ac:dyDescent="0.2">
      <c r="A1050" s="20">
        <v>12000036</v>
      </c>
      <c r="B1050" s="2" t="s">
        <v>972</v>
      </c>
      <c r="C1050" s="36">
        <f>VLOOKUP(A1050,'[3]Прейскурант 2019'!$A$12:$E$1358,5,0)</f>
        <v>80</v>
      </c>
      <c r="D1050" s="37">
        <f>VLOOKUP(A1050,'[1]Прейскурант( новый)'!$A$9:$C$1217,3,0)</f>
        <v>0.17</v>
      </c>
      <c r="E1050" s="68">
        <f t="shared" si="265"/>
        <v>13.804975800000001</v>
      </c>
      <c r="F1050" s="44">
        <f>VLOOKUP(A1050,'[2]себ-ть 2019 год'!$A$2:$Q$1337,6,0)</f>
        <v>0</v>
      </c>
      <c r="G1050" s="44">
        <f t="shared" si="249"/>
        <v>13.804975800000001</v>
      </c>
      <c r="H1050" s="44">
        <f t="shared" si="260"/>
        <v>4.6936917720000011</v>
      </c>
      <c r="I1050" s="45">
        <f t="shared" si="250"/>
        <v>18.498667572000002</v>
      </c>
      <c r="J1050" s="44">
        <f t="shared" si="261"/>
        <v>2.7748001358000001</v>
      </c>
      <c r="K1050" s="46">
        <f t="shared" si="251"/>
        <v>21.273467707800002</v>
      </c>
      <c r="L1050" s="47">
        <f t="shared" si="262"/>
        <v>25.528161249360004</v>
      </c>
      <c r="M1050" s="77">
        <f t="shared" si="266"/>
        <v>85.2</v>
      </c>
      <c r="N1050" s="48">
        <v>90</v>
      </c>
      <c r="O1050" s="49">
        <f t="shared" si="263"/>
        <v>6.5000000000000027</v>
      </c>
      <c r="P1050" s="93">
        <f t="shared" si="264"/>
        <v>0.125</v>
      </c>
    </row>
    <row r="1051" spans="1:16" ht="31.5" x14ac:dyDescent="0.2">
      <c r="A1051" s="20">
        <v>12000043</v>
      </c>
      <c r="B1051" s="2" t="s">
        <v>973</v>
      </c>
      <c r="C1051" s="36">
        <f>VLOOKUP(A1051,'[3]Прейскурант 2019'!$A$12:$E$1358,5,0)</f>
        <v>8</v>
      </c>
      <c r="D1051" s="37">
        <f>VLOOKUP(A1051,'[1]Прейскурант( новый)'!$A$9:$C$1217,3,0)</f>
        <v>2.5000000000000001E-2</v>
      </c>
      <c r="E1051" s="68">
        <f t="shared" si="265"/>
        <v>2.0301435000000003</v>
      </c>
      <c r="F1051" s="44">
        <f>VLOOKUP(A1051,'[2]себ-ть 2019 год'!$A$2:$Q$1337,6,0)</f>
        <v>2.5</v>
      </c>
      <c r="G1051" s="44">
        <f t="shared" si="249"/>
        <v>4.5301435000000003</v>
      </c>
      <c r="H1051" s="44">
        <f t="shared" si="260"/>
        <v>1.5402487900000001</v>
      </c>
      <c r="I1051" s="45">
        <f t="shared" si="250"/>
        <v>6.0703922900000009</v>
      </c>
      <c r="J1051" s="44">
        <f t="shared" si="261"/>
        <v>0.91055884350000005</v>
      </c>
      <c r="K1051" s="46">
        <f t="shared" si="251"/>
        <v>6.9809511335000014</v>
      </c>
      <c r="L1051" s="47">
        <f t="shared" si="262"/>
        <v>8.3771413602000013</v>
      </c>
      <c r="M1051" s="77">
        <f t="shared" si="266"/>
        <v>8.52</v>
      </c>
      <c r="N1051" s="48">
        <v>8</v>
      </c>
      <c r="O1051" s="49">
        <f t="shared" si="263"/>
        <v>6.4999999999999947</v>
      </c>
      <c r="P1051" s="93">
        <f t="shared" si="264"/>
        <v>0</v>
      </c>
    </row>
    <row r="1052" spans="1:16" ht="15" customHeight="1" x14ac:dyDescent="0.2">
      <c r="A1052" s="176" t="s">
        <v>974</v>
      </c>
      <c r="B1052" s="177"/>
      <c r="C1052" s="177"/>
      <c r="D1052" s="177"/>
      <c r="E1052" s="177"/>
      <c r="F1052" s="177"/>
      <c r="G1052" s="177"/>
      <c r="H1052" s="177"/>
      <c r="I1052" s="177"/>
      <c r="J1052" s="177"/>
      <c r="K1052" s="177"/>
      <c r="L1052" s="177"/>
      <c r="M1052" s="177"/>
      <c r="N1052" s="177"/>
      <c r="O1052" s="178"/>
    </row>
    <row r="1053" spans="1:16" ht="63" x14ac:dyDescent="0.2">
      <c r="A1053" s="23">
        <v>21000028</v>
      </c>
      <c r="B1053" s="87" t="s">
        <v>1198</v>
      </c>
      <c r="C1053" s="36">
        <v>0</v>
      </c>
      <c r="D1053" s="37">
        <v>1</v>
      </c>
      <c r="E1053" s="68">
        <f t="shared" ref="E1053:E1064" si="267">56.88*D1053*1.302</f>
        <v>74.057760000000002</v>
      </c>
      <c r="F1053" s="44">
        <v>921</v>
      </c>
      <c r="G1053" s="44">
        <f t="shared" si="249"/>
        <v>995.05776000000003</v>
      </c>
      <c r="H1053" s="44">
        <f t="shared" si="260"/>
        <v>338.31963840000003</v>
      </c>
      <c r="I1053" s="45">
        <f t="shared" si="250"/>
        <v>1333.3773983999999</v>
      </c>
      <c r="J1053" s="44">
        <f t="shared" si="261"/>
        <v>200.00660975999998</v>
      </c>
      <c r="K1053" s="46">
        <f t="shared" si="251"/>
        <v>1533.3840081599999</v>
      </c>
      <c r="L1053" s="47">
        <f t="shared" si="262"/>
        <v>1840.0608097919999</v>
      </c>
      <c r="M1053" s="77">
        <v>1850</v>
      </c>
      <c r="N1053" s="48">
        <v>1850</v>
      </c>
      <c r="O1053" s="49">
        <v>100</v>
      </c>
      <c r="P1053" s="93">
        <v>1</v>
      </c>
    </row>
    <row r="1054" spans="1:16" ht="63" x14ac:dyDescent="0.2">
      <c r="A1054" s="23">
        <v>21000029</v>
      </c>
      <c r="B1054" s="87" t="s">
        <v>1199</v>
      </c>
      <c r="C1054" s="36">
        <v>0</v>
      </c>
      <c r="D1054" s="37">
        <v>1</v>
      </c>
      <c r="E1054" s="68">
        <f t="shared" si="267"/>
        <v>74.057760000000002</v>
      </c>
      <c r="F1054" s="44">
        <v>586</v>
      </c>
      <c r="G1054" s="44">
        <f t="shared" si="249"/>
        <v>660.05776000000003</v>
      </c>
      <c r="H1054" s="44">
        <f t="shared" si="260"/>
        <v>224.41963840000003</v>
      </c>
      <c r="I1054" s="45">
        <f t="shared" si="250"/>
        <v>884.47739840000008</v>
      </c>
      <c r="J1054" s="44">
        <f t="shared" si="261"/>
        <v>132.67160976</v>
      </c>
      <c r="K1054" s="46">
        <f t="shared" si="251"/>
        <v>1017.1490081600001</v>
      </c>
      <c r="L1054" s="47">
        <f t="shared" si="262"/>
        <v>1220.5788097920001</v>
      </c>
      <c r="M1054" s="77">
        <f t="shared" ref="M1054:M1064" si="268">C1054*6.5%+C1054</f>
        <v>0</v>
      </c>
      <c r="N1054" s="48">
        <v>1230</v>
      </c>
      <c r="O1054" s="49">
        <v>100</v>
      </c>
      <c r="P1054" s="93">
        <v>1</v>
      </c>
    </row>
    <row r="1055" spans="1:16" ht="63" x14ac:dyDescent="0.2">
      <c r="A1055" s="23">
        <v>21000036</v>
      </c>
      <c r="B1055" s="87" t="s">
        <v>1285</v>
      </c>
      <c r="C1055" s="36">
        <v>0</v>
      </c>
      <c r="D1055" s="37">
        <v>0.2</v>
      </c>
      <c r="E1055" s="68">
        <f t="shared" ref="E1055:E1056" si="269">56.88*D1055*1.302</f>
        <v>14.811552000000002</v>
      </c>
      <c r="F1055" s="44">
        <f>921/2</f>
        <v>460.5</v>
      </c>
      <c r="G1055" s="44">
        <f t="shared" ref="G1055:G1056" si="270">E1055+F1055</f>
        <v>475.31155200000001</v>
      </c>
      <c r="H1055" s="44">
        <f t="shared" ref="H1055:H1056" si="271">G1055*$H$1</f>
        <v>161.60592768000001</v>
      </c>
      <c r="I1055" s="45">
        <f t="shared" ref="I1055:I1056" si="272">G1055+H1055</f>
        <v>636.91747968000004</v>
      </c>
      <c r="J1055" s="44">
        <f t="shared" ref="J1055:J1056" si="273">I1055*$J$1</f>
        <v>95.537621952000009</v>
      </c>
      <c r="K1055" s="46">
        <f t="shared" ref="K1055:K1056" si="274">I1055+J1055</f>
        <v>732.45510163200004</v>
      </c>
      <c r="L1055" s="47">
        <f t="shared" ref="L1055:L1056" si="275">K1055*$L$1+K1055</f>
        <v>878.9461219584</v>
      </c>
      <c r="M1055" s="77">
        <v>880</v>
      </c>
      <c r="N1055" s="48">
        <v>880</v>
      </c>
      <c r="O1055" s="49">
        <v>100</v>
      </c>
      <c r="P1055" s="93">
        <v>1</v>
      </c>
    </row>
    <row r="1056" spans="1:16" ht="63" x14ac:dyDescent="0.2">
      <c r="A1056" s="23">
        <v>21000037</v>
      </c>
      <c r="B1056" s="87" t="s">
        <v>1286</v>
      </c>
      <c r="C1056" s="36">
        <v>0</v>
      </c>
      <c r="D1056" s="37">
        <v>0.2</v>
      </c>
      <c r="E1056" s="68">
        <f t="shared" si="269"/>
        <v>14.811552000000002</v>
      </c>
      <c r="F1056" s="44">
        <f>586/2</f>
        <v>293</v>
      </c>
      <c r="G1056" s="44">
        <f t="shared" si="270"/>
        <v>307.81155200000001</v>
      </c>
      <c r="H1056" s="44">
        <f t="shared" si="271"/>
        <v>104.65592768</v>
      </c>
      <c r="I1056" s="45">
        <f t="shared" si="272"/>
        <v>412.46747968</v>
      </c>
      <c r="J1056" s="44">
        <f t="shared" si="273"/>
        <v>61.870121951999998</v>
      </c>
      <c r="K1056" s="46">
        <f t="shared" si="274"/>
        <v>474.33760163199997</v>
      </c>
      <c r="L1056" s="47">
        <f t="shared" si="275"/>
        <v>569.20512195840001</v>
      </c>
      <c r="M1056" s="77">
        <v>570</v>
      </c>
      <c r="N1056" s="48">
        <v>570</v>
      </c>
      <c r="O1056" s="49">
        <v>100</v>
      </c>
      <c r="P1056" s="93">
        <v>1</v>
      </c>
    </row>
    <row r="1057" spans="1:16" ht="47.25" x14ac:dyDescent="0.2">
      <c r="A1057" s="23">
        <v>21000008</v>
      </c>
      <c r="B1057" s="88" t="s">
        <v>975</v>
      </c>
      <c r="C1057" s="36">
        <f>VLOOKUP(A1057,'[3]Прейскурант 2019'!$A$12:$E$1358,5,0)</f>
        <v>289</v>
      </c>
      <c r="D1057" s="37">
        <f>VLOOKUP(A1057,'[1]Прейскурант( новый)'!$A$9:$C$1217,3,0)</f>
        <v>1.3</v>
      </c>
      <c r="E1057" s="68">
        <f t="shared" si="267"/>
        <v>96.275088000000011</v>
      </c>
      <c r="F1057" s="44">
        <f>VLOOKUP(A1057,'[2]себ-ть 2019 год'!$A$2:$Q$1337,6,0)</f>
        <v>37.46</v>
      </c>
      <c r="G1057" s="44">
        <f t="shared" si="249"/>
        <v>133.73508800000002</v>
      </c>
      <c r="H1057" s="44">
        <f t="shared" si="260"/>
        <v>45.469929920000013</v>
      </c>
      <c r="I1057" s="45">
        <f t="shared" si="250"/>
        <v>179.20501792000005</v>
      </c>
      <c r="J1057" s="44">
        <f t="shared" si="261"/>
        <v>26.880752688000005</v>
      </c>
      <c r="K1057" s="46">
        <f t="shared" si="251"/>
        <v>206.08577060800005</v>
      </c>
      <c r="L1057" s="47">
        <f t="shared" si="262"/>
        <v>247.30292472960005</v>
      </c>
      <c r="M1057" s="77">
        <f t="shared" si="268"/>
        <v>307.78500000000003</v>
      </c>
      <c r="N1057" s="48">
        <v>308</v>
      </c>
      <c r="O1057" s="49">
        <f t="shared" si="263"/>
        <v>6.5000000000000089</v>
      </c>
      <c r="P1057" s="93">
        <f t="shared" si="264"/>
        <v>6.5743944636678098E-2</v>
      </c>
    </row>
    <row r="1058" spans="1:16" ht="63" x14ac:dyDescent="0.2">
      <c r="A1058" s="23">
        <v>21000030</v>
      </c>
      <c r="B1058" s="80" t="s">
        <v>1200</v>
      </c>
      <c r="C1058" s="36">
        <v>0</v>
      </c>
      <c r="D1058" s="37">
        <v>2</v>
      </c>
      <c r="E1058" s="68">
        <f t="shared" si="267"/>
        <v>148.11552</v>
      </c>
      <c r="F1058" s="44">
        <v>921</v>
      </c>
      <c r="G1058" s="44">
        <f t="shared" si="249"/>
        <v>1069.1155200000001</v>
      </c>
      <c r="H1058" s="44">
        <f t="shared" si="260"/>
        <v>363.49927680000002</v>
      </c>
      <c r="I1058" s="45">
        <f t="shared" si="250"/>
        <v>1432.6147968</v>
      </c>
      <c r="J1058" s="44">
        <f t="shared" si="261"/>
        <v>214.89221952</v>
      </c>
      <c r="K1058" s="46">
        <f t="shared" si="251"/>
        <v>1647.50701632</v>
      </c>
      <c r="L1058" s="47">
        <f t="shared" si="262"/>
        <v>1977.008419584</v>
      </c>
      <c r="M1058" s="77">
        <v>2000</v>
      </c>
      <c r="N1058" s="48">
        <v>2000</v>
      </c>
      <c r="O1058" s="49">
        <v>100</v>
      </c>
      <c r="P1058" s="93">
        <v>1</v>
      </c>
    </row>
    <row r="1059" spans="1:16" ht="47.25" x14ac:dyDescent="0.2">
      <c r="A1059" s="23">
        <v>21000016</v>
      </c>
      <c r="B1059" s="2" t="s">
        <v>976</v>
      </c>
      <c r="C1059" s="36">
        <f>VLOOKUP(A1059,'[3]Прейскурант 2019'!$A$12:$E$1358,5,0)</f>
        <v>900</v>
      </c>
      <c r="D1059" s="37">
        <f>VLOOKUP(A1059,'[1]Прейскурант( новый)'!$A$9:$C$1217,3,0)</f>
        <v>1.3</v>
      </c>
      <c r="E1059" s="68">
        <f t="shared" si="267"/>
        <v>96.275088000000011</v>
      </c>
      <c r="F1059" s="44">
        <f>VLOOKUP(A1059,'[2]себ-ть 2019 год'!$A$2:$Q$1337,6,0)</f>
        <v>341.65</v>
      </c>
      <c r="G1059" s="44">
        <f t="shared" si="249"/>
        <v>437.92508799999996</v>
      </c>
      <c r="H1059" s="44">
        <f t="shared" si="260"/>
        <v>148.89452992</v>
      </c>
      <c r="I1059" s="45">
        <f t="shared" si="250"/>
        <v>586.81961791999993</v>
      </c>
      <c r="J1059" s="44">
        <f t="shared" si="261"/>
        <v>88.022942687999986</v>
      </c>
      <c r="K1059" s="46">
        <f t="shared" si="251"/>
        <v>674.84256060799987</v>
      </c>
      <c r="L1059" s="47">
        <f t="shared" si="262"/>
        <v>809.8110727295998</v>
      </c>
      <c r="M1059" s="77">
        <f t="shared" si="268"/>
        <v>958.5</v>
      </c>
      <c r="N1059" s="48">
        <v>960</v>
      </c>
      <c r="O1059" s="49">
        <f t="shared" si="263"/>
        <v>6.5</v>
      </c>
      <c r="P1059" s="93">
        <f t="shared" si="264"/>
        <v>6.6666666666666652E-2</v>
      </c>
    </row>
    <row r="1060" spans="1:16" ht="63" x14ac:dyDescent="0.2">
      <c r="A1060" s="65">
        <v>21000031</v>
      </c>
      <c r="B1060" s="80" t="s">
        <v>1201</v>
      </c>
      <c r="C1060" s="36">
        <v>0</v>
      </c>
      <c r="D1060" s="37">
        <v>0.3</v>
      </c>
      <c r="E1060" s="68">
        <f t="shared" si="267"/>
        <v>22.217328000000002</v>
      </c>
      <c r="F1060" s="44"/>
      <c r="G1060" s="44">
        <f t="shared" si="249"/>
        <v>22.217328000000002</v>
      </c>
      <c r="H1060" s="44">
        <f t="shared" si="260"/>
        <v>7.5538915200000014</v>
      </c>
      <c r="I1060" s="45">
        <f t="shared" si="250"/>
        <v>29.771219520000002</v>
      </c>
      <c r="J1060" s="44">
        <f t="shared" si="261"/>
        <v>4.4656829280000006</v>
      </c>
      <c r="K1060" s="46">
        <f t="shared" si="251"/>
        <v>34.236902448000002</v>
      </c>
      <c r="L1060" s="47">
        <f t="shared" si="262"/>
        <v>41.084282937600001</v>
      </c>
      <c r="M1060" s="77">
        <v>45</v>
      </c>
      <c r="N1060" s="48">
        <v>45</v>
      </c>
      <c r="O1060" s="49">
        <v>100</v>
      </c>
      <c r="P1060" s="93">
        <v>1</v>
      </c>
    </row>
    <row r="1061" spans="1:16" ht="15.75" x14ac:dyDescent="0.2">
      <c r="A1061" s="23">
        <v>21000017</v>
      </c>
      <c r="B1061" s="22" t="s">
        <v>977</v>
      </c>
      <c r="C1061" s="36">
        <f>VLOOKUP(A1061,'[3]Прейскурант 2019'!$A$12:$E$1358,5,0)</f>
        <v>80</v>
      </c>
      <c r="D1061" s="37">
        <f>VLOOKUP(A1061,'[1]Прейскурант( новый)'!$A$9:$C$1217,3,0)</f>
        <v>0.2</v>
      </c>
      <c r="E1061" s="68">
        <f t="shared" si="267"/>
        <v>14.811552000000002</v>
      </c>
      <c r="F1061" s="44"/>
      <c r="G1061" s="44">
        <f t="shared" si="249"/>
        <v>14.811552000000002</v>
      </c>
      <c r="H1061" s="44">
        <f t="shared" si="260"/>
        <v>5.0359276800000012</v>
      </c>
      <c r="I1061" s="45">
        <f t="shared" si="250"/>
        <v>19.847479680000003</v>
      </c>
      <c r="J1061" s="44">
        <f t="shared" si="261"/>
        <v>2.9771219520000005</v>
      </c>
      <c r="K1061" s="46">
        <f t="shared" si="251"/>
        <v>22.824601632000004</v>
      </c>
      <c r="L1061" s="47">
        <f t="shared" si="262"/>
        <v>27.389521958400003</v>
      </c>
      <c r="M1061" s="77">
        <f t="shared" si="268"/>
        <v>85.2</v>
      </c>
      <c r="N1061" s="48">
        <v>85</v>
      </c>
      <c r="O1061" s="49">
        <f t="shared" si="263"/>
        <v>6.5000000000000027</v>
      </c>
      <c r="P1061" s="93">
        <f t="shared" si="264"/>
        <v>6.25E-2</v>
      </c>
    </row>
    <row r="1062" spans="1:16" ht="63" x14ac:dyDescent="0.2">
      <c r="A1062" s="23">
        <v>21000018</v>
      </c>
      <c r="B1062" s="22" t="s">
        <v>978</v>
      </c>
      <c r="C1062" s="36">
        <f>VLOOKUP(A1062,'[3]Прейскурант 2019'!$A$12:$E$1358,5,0)</f>
        <v>245</v>
      </c>
      <c r="D1062" s="37">
        <f>VLOOKUP(A1062,'[1]Прейскурант( новый)'!$A$9:$C$1217,3,0)</f>
        <v>1.3</v>
      </c>
      <c r="E1062" s="68">
        <f t="shared" si="267"/>
        <v>96.275088000000011</v>
      </c>
      <c r="F1062" s="44">
        <f>VLOOKUP(A1062,'[2]себ-ть 2019 год'!$A$2:$Q$1337,6,0)</f>
        <v>0</v>
      </c>
      <c r="G1062" s="44">
        <f t="shared" si="249"/>
        <v>96.275088000000011</v>
      </c>
      <c r="H1062" s="44">
        <f t="shared" si="260"/>
        <v>32.733529920000009</v>
      </c>
      <c r="I1062" s="45">
        <f t="shared" si="250"/>
        <v>129.00861792000001</v>
      </c>
      <c r="J1062" s="44">
        <f t="shared" si="261"/>
        <v>19.351292688000001</v>
      </c>
      <c r="K1062" s="46">
        <f t="shared" si="251"/>
        <v>148.35991060800001</v>
      </c>
      <c r="L1062" s="47">
        <f t="shared" si="262"/>
        <v>178.0318927296</v>
      </c>
      <c r="M1062" s="77">
        <f t="shared" si="268"/>
        <v>260.92500000000001</v>
      </c>
      <c r="N1062" s="48">
        <v>260</v>
      </c>
      <c r="O1062" s="49">
        <f t="shared" si="263"/>
        <v>6.5000000000000044</v>
      </c>
      <c r="P1062" s="93">
        <f t="shared" si="264"/>
        <v>6.1224489795918435E-2</v>
      </c>
    </row>
    <row r="1063" spans="1:16" ht="47.25" x14ac:dyDescent="0.2">
      <c r="A1063" s="23">
        <v>21000023</v>
      </c>
      <c r="B1063" s="22" t="s">
        <v>979</v>
      </c>
      <c r="C1063" s="36">
        <f>VLOOKUP(A1063,'[3]Прейскурант 2019'!$A$12:$E$1358,5,0)</f>
        <v>230</v>
      </c>
      <c r="D1063" s="37">
        <f>VLOOKUP(A1063,'[1]Прейскурант( новый)'!$A$9:$C$1217,3,0)</f>
        <v>0.2</v>
      </c>
      <c r="E1063" s="68">
        <f t="shared" si="267"/>
        <v>14.811552000000002</v>
      </c>
      <c r="F1063" s="44">
        <f>VLOOKUP(A1063,'[2]себ-ть 2019 год'!$A$2:$Q$1337,6,0)</f>
        <v>102.09</v>
      </c>
      <c r="G1063" s="44">
        <f t="shared" ref="G1063:G1132" si="276">E1063+F1063</f>
        <v>116.90155200000001</v>
      </c>
      <c r="H1063" s="44">
        <f t="shared" si="260"/>
        <v>39.746527680000007</v>
      </c>
      <c r="I1063" s="45">
        <f t="shared" ref="I1063:I1132" si="277">G1063+H1063</f>
        <v>156.64807968000002</v>
      </c>
      <c r="J1063" s="44">
        <f t="shared" si="261"/>
        <v>23.497211952000004</v>
      </c>
      <c r="K1063" s="46">
        <f t="shared" ref="K1063:K1132" si="278">I1063+J1063</f>
        <v>180.14529163200004</v>
      </c>
      <c r="L1063" s="47">
        <f t="shared" si="262"/>
        <v>216.17434995840006</v>
      </c>
      <c r="M1063" s="77">
        <f t="shared" si="268"/>
        <v>244.95</v>
      </c>
      <c r="N1063" s="48">
        <v>245</v>
      </c>
      <c r="O1063" s="49">
        <f t="shared" si="263"/>
        <v>6.4999999999999947</v>
      </c>
      <c r="P1063" s="93">
        <f t="shared" si="264"/>
        <v>6.5217391304347894E-2</v>
      </c>
    </row>
    <row r="1064" spans="1:16" ht="75.400000000000006" customHeight="1" x14ac:dyDescent="0.25">
      <c r="A1064" s="23">
        <v>21000025</v>
      </c>
      <c r="B1064" s="15" t="s">
        <v>980</v>
      </c>
      <c r="C1064" s="36">
        <f>VLOOKUP(A1064,'[3]Прейскурант 2019'!$A$12:$E$1358,5,0)</f>
        <v>6900</v>
      </c>
      <c r="D1064" s="37">
        <v>24</v>
      </c>
      <c r="E1064" s="68">
        <f t="shared" si="267"/>
        <v>1777.3862400000003</v>
      </c>
      <c r="F1064" s="44">
        <f>VLOOKUP(A1064,'[2]себ-ть 2019 год'!$A$2:$Q$1337,6,0)</f>
        <v>0</v>
      </c>
      <c r="G1064" s="44">
        <f t="shared" si="276"/>
        <v>1777.3862400000003</v>
      </c>
      <c r="H1064" s="44">
        <f t="shared" si="260"/>
        <v>604.31132160000016</v>
      </c>
      <c r="I1064" s="45">
        <f t="shared" si="277"/>
        <v>2381.6975616000004</v>
      </c>
      <c r="J1064" s="44">
        <f t="shared" si="261"/>
        <v>357.25463424000003</v>
      </c>
      <c r="K1064" s="46">
        <f t="shared" si="278"/>
        <v>2738.9521958400005</v>
      </c>
      <c r="L1064" s="47">
        <f t="shared" si="262"/>
        <v>3286.7426350080004</v>
      </c>
      <c r="M1064" s="77">
        <f t="shared" si="268"/>
        <v>7348.5</v>
      </c>
      <c r="N1064" s="48">
        <v>7349</v>
      </c>
      <c r="O1064" s="49">
        <f t="shared" si="263"/>
        <v>6.5</v>
      </c>
      <c r="P1064" s="93">
        <f t="shared" si="264"/>
        <v>6.5072463768115929E-2</v>
      </c>
    </row>
    <row r="1065" spans="1:16" ht="106.15" customHeight="1" x14ac:dyDescent="0.2">
      <c r="A1065" s="23">
        <v>21000032</v>
      </c>
      <c r="B1065" s="80" t="s">
        <v>1202</v>
      </c>
      <c r="C1065" s="36">
        <v>0</v>
      </c>
      <c r="D1065" s="37">
        <v>0.2</v>
      </c>
      <c r="E1065" s="68">
        <f t="shared" ref="E1065" si="279">56.88*D1065*1.302</f>
        <v>14.811552000000002</v>
      </c>
      <c r="F1065" s="44"/>
      <c r="G1065" s="44">
        <f t="shared" ref="G1065" si="280">E1065+F1065</f>
        <v>14.811552000000002</v>
      </c>
      <c r="H1065" s="44">
        <f t="shared" ref="H1065" si="281">G1065*$H$1</f>
        <v>5.0359276800000012</v>
      </c>
      <c r="I1065" s="45">
        <f t="shared" ref="I1065" si="282">G1065+H1065</f>
        <v>19.847479680000003</v>
      </c>
      <c r="J1065" s="44">
        <f t="shared" ref="J1065" si="283">I1065*$J$1</f>
        <v>2.9771219520000005</v>
      </c>
      <c r="K1065" s="46">
        <f t="shared" ref="K1065" si="284">I1065+J1065</f>
        <v>22.824601632000004</v>
      </c>
      <c r="L1065" s="47">
        <f t="shared" ref="L1065" si="285">K1065*$L$1+K1065</f>
        <v>27.389521958400003</v>
      </c>
      <c r="M1065" s="77">
        <v>30</v>
      </c>
      <c r="N1065" s="48">
        <v>30</v>
      </c>
      <c r="O1065" s="49">
        <v>100</v>
      </c>
      <c r="P1065" s="93">
        <v>1</v>
      </c>
    </row>
    <row r="1066" spans="1:16" ht="15" customHeight="1" x14ac:dyDescent="0.2">
      <c r="A1066" s="176" t="s">
        <v>981</v>
      </c>
      <c r="B1066" s="177"/>
      <c r="C1066" s="177"/>
      <c r="D1066" s="177"/>
      <c r="E1066" s="177"/>
      <c r="F1066" s="177"/>
      <c r="G1066" s="177"/>
      <c r="H1066" s="177"/>
      <c r="I1066" s="177"/>
      <c r="J1066" s="177"/>
      <c r="K1066" s="177"/>
      <c r="L1066" s="177"/>
      <c r="M1066" s="177"/>
      <c r="N1066" s="177"/>
      <c r="O1066" s="178"/>
    </row>
    <row r="1067" spans="1:16" ht="15" customHeight="1" x14ac:dyDescent="0.2">
      <c r="A1067" s="179" t="s">
        <v>982</v>
      </c>
      <c r="B1067" s="180"/>
      <c r="C1067" s="180"/>
      <c r="D1067" s="180"/>
      <c r="E1067" s="180"/>
      <c r="F1067" s="180"/>
      <c r="G1067" s="180"/>
      <c r="H1067" s="180"/>
      <c r="I1067" s="180"/>
      <c r="J1067" s="180"/>
      <c r="K1067" s="180"/>
      <c r="L1067" s="180"/>
      <c r="M1067" s="180"/>
      <c r="N1067" s="180"/>
      <c r="O1067" s="181"/>
    </row>
    <row r="1068" spans="1:16" ht="31.5" x14ac:dyDescent="0.2">
      <c r="A1068" s="18">
        <v>22000003</v>
      </c>
      <c r="B1068" s="2" t="s">
        <v>983</v>
      </c>
      <c r="C1068" s="36">
        <f>VLOOKUP(A1068,'[3]Прейскурант 2019'!$A$12:$E$1358,5,0)</f>
        <v>13150</v>
      </c>
      <c r="D1068" s="37">
        <f>VLOOKUP(A1068,'[1]Прейскурант( новый)'!$A$9:$C$1217,3,0)</f>
        <v>95</v>
      </c>
      <c r="E1068" s="68">
        <f>57.29*D1068*1.302</f>
        <v>7086.2001000000009</v>
      </c>
      <c r="F1068" s="44">
        <f>VLOOKUP(A1068,'[2]себ-ть 2019 год'!$A$2:$Q$1337,6,0)</f>
        <v>0</v>
      </c>
      <c r="G1068" s="44">
        <f t="shared" si="276"/>
        <v>7086.2001000000009</v>
      </c>
      <c r="H1068" s="44">
        <f t="shared" si="260"/>
        <v>2409.3080340000006</v>
      </c>
      <c r="I1068" s="45">
        <f t="shared" si="277"/>
        <v>9495.5081340000015</v>
      </c>
      <c r="J1068" s="44">
        <f t="shared" si="261"/>
        <v>1424.3262201000002</v>
      </c>
      <c r="K1068" s="46">
        <f t="shared" si="278"/>
        <v>10919.834354100001</v>
      </c>
      <c r="L1068" s="47">
        <f t="shared" si="262"/>
        <v>13103.801224920002</v>
      </c>
      <c r="M1068" s="77">
        <f t="shared" ref="M1068:M1085" si="286">C1068*6.5%+C1068</f>
        <v>14004.75</v>
      </c>
      <c r="N1068" s="48">
        <v>14005</v>
      </c>
      <c r="O1068" s="49">
        <f t="shared" si="263"/>
        <v>6.5</v>
      </c>
      <c r="P1068" s="93">
        <f t="shared" si="264"/>
        <v>6.5019011406844074E-2</v>
      </c>
    </row>
    <row r="1069" spans="1:16" ht="31.5" x14ac:dyDescent="0.2">
      <c r="A1069" s="18">
        <v>22000007</v>
      </c>
      <c r="B1069" s="2" t="s">
        <v>984</v>
      </c>
      <c r="C1069" s="36">
        <f>VLOOKUP(A1069,'[3]Прейскурант 2019'!$A$12:$E$1358,5,0)</f>
        <v>13500</v>
      </c>
      <c r="D1069" s="37">
        <f>VLOOKUP(A1069,'[1]Прейскурант( новый)'!$A$9:$C$1217,3,0)</f>
        <v>66</v>
      </c>
      <c r="E1069" s="68">
        <f t="shared" ref="E1069:E1108" si="287">57.29*D1069*1.302</f>
        <v>4923.0442800000001</v>
      </c>
      <c r="F1069" s="44">
        <f>VLOOKUP(A1069,'[2]себ-ть 2019 год'!$A$2:$Q$1337,6,0)</f>
        <v>0</v>
      </c>
      <c r="G1069" s="44">
        <f t="shared" si="276"/>
        <v>4923.0442800000001</v>
      </c>
      <c r="H1069" s="44">
        <f t="shared" si="260"/>
        <v>1673.8350552000002</v>
      </c>
      <c r="I1069" s="45">
        <f t="shared" si="277"/>
        <v>6596.8793352000002</v>
      </c>
      <c r="J1069" s="44">
        <f t="shared" si="261"/>
        <v>989.53190027999995</v>
      </c>
      <c r="K1069" s="46">
        <f t="shared" si="278"/>
        <v>7586.41123548</v>
      </c>
      <c r="L1069" s="47">
        <f t="shared" si="262"/>
        <v>9103.693482576</v>
      </c>
      <c r="M1069" s="77">
        <f t="shared" si="286"/>
        <v>14377.5</v>
      </c>
      <c r="N1069" s="48">
        <v>14378</v>
      </c>
      <c r="O1069" s="49">
        <f t="shared" si="263"/>
        <v>6.5</v>
      </c>
      <c r="P1069" s="93">
        <f t="shared" si="264"/>
        <v>6.5037037037037004E-2</v>
      </c>
    </row>
    <row r="1070" spans="1:16" ht="110.25" x14ac:dyDescent="0.2">
      <c r="A1070" s="18">
        <v>22000112</v>
      </c>
      <c r="B1070" s="8" t="s">
        <v>985</v>
      </c>
      <c r="C1070" s="36">
        <f>VLOOKUP(A1070,'[3]Прейскурант 2019'!$A$12:$E$1358,5,0)</f>
        <v>25500</v>
      </c>
      <c r="D1070" s="37">
        <f>VLOOKUP(A1070,'[1]Прейскурант( новый)'!$A$9:$C$1217,3,0)</f>
        <v>142</v>
      </c>
      <c r="E1070" s="68">
        <f t="shared" si="287"/>
        <v>10592.004360000001</v>
      </c>
      <c r="F1070" s="44">
        <f>VLOOKUP(A1070,'[2]себ-ть 2019 год'!$A$2:$Q$1337,6,0)</f>
        <v>0</v>
      </c>
      <c r="G1070" s="44">
        <f t="shared" si="276"/>
        <v>10592.004360000001</v>
      </c>
      <c r="H1070" s="44">
        <f t="shared" si="260"/>
        <v>3601.2814824000006</v>
      </c>
      <c r="I1070" s="45">
        <f t="shared" si="277"/>
        <v>14193.285842400001</v>
      </c>
      <c r="J1070" s="44">
        <f t="shared" si="261"/>
        <v>2128.9928763600001</v>
      </c>
      <c r="K1070" s="46">
        <f t="shared" si="278"/>
        <v>16322.278718760001</v>
      </c>
      <c r="L1070" s="47">
        <f t="shared" si="262"/>
        <v>19586.734462512002</v>
      </c>
      <c r="M1070" s="77">
        <f t="shared" si="286"/>
        <v>27157.5</v>
      </c>
      <c r="N1070" s="48">
        <v>27158</v>
      </c>
      <c r="O1070" s="49">
        <f t="shared" si="263"/>
        <v>6.5</v>
      </c>
      <c r="P1070" s="93">
        <f t="shared" si="264"/>
        <v>6.5019607843137317E-2</v>
      </c>
    </row>
    <row r="1071" spans="1:16" ht="110.25" x14ac:dyDescent="0.2">
      <c r="A1071" s="18">
        <v>22000113</v>
      </c>
      <c r="B1071" s="8" t="s">
        <v>986</v>
      </c>
      <c r="C1071" s="36">
        <f>VLOOKUP(A1071,'[3]Прейскурант 2019'!$A$12:$E$1358,5,0)</f>
        <v>19100</v>
      </c>
      <c r="D1071" s="37">
        <f>VLOOKUP(A1071,'[1]Прейскурант( новый)'!$A$9:$C$1217,3,0)</f>
        <v>95</v>
      </c>
      <c r="E1071" s="68">
        <f t="shared" si="287"/>
        <v>7086.2001000000009</v>
      </c>
      <c r="F1071" s="44">
        <f>VLOOKUP(A1071,'[2]себ-ть 2019 год'!$A$2:$Q$1337,6,0)</f>
        <v>0</v>
      </c>
      <c r="G1071" s="44">
        <f t="shared" si="276"/>
        <v>7086.2001000000009</v>
      </c>
      <c r="H1071" s="44">
        <f t="shared" si="260"/>
        <v>2409.3080340000006</v>
      </c>
      <c r="I1071" s="45">
        <f t="shared" si="277"/>
        <v>9495.5081340000015</v>
      </c>
      <c r="J1071" s="44">
        <f t="shared" si="261"/>
        <v>1424.3262201000002</v>
      </c>
      <c r="K1071" s="46">
        <f t="shared" si="278"/>
        <v>10919.834354100001</v>
      </c>
      <c r="L1071" s="47">
        <f t="shared" si="262"/>
        <v>13103.801224920002</v>
      </c>
      <c r="M1071" s="77">
        <f t="shared" si="286"/>
        <v>20341.5</v>
      </c>
      <c r="N1071" s="48">
        <v>20342</v>
      </c>
      <c r="O1071" s="49">
        <f t="shared" si="263"/>
        <v>6.5</v>
      </c>
      <c r="P1071" s="93">
        <f t="shared" si="264"/>
        <v>6.5026178010471281E-2</v>
      </c>
    </row>
    <row r="1072" spans="1:16" ht="110.25" x14ac:dyDescent="0.2">
      <c r="A1072" s="18">
        <v>22000114</v>
      </c>
      <c r="B1072" s="8" t="s">
        <v>987</v>
      </c>
      <c r="C1072" s="36">
        <f>VLOOKUP(A1072,'[3]Прейскурант 2019'!$A$12:$E$1358,5,0)</f>
        <v>15000</v>
      </c>
      <c r="D1072" s="37">
        <f>VLOOKUP(A1072,'[1]Прейскурант( новый)'!$A$9:$C$1217,3,0)</f>
        <v>66</v>
      </c>
      <c r="E1072" s="68">
        <f t="shared" si="287"/>
        <v>4923.0442800000001</v>
      </c>
      <c r="F1072" s="44">
        <f>VLOOKUP(A1072,'[2]себ-ть 2019 год'!$A$2:$Q$1337,6,0)</f>
        <v>0</v>
      </c>
      <c r="G1072" s="44">
        <f t="shared" si="276"/>
        <v>4923.0442800000001</v>
      </c>
      <c r="H1072" s="44">
        <f t="shared" si="260"/>
        <v>1673.8350552000002</v>
      </c>
      <c r="I1072" s="45">
        <f t="shared" si="277"/>
        <v>6596.8793352000002</v>
      </c>
      <c r="J1072" s="44">
        <f t="shared" si="261"/>
        <v>989.53190027999995</v>
      </c>
      <c r="K1072" s="46">
        <f t="shared" si="278"/>
        <v>7586.41123548</v>
      </c>
      <c r="L1072" s="47">
        <f t="shared" si="262"/>
        <v>9103.693482576</v>
      </c>
      <c r="M1072" s="77">
        <f t="shared" si="286"/>
        <v>15975</v>
      </c>
      <c r="N1072" s="48">
        <v>15975</v>
      </c>
      <c r="O1072" s="49">
        <f t="shared" si="263"/>
        <v>6.5</v>
      </c>
      <c r="P1072" s="93">
        <f t="shared" si="264"/>
        <v>6.4999999999999947E-2</v>
      </c>
    </row>
    <row r="1073" spans="1:16" ht="78.75" x14ac:dyDescent="0.2">
      <c r="A1073" s="18">
        <v>22000115</v>
      </c>
      <c r="B1073" s="8" t="s">
        <v>988</v>
      </c>
      <c r="C1073" s="36">
        <f>VLOOKUP(A1073,'[3]Прейскурант 2019'!$A$12:$E$1358,5,0)</f>
        <v>8500</v>
      </c>
      <c r="D1073" s="37">
        <f>VLOOKUP(A1073,'[1]Прейскурант( новый)'!$A$9:$C$1217,3,0)</f>
        <v>53</v>
      </c>
      <c r="E1073" s="68">
        <f t="shared" si="287"/>
        <v>3953.35374</v>
      </c>
      <c r="F1073" s="44">
        <f>VLOOKUP(A1073,'[2]себ-ть 2019 год'!$A$2:$Q$1337,6,0)</f>
        <v>0</v>
      </c>
      <c r="G1073" s="44">
        <f t="shared" si="276"/>
        <v>3953.35374</v>
      </c>
      <c r="H1073" s="44">
        <f t="shared" si="260"/>
        <v>1344.1402716</v>
      </c>
      <c r="I1073" s="45">
        <f t="shared" si="277"/>
        <v>5297.4940115999998</v>
      </c>
      <c r="J1073" s="44">
        <f t="shared" si="261"/>
        <v>794.6241017399999</v>
      </c>
      <c r="K1073" s="46">
        <f t="shared" si="278"/>
        <v>6092.1181133399996</v>
      </c>
      <c r="L1073" s="47">
        <f t="shared" si="262"/>
        <v>7310.5417360079991</v>
      </c>
      <c r="M1073" s="77">
        <f t="shared" si="286"/>
        <v>9052.5</v>
      </c>
      <c r="N1073" s="48">
        <v>9053</v>
      </c>
      <c r="O1073" s="49">
        <f t="shared" si="263"/>
        <v>6.5</v>
      </c>
      <c r="P1073" s="93">
        <f t="shared" si="264"/>
        <v>6.5058823529411836E-2</v>
      </c>
    </row>
    <row r="1074" spans="1:16" ht="78.75" x14ac:dyDescent="0.2">
      <c r="A1074" s="18">
        <v>22000116</v>
      </c>
      <c r="B1074" s="8" t="s">
        <v>989</v>
      </c>
      <c r="C1074" s="36">
        <f>VLOOKUP(A1074,'[3]Прейскурант 2019'!$A$12:$E$1358,5,0)</f>
        <v>3750</v>
      </c>
      <c r="D1074" s="37">
        <f>VLOOKUP(A1074,'[1]Прейскурант( новый)'!$A$9:$C$1217,3,0)</f>
        <v>18</v>
      </c>
      <c r="E1074" s="68">
        <f t="shared" si="287"/>
        <v>1342.6484400000002</v>
      </c>
      <c r="F1074" s="44">
        <f>VLOOKUP(A1074,'[2]себ-ть 2019 год'!$A$2:$Q$1337,6,0)</f>
        <v>0</v>
      </c>
      <c r="G1074" s="44">
        <f t="shared" si="276"/>
        <v>1342.6484400000002</v>
      </c>
      <c r="H1074" s="44">
        <f t="shared" si="260"/>
        <v>456.50046960000009</v>
      </c>
      <c r="I1074" s="45">
        <f t="shared" si="277"/>
        <v>1799.1489096000003</v>
      </c>
      <c r="J1074" s="44">
        <f t="shared" si="261"/>
        <v>269.87233644000003</v>
      </c>
      <c r="K1074" s="46">
        <f t="shared" si="278"/>
        <v>2069.0212460400003</v>
      </c>
      <c r="L1074" s="47">
        <f t="shared" si="262"/>
        <v>2482.8254952480002</v>
      </c>
      <c r="M1074" s="77">
        <f t="shared" si="286"/>
        <v>3993.75</v>
      </c>
      <c r="N1074" s="48">
        <v>3994</v>
      </c>
      <c r="O1074" s="49">
        <f t="shared" si="263"/>
        <v>6.5</v>
      </c>
      <c r="P1074" s="93">
        <f t="shared" si="264"/>
        <v>6.5066666666666606E-2</v>
      </c>
    </row>
    <row r="1075" spans="1:16" ht="31.5" x14ac:dyDescent="0.2">
      <c r="A1075" s="18">
        <v>22000019</v>
      </c>
      <c r="B1075" s="2" t="s">
        <v>990</v>
      </c>
      <c r="C1075" s="36">
        <f>VLOOKUP(A1075,'[3]Прейскурант 2019'!$A$12:$E$1358,5,0)</f>
        <v>18000</v>
      </c>
      <c r="D1075" s="37">
        <f>VLOOKUP(A1075,'[1]Прейскурант( новый)'!$A$9:$C$1217,3,0)</f>
        <v>66</v>
      </c>
      <c r="E1075" s="68">
        <f t="shared" si="287"/>
        <v>4923.0442800000001</v>
      </c>
      <c r="F1075" s="44">
        <f>VLOOKUP(A1075,'[2]себ-ть 2019 год'!$A$2:$Q$1337,6,0)</f>
        <v>0</v>
      </c>
      <c r="G1075" s="44">
        <f t="shared" si="276"/>
        <v>4923.0442800000001</v>
      </c>
      <c r="H1075" s="44">
        <f t="shared" si="260"/>
        <v>1673.8350552000002</v>
      </c>
      <c r="I1075" s="45">
        <f t="shared" si="277"/>
        <v>6596.8793352000002</v>
      </c>
      <c r="J1075" s="44">
        <f t="shared" si="261"/>
        <v>989.53190027999995</v>
      </c>
      <c r="K1075" s="46">
        <f t="shared" si="278"/>
        <v>7586.41123548</v>
      </c>
      <c r="L1075" s="47">
        <f t="shared" si="262"/>
        <v>9103.693482576</v>
      </c>
      <c r="M1075" s="77">
        <f t="shared" si="286"/>
        <v>19170</v>
      </c>
      <c r="N1075" s="48">
        <v>19170</v>
      </c>
      <c r="O1075" s="49">
        <f t="shared" si="263"/>
        <v>6.5</v>
      </c>
      <c r="P1075" s="93">
        <f t="shared" si="264"/>
        <v>6.4999999999999947E-2</v>
      </c>
    </row>
    <row r="1076" spans="1:16" ht="31.5" x14ac:dyDescent="0.2">
      <c r="A1076" s="18">
        <v>22000029</v>
      </c>
      <c r="B1076" s="2" t="s">
        <v>991</v>
      </c>
      <c r="C1076" s="36">
        <f>VLOOKUP(A1076,'[3]Прейскурант 2019'!$A$12:$E$1358,5,0)</f>
        <v>5700</v>
      </c>
      <c r="D1076" s="37">
        <f>VLOOKUP(A1076,'[1]Прейскурант( новый)'!$A$9:$C$1217,3,0)</f>
        <v>33</v>
      </c>
      <c r="E1076" s="68">
        <f t="shared" si="287"/>
        <v>2461.52214</v>
      </c>
      <c r="F1076" s="44">
        <f>VLOOKUP(A1076,'[2]себ-ть 2019 год'!$A$2:$Q$1337,6,0)</f>
        <v>0</v>
      </c>
      <c r="G1076" s="44">
        <f t="shared" si="276"/>
        <v>2461.52214</v>
      </c>
      <c r="H1076" s="44">
        <f t="shared" si="260"/>
        <v>836.91752760000008</v>
      </c>
      <c r="I1076" s="45">
        <f t="shared" si="277"/>
        <v>3298.4396676000001</v>
      </c>
      <c r="J1076" s="44">
        <f t="shared" si="261"/>
        <v>494.76595013999997</v>
      </c>
      <c r="K1076" s="46">
        <f t="shared" si="278"/>
        <v>3793.20561774</v>
      </c>
      <c r="L1076" s="47">
        <f t="shared" si="262"/>
        <v>4551.846741288</v>
      </c>
      <c r="M1076" s="77">
        <f t="shared" si="286"/>
        <v>6070.5</v>
      </c>
      <c r="N1076" s="48">
        <v>6070</v>
      </c>
      <c r="O1076" s="49">
        <f t="shared" si="263"/>
        <v>6.5</v>
      </c>
      <c r="P1076" s="93">
        <f t="shared" si="264"/>
        <v>6.4912280701754366E-2</v>
      </c>
    </row>
    <row r="1077" spans="1:16" ht="47.25" x14ac:dyDescent="0.2">
      <c r="A1077" s="18">
        <v>22000036</v>
      </c>
      <c r="B1077" s="2" t="s">
        <v>992</v>
      </c>
      <c r="C1077" s="36">
        <f>VLOOKUP(A1077,'[3]Прейскурант 2019'!$A$12:$E$1358,5,0)</f>
        <v>11000</v>
      </c>
      <c r="D1077" s="37">
        <f>VLOOKUP(A1077,'[1]Прейскурант( новый)'!$A$9:$C$1217,3,0)</f>
        <v>40</v>
      </c>
      <c r="E1077" s="68">
        <f t="shared" si="287"/>
        <v>2983.6632</v>
      </c>
      <c r="F1077" s="44">
        <f>VLOOKUP(A1077,'[2]себ-ть 2019 год'!$A$2:$Q$1337,6,0)</f>
        <v>0</v>
      </c>
      <c r="G1077" s="44">
        <f t="shared" si="276"/>
        <v>2983.6632</v>
      </c>
      <c r="H1077" s="44">
        <f t="shared" si="260"/>
        <v>1014.4454880000001</v>
      </c>
      <c r="I1077" s="45">
        <f t="shared" si="277"/>
        <v>3998.1086880000003</v>
      </c>
      <c r="J1077" s="44">
        <f t="shared" si="261"/>
        <v>599.71630319999997</v>
      </c>
      <c r="K1077" s="46">
        <f t="shared" si="278"/>
        <v>4597.8249912000001</v>
      </c>
      <c r="L1077" s="47">
        <f t="shared" si="262"/>
        <v>5517.3899894400001</v>
      </c>
      <c r="M1077" s="77">
        <f t="shared" si="286"/>
        <v>11715</v>
      </c>
      <c r="N1077" s="48">
        <v>12100</v>
      </c>
      <c r="O1077" s="49">
        <f t="shared" si="263"/>
        <v>6.5</v>
      </c>
      <c r="P1077" s="93">
        <f t="shared" si="264"/>
        <v>0.10000000000000009</v>
      </c>
    </row>
    <row r="1078" spans="1:16" ht="31.5" x14ac:dyDescent="0.2">
      <c r="A1078" s="18">
        <v>22000055</v>
      </c>
      <c r="B1078" s="2" t="s">
        <v>993</v>
      </c>
      <c r="C1078" s="36">
        <f>VLOOKUP(A1078,'[3]Прейскурант 2019'!$A$12:$E$1358,5,0)</f>
        <v>8650</v>
      </c>
      <c r="D1078" s="37">
        <f>VLOOKUP(A1078,'[1]Прейскурант( новый)'!$A$9:$C$1217,3,0)</f>
        <v>53</v>
      </c>
      <c r="E1078" s="68">
        <f t="shared" si="287"/>
        <v>3953.35374</v>
      </c>
      <c r="F1078" s="44">
        <f>VLOOKUP(A1078,'[2]себ-ть 2019 год'!$A$2:$Q$1337,6,0)</f>
        <v>0</v>
      </c>
      <c r="G1078" s="44">
        <f t="shared" si="276"/>
        <v>3953.35374</v>
      </c>
      <c r="H1078" s="44">
        <f t="shared" si="260"/>
        <v>1344.1402716</v>
      </c>
      <c r="I1078" s="45">
        <f t="shared" si="277"/>
        <v>5297.4940115999998</v>
      </c>
      <c r="J1078" s="44">
        <f t="shared" si="261"/>
        <v>794.6241017399999</v>
      </c>
      <c r="K1078" s="46">
        <f t="shared" si="278"/>
        <v>6092.1181133399996</v>
      </c>
      <c r="L1078" s="47">
        <f t="shared" si="262"/>
        <v>7310.5417360079991</v>
      </c>
      <c r="M1078" s="77">
        <f t="shared" si="286"/>
        <v>9212.25</v>
      </c>
      <c r="N1078" s="48">
        <v>9212</v>
      </c>
      <c r="O1078" s="49">
        <f t="shared" si="263"/>
        <v>6.5</v>
      </c>
      <c r="P1078" s="93">
        <f t="shared" si="264"/>
        <v>6.4971098265895977E-2</v>
      </c>
    </row>
    <row r="1079" spans="1:16" ht="31.5" x14ac:dyDescent="0.2">
      <c r="A1079" s="18">
        <v>22000056</v>
      </c>
      <c r="B1079" s="2" t="s">
        <v>994</v>
      </c>
      <c r="C1079" s="36">
        <f>VLOOKUP(A1079,'[3]Прейскурант 2019'!$A$12:$E$1358,5,0)</f>
        <v>1730</v>
      </c>
      <c r="D1079" s="37">
        <f>VLOOKUP(A1079,'[1]Прейскурант( новый)'!$A$9:$C$1217,3,0)</f>
        <v>25</v>
      </c>
      <c r="E1079" s="68">
        <f t="shared" si="287"/>
        <v>1864.7895000000001</v>
      </c>
      <c r="F1079" s="44">
        <f>VLOOKUP(A1079,'[2]себ-ть 2019 год'!$A$2:$Q$1337,6,0)</f>
        <v>0</v>
      </c>
      <c r="G1079" s="44">
        <f t="shared" si="276"/>
        <v>1864.7895000000001</v>
      </c>
      <c r="H1079" s="44">
        <f t="shared" si="260"/>
        <v>634.02843000000007</v>
      </c>
      <c r="I1079" s="45">
        <f t="shared" si="277"/>
        <v>2498.8179300000002</v>
      </c>
      <c r="J1079" s="44">
        <f t="shared" si="261"/>
        <v>374.82268950000002</v>
      </c>
      <c r="K1079" s="46">
        <f t="shared" si="278"/>
        <v>2873.6406195</v>
      </c>
      <c r="L1079" s="47">
        <f t="shared" si="262"/>
        <v>3448.3687433999999</v>
      </c>
      <c r="M1079" s="77">
        <f t="shared" si="286"/>
        <v>1842.45</v>
      </c>
      <c r="N1079" s="48">
        <v>1842</v>
      </c>
      <c r="O1079" s="49">
        <f t="shared" si="263"/>
        <v>6.5000000000000027</v>
      </c>
      <c r="P1079" s="93">
        <f t="shared" si="264"/>
        <v>6.4739884393063551E-2</v>
      </c>
    </row>
    <row r="1080" spans="1:16" ht="78.75" x14ac:dyDescent="0.2">
      <c r="A1080" s="18">
        <v>22000057</v>
      </c>
      <c r="B1080" s="2" t="s">
        <v>995</v>
      </c>
      <c r="C1080" s="36">
        <f>VLOOKUP(A1080,'[3]Прейскурант 2019'!$A$12:$E$1358,5,0)</f>
        <v>5530</v>
      </c>
      <c r="D1080" s="37">
        <f>VLOOKUP(A1080,'[1]Прейскурант( новый)'!$A$9:$C$1217,3,0)</f>
        <v>25</v>
      </c>
      <c r="E1080" s="68">
        <f t="shared" si="287"/>
        <v>1864.7895000000001</v>
      </c>
      <c r="F1080" s="44">
        <f>VLOOKUP(A1080,'[2]себ-ть 2019 год'!$A$2:$Q$1337,6,0)</f>
        <v>0</v>
      </c>
      <c r="G1080" s="44">
        <f t="shared" si="276"/>
        <v>1864.7895000000001</v>
      </c>
      <c r="H1080" s="44">
        <f t="shared" si="260"/>
        <v>634.02843000000007</v>
      </c>
      <c r="I1080" s="45">
        <f t="shared" si="277"/>
        <v>2498.8179300000002</v>
      </c>
      <c r="J1080" s="44">
        <f t="shared" si="261"/>
        <v>374.82268950000002</v>
      </c>
      <c r="K1080" s="46">
        <f t="shared" si="278"/>
        <v>2873.6406195</v>
      </c>
      <c r="L1080" s="47">
        <f t="shared" si="262"/>
        <v>3448.3687433999999</v>
      </c>
      <c r="M1080" s="77">
        <f t="shared" si="286"/>
        <v>5889.45</v>
      </c>
      <c r="N1080" s="48">
        <v>5889</v>
      </c>
      <c r="O1080" s="49">
        <f t="shared" si="263"/>
        <v>6.4999999999999964</v>
      </c>
      <c r="P1080" s="93">
        <f t="shared" si="264"/>
        <v>6.4918625678119346E-2</v>
      </c>
    </row>
    <row r="1081" spans="1:16" ht="78.75" x14ac:dyDescent="0.2">
      <c r="A1081" s="18">
        <v>22000058</v>
      </c>
      <c r="B1081" s="2" t="s">
        <v>996</v>
      </c>
      <c r="C1081" s="36">
        <f>VLOOKUP(A1081,'[3]Прейскурант 2019'!$A$12:$E$1358,5,0)</f>
        <v>5450</v>
      </c>
      <c r="D1081" s="37">
        <f>VLOOKUP(A1081,'[1]Прейскурант( новый)'!$A$9:$C$1217,3,0)</f>
        <v>25</v>
      </c>
      <c r="E1081" s="68">
        <f t="shared" si="287"/>
        <v>1864.7895000000001</v>
      </c>
      <c r="F1081" s="44">
        <f>VLOOKUP(A1081,'[2]себ-ть 2019 год'!$A$2:$Q$1337,6,0)</f>
        <v>1</v>
      </c>
      <c r="G1081" s="44">
        <f t="shared" si="276"/>
        <v>1865.7895000000001</v>
      </c>
      <c r="H1081" s="44">
        <f t="shared" si="260"/>
        <v>634.3684300000001</v>
      </c>
      <c r="I1081" s="45">
        <f t="shared" si="277"/>
        <v>2500.1579300000003</v>
      </c>
      <c r="J1081" s="44">
        <f t="shared" si="261"/>
        <v>375.02368950000005</v>
      </c>
      <c r="K1081" s="46">
        <f t="shared" si="278"/>
        <v>2875.1816195000001</v>
      </c>
      <c r="L1081" s="47">
        <f t="shared" si="262"/>
        <v>3450.2179434</v>
      </c>
      <c r="M1081" s="77">
        <f t="shared" si="286"/>
        <v>5804.25</v>
      </c>
      <c r="N1081" s="48">
        <v>5804</v>
      </c>
      <c r="O1081" s="49">
        <f t="shared" si="263"/>
        <v>6.5</v>
      </c>
      <c r="P1081" s="93">
        <f t="shared" si="264"/>
        <v>6.4954128440366965E-2</v>
      </c>
    </row>
    <row r="1082" spans="1:16" ht="47.25" x14ac:dyDescent="0.2">
      <c r="A1082" s="18">
        <v>22000031</v>
      </c>
      <c r="B1082" s="2" t="s">
        <v>997</v>
      </c>
      <c r="C1082" s="36">
        <f>VLOOKUP(A1082,'[3]Прейскурант 2019'!$A$12:$E$1358,5,0)</f>
        <v>3020</v>
      </c>
      <c r="D1082" s="37">
        <f>VLOOKUP(A1082,'[1]Прейскурант( новый)'!$A$9:$C$1217,3,0)</f>
        <v>9</v>
      </c>
      <c r="E1082" s="68">
        <f t="shared" si="287"/>
        <v>671.32422000000008</v>
      </c>
      <c r="F1082" s="44">
        <f>VLOOKUP(A1082,'[2]себ-ть 2019 год'!$A$2:$Q$1337,6,0)</f>
        <v>2</v>
      </c>
      <c r="G1082" s="44">
        <f t="shared" si="276"/>
        <v>673.32422000000008</v>
      </c>
      <c r="H1082" s="44">
        <f t="shared" si="260"/>
        <v>228.93023480000005</v>
      </c>
      <c r="I1082" s="45">
        <f t="shared" si="277"/>
        <v>902.25445480000008</v>
      </c>
      <c r="J1082" s="44">
        <f t="shared" si="261"/>
        <v>135.33816822</v>
      </c>
      <c r="K1082" s="46">
        <f t="shared" si="278"/>
        <v>1037.59262302</v>
      </c>
      <c r="L1082" s="47">
        <f t="shared" si="262"/>
        <v>1245.1111476240001</v>
      </c>
      <c r="M1082" s="77">
        <f t="shared" si="286"/>
        <v>3216.3</v>
      </c>
      <c r="N1082" s="48">
        <v>3216</v>
      </c>
      <c r="O1082" s="49">
        <f t="shared" si="263"/>
        <v>6.5000000000000053</v>
      </c>
      <c r="P1082" s="93">
        <f t="shared" si="264"/>
        <v>6.4900662251655694E-2</v>
      </c>
    </row>
    <row r="1083" spans="1:16" ht="63" x14ac:dyDescent="0.2">
      <c r="A1083" s="18">
        <v>22000038</v>
      </c>
      <c r="B1083" s="5" t="s">
        <v>998</v>
      </c>
      <c r="C1083" s="36">
        <f>VLOOKUP(A1083,'[3]Прейскурант 2019'!$A$12:$E$1358,5,0)</f>
        <v>2050</v>
      </c>
      <c r="D1083" s="37">
        <v>16</v>
      </c>
      <c r="E1083" s="68">
        <f t="shared" si="287"/>
        <v>1193.4652800000001</v>
      </c>
      <c r="F1083" s="44">
        <v>0</v>
      </c>
      <c r="G1083" s="44">
        <f t="shared" si="276"/>
        <v>1193.4652800000001</v>
      </c>
      <c r="H1083" s="44">
        <f t="shared" si="260"/>
        <v>405.77819520000008</v>
      </c>
      <c r="I1083" s="45">
        <f t="shared" si="277"/>
        <v>1599.2434752000001</v>
      </c>
      <c r="J1083" s="44">
        <f t="shared" si="261"/>
        <v>239.88652128000001</v>
      </c>
      <c r="K1083" s="46">
        <f t="shared" si="278"/>
        <v>1839.12999648</v>
      </c>
      <c r="L1083" s="47">
        <f t="shared" si="262"/>
        <v>2206.9559957760002</v>
      </c>
      <c r="M1083" s="77">
        <f t="shared" si="286"/>
        <v>2183.25</v>
      </c>
      <c r="N1083" s="48">
        <v>2350</v>
      </c>
      <c r="O1083" s="49">
        <f t="shared" si="263"/>
        <v>6.5</v>
      </c>
      <c r="P1083" s="93">
        <f t="shared" si="264"/>
        <v>0.14634146341463405</v>
      </c>
    </row>
    <row r="1084" spans="1:16" ht="79.150000000000006" customHeight="1" x14ac:dyDescent="0.25">
      <c r="A1084" s="18">
        <v>22000065</v>
      </c>
      <c r="B1084" s="15" t="s">
        <v>999</v>
      </c>
      <c r="C1084" s="36">
        <f>VLOOKUP(A1084,'[3]Прейскурант 2019'!$A$12:$E$1358,5,0)</f>
        <v>6500</v>
      </c>
      <c r="D1084" s="37">
        <v>32</v>
      </c>
      <c r="E1084" s="68">
        <f t="shared" si="287"/>
        <v>2386.9305600000002</v>
      </c>
      <c r="F1084" s="44">
        <v>0</v>
      </c>
      <c r="G1084" s="44">
        <f t="shared" si="276"/>
        <v>2386.9305600000002</v>
      </c>
      <c r="H1084" s="44">
        <f t="shared" si="260"/>
        <v>811.55639040000017</v>
      </c>
      <c r="I1084" s="45">
        <f t="shared" si="277"/>
        <v>3198.4869504000003</v>
      </c>
      <c r="J1084" s="44">
        <f t="shared" si="261"/>
        <v>479.77304256000002</v>
      </c>
      <c r="K1084" s="46">
        <f t="shared" si="278"/>
        <v>3678.2599929600001</v>
      </c>
      <c r="L1084" s="47">
        <f t="shared" si="262"/>
        <v>4413.9119915520005</v>
      </c>
      <c r="M1084" s="77">
        <f t="shared" si="286"/>
        <v>6922.5</v>
      </c>
      <c r="N1084" s="48">
        <v>6923</v>
      </c>
      <c r="O1084" s="49">
        <f t="shared" si="263"/>
        <v>6.5</v>
      </c>
      <c r="P1084" s="93">
        <f t="shared" si="264"/>
        <v>6.5076923076923032E-2</v>
      </c>
    </row>
    <row r="1085" spans="1:16" ht="78.75" x14ac:dyDescent="0.25">
      <c r="A1085" s="18">
        <v>22000066</v>
      </c>
      <c r="B1085" s="15" t="s">
        <v>1000</v>
      </c>
      <c r="C1085" s="36">
        <f>VLOOKUP(A1085,'[3]Прейскурант 2019'!$A$12:$E$1358,5,0)</f>
        <v>8800</v>
      </c>
      <c r="D1085" s="37">
        <v>43.32</v>
      </c>
      <c r="E1085" s="68">
        <f t="shared" si="287"/>
        <v>3231.3072456</v>
      </c>
      <c r="F1085" s="44">
        <v>0</v>
      </c>
      <c r="G1085" s="44">
        <f t="shared" si="276"/>
        <v>3231.3072456</v>
      </c>
      <c r="H1085" s="44">
        <f t="shared" si="260"/>
        <v>1098.644463504</v>
      </c>
      <c r="I1085" s="45">
        <f t="shared" si="277"/>
        <v>4329.9517091039997</v>
      </c>
      <c r="J1085" s="44">
        <f t="shared" si="261"/>
        <v>649.49275636559992</v>
      </c>
      <c r="K1085" s="46">
        <f t="shared" si="278"/>
        <v>4979.4444654695999</v>
      </c>
      <c r="L1085" s="47">
        <f t="shared" si="262"/>
        <v>5975.3333585635201</v>
      </c>
      <c r="M1085" s="77">
        <f t="shared" si="286"/>
        <v>9372</v>
      </c>
      <c r="N1085" s="48">
        <v>9372</v>
      </c>
      <c r="O1085" s="49">
        <f t="shared" si="263"/>
        <v>6.5</v>
      </c>
      <c r="P1085" s="93">
        <f t="shared" si="264"/>
        <v>6.4999999999999947E-2</v>
      </c>
    </row>
    <row r="1086" spans="1:16" ht="15" customHeight="1" x14ac:dyDescent="0.2">
      <c r="A1086" s="179" t="s">
        <v>817</v>
      </c>
      <c r="B1086" s="180"/>
      <c r="C1086" s="180"/>
      <c r="D1086" s="180"/>
      <c r="E1086" s="180"/>
      <c r="F1086" s="180"/>
      <c r="G1086" s="180"/>
      <c r="H1086" s="180"/>
      <c r="I1086" s="180"/>
      <c r="J1086" s="180"/>
      <c r="K1086" s="180"/>
      <c r="L1086" s="180"/>
      <c r="M1086" s="180"/>
      <c r="N1086" s="180"/>
      <c r="O1086" s="181"/>
    </row>
    <row r="1087" spans="1:16" ht="63" x14ac:dyDescent="0.2">
      <c r="A1087" s="66">
        <v>22000002</v>
      </c>
      <c r="B1087" s="24" t="s">
        <v>1001</v>
      </c>
      <c r="C1087" s="36">
        <f>VLOOKUP(A1087,'[3]Прейскурант 2019'!$A$12:$E$1358,5,0)</f>
        <v>2800</v>
      </c>
      <c r="D1087" s="37">
        <f>VLOOKUP(A1087,'[1]Прейскурант( новый)'!$A$9:$C$1217,3,0)</f>
        <v>20</v>
      </c>
      <c r="E1087" s="68">
        <f t="shared" si="287"/>
        <v>1491.8316</v>
      </c>
      <c r="F1087" s="44">
        <f>VLOOKUP(A1087,'[2]себ-ть 2019 год'!$A$2:$Q$1337,6,0)</f>
        <v>0</v>
      </c>
      <c r="G1087" s="44">
        <f t="shared" si="276"/>
        <v>1491.8316</v>
      </c>
      <c r="H1087" s="44">
        <f t="shared" si="260"/>
        <v>507.22274400000003</v>
      </c>
      <c r="I1087" s="45">
        <f t="shared" si="277"/>
        <v>1999.0543440000001</v>
      </c>
      <c r="J1087" s="44">
        <f t="shared" si="261"/>
        <v>299.85815159999999</v>
      </c>
      <c r="K1087" s="46">
        <f t="shared" si="278"/>
        <v>2298.9124956000001</v>
      </c>
      <c r="L1087" s="47">
        <f t="shared" si="262"/>
        <v>2758.6949947200001</v>
      </c>
      <c r="M1087" s="77">
        <f t="shared" ref="M1087:M1108" si="288">C1087*6.5%+C1087</f>
        <v>2982</v>
      </c>
      <c r="N1087" s="48">
        <v>2982</v>
      </c>
      <c r="O1087" s="49">
        <f t="shared" si="263"/>
        <v>6.5</v>
      </c>
      <c r="P1087" s="93">
        <f t="shared" si="264"/>
        <v>6.4999999999999947E-2</v>
      </c>
    </row>
    <row r="1088" spans="1:16" ht="63" x14ac:dyDescent="0.2">
      <c r="A1088" s="18">
        <v>22000006</v>
      </c>
      <c r="B1088" s="2" t="s">
        <v>1002</v>
      </c>
      <c r="C1088" s="36">
        <f>VLOOKUP(A1088,'[3]Прейскурант 2019'!$A$12:$E$1358,5,0)</f>
        <v>1450</v>
      </c>
      <c r="D1088" s="37">
        <f>VLOOKUP(A1088,'[1]Прейскурант( новый)'!$A$9:$C$1217,3,0)</f>
        <v>8</v>
      </c>
      <c r="E1088" s="68">
        <f t="shared" si="287"/>
        <v>596.73264000000006</v>
      </c>
      <c r="F1088" s="44">
        <f>VLOOKUP(A1088,'[2]себ-ть 2019 год'!$A$2:$Q$1337,6,0)</f>
        <v>0</v>
      </c>
      <c r="G1088" s="44">
        <f t="shared" si="276"/>
        <v>596.73264000000006</v>
      </c>
      <c r="H1088" s="44">
        <f t="shared" si="260"/>
        <v>202.88909760000004</v>
      </c>
      <c r="I1088" s="45">
        <f t="shared" si="277"/>
        <v>799.62173760000007</v>
      </c>
      <c r="J1088" s="44">
        <f t="shared" si="261"/>
        <v>119.94326064000001</v>
      </c>
      <c r="K1088" s="46">
        <f t="shared" si="278"/>
        <v>919.56499824000002</v>
      </c>
      <c r="L1088" s="47">
        <f t="shared" si="262"/>
        <v>1103.4779978880001</v>
      </c>
      <c r="M1088" s="77">
        <f t="shared" si="288"/>
        <v>1544.25</v>
      </c>
      <c r="N1088" s="48">
        <v>1544</v>
      </c>
      <c r="O1088" s="49">
        <f t="shared" si="263"/>
        <v>6.5</v>
      </c>
      <c r="P1088" s="93">
        <f t="shared" si="264"/>
        <v>6.4827586206896548E-2</v>
      </c>
    </row>
    <row r="1089" spans="1:16" ht="78.75" x14ac:dyDescent="0.2">
      <c r="A1089" s="25">
        <v>22000043</v>
      </c>
      <c r="B1089" s="2" t="s">
        <v>1003</v>
      </c>
      <c r="C1089" s="36">
        <f>VLOOKUP(A1089,'[3]Прейскурант 2019'!$A$12:$E$1358,5,0)</f>
        <v>2685</v>
      </c>
      <c r="D1089" s="37">
        <f>VLOOKUP(A1089,'[1]Прейскурант( новый)'!$A$9:$C$1217,3,0)</f>
        <v>10</v>
      </c>
      <c r="E1089" s="68">
        <f t="shared" si="287"/>
        <v>745.91579999999999</v>
      </c>
      <c r="F1089" s="44">
        <f>VLOOKUP(A1089,'[2]себ-ть 2019 год'!$A$2:$Q$1337,6,0)</f>
        <v>0</v>
      </c>
      <c r="G1089" s="44">
        <f t="shared" si="276"/>
        <v>745.91579999999999</v>
      </c>
      <c r="H1089" s="44">
        <f t="shared" ref="H1089:H1156" si="289">G1089*$H$1</f>
        <v>253.61137200000002</v>
      </c>
      <c r="I1089" s="45">
        <f t="shared" si="277"/>
        <v>999.52717200000006</v>
      </c>
      <c r="J1089" s="44">
        <f t="shared" ref="J1089:J1156" si="290">I1089*$J$1</f>
        <v>149.92907579999999</v>
      </c>
      <c r="K1089" s="46">
        <f t="shared" si="278"/>
        <v>1149.4562478</v>
      </c>
      <c r="L1089" s="47">
        <f t="shared" ref="L1089:L1156" si="291">K1089*$L$1+K1089</f>
        <v>1379.34749736</v>
      </c>
      <c r="M1089" s="77">
        <f t="shared" si="288"/>
        <v>2859.5250000000001</v>
      </c>
      <c r="N1089" s="48">
        <v>2860</v>
      </c>
      <c r="O1089" s="49">
        <f t="shared" ref="O1089:O1156" si="292">(M1089-C1089)/C1089*100</f>
        <v>6.5000000000000027</v>
      </c>
      <c r="P1089" s="93">
        <f t="shared" si="264"/>
        <v>6.5176908752327734E-2</v>
      </c>
    </row>
    <row r="1090" spans="1:16" ht="78.75" x14ac:dyDescent="0.2">
      <c r="A1090" s="25">
        <v>22000044</v>
      </c>
      <c r="B1090" s="2" t="s">
        <v>1004</v>
      </c>
      <c r="C1090" s="36">
        <f>VLOOKUP(A1090,'[3]Прейскурант 2019'!$A$12:$E$1358,5,0)</f>
        <v>1245</v>
      </c>
      <c r="D1090" s="37">
        <f>VLOOKUP(A1090,'[1]Прейскурант( новый)'!$A$9:$C$1217,3,0)</f>
        <v>6</v>
      </c>
      <c r="E1090" s="68">
        <f t="shared" si="287"/>
        <v>447.54948000000002</v>
      </c>
      <c r="F1090" s="44">
        <f>VLOOKUP(A1090,'[2]себ-ть 2019 год'!$A$2:$Q$1337,6,0)</f>
        <v>0</v>
      </c>
      <c r="G1090" s="44">
        <f t="shared" si="276"/>
        <v>447.54948000000002</v>
      </c>
      <c r="H1090" s="44">
        <f t="shared" si="289"/>
        <v>152.16682320000001</v>
      </c>
      <c r="I1090" s="45">
        <f t="shared" si="277"/>
        <v>599.71630320000008</v>
      </c>
      <c r="J1090" s="44">
        <f t="shared" si="290"/>
        <v>89.957445480000004</v>
      </c>
      <c r="K1090" s="46">
        <f t="shared" si="278"/>
        <v>689.67374868000013</v>
      </c>
      <c r="L1090" s="47">
        <f t="shared" si="291"/>
        <v>827.6084984160002</v>
      </c>
      <c r="M1090" s="77">
        <f t="shared" si="288"/>
        <v>1325.925</v>
      </c>
      <c r="N1090" s="48">
        <v>1326</v>
      </c>
      <c r="O1090" s="49">
        <f t="shared" si="292"/>
        <v>6.4999999999999964</v>
      </c>
      <c r="P1090" s="93">
        <f t="shared" si="264"/>
        <v>6.5060240963855431E-2</v>
      </c>
    </row>
    <row r="1091" spans="1:16" ht="78.75" x14ac:dyDescent="0.2">
      <c r="A1091" s="25">
        <v>22000045</v>
      </c>
      <c r="B1091" s="2" t="s">
        <v>1005</v>
      </c>
      <c r="C1091" s="36">
        <f>VLOOKUP(A1091,'[3]Прейскурант 2019'!$A$12:$E$1358,5,0)</f>
        <v>510</v>
      </c>
      <c r="D1091" s="37">
        <f>VLOOKUP(A1091,'[1]Прейскурант( новый)'!$A$9:$C$1217,3,0)</f>
        <v>2.2000000000000002</v>
      </c>
      <c r="E1091" s="68">
        <f t="shared" si="287"/>
        <v>164.10147600000002</v>
      </c>
      <c r="F1091" s="44">
        <f>VLOOKUP(A1091,'[2]себ-ть 2019 год'!$A$2:$Q$1337,6,0)</f>
        <v>0</v>
      </c>
      <c r="G1091" s="44">
        <f t="shared" si="276"/>
        <v>164.10147600000002</v>
      </c>
      <c r="H1091" s="44">
        <f t="shared" si="289"/>
        <v>55.794501840000009</v>
      </c>
      <c r="I1091" s="45">
        <f t="shared" si="277"/>
        <v>219.89597784000003</v>
      </c>
      <c r="J1091" s="44">
        <f t="shared" si="290"/>
        <v>32.984396676000003</v>
      </c>
      <c r="K1091" s="46">
        <f t="shared" si="278"/>
        <v>252.88037451600002</v>
      </c>
      <c r="L1091" s="47">
        <f t="shared" si="291"/>
        <v>303.4564494192</v>
      </c>
      <c r="M1091" s="77">
        <f t="shared" si="288"/>
        <v>543.15</v>
      </c>
      <c r="N1091" s="48">
        <v>543</v>
      </c>
      <c r="O1091" s="49">
        <f t="shared" si="292"/>
        <v>6.4999999999999964</v>
      </c>
      <c r="P1091" s="93">
        <f t="shared" si="264"/>
        <v>6.4705882352941169E-2</v>
      </c>
    </row>
    <row r="1092" spans="1:16" ht="31.5" x14ac:dyDescent="0.25">
      <c r="A1092" s="90">
        <v>22000049</v>
      </c>
      <c r="B1092" s="86" t="s">
        <v>1225</v>
      </c>
      <c r="C1092" s="36">
        <f>VLOOKUP(A1092,'[3]Прейскурант 2019'!$A$12:$E$1358,5,0)</f>
        <v>230</v>
      </c>
      <c r="D1092" s="37">
        <f>VLOOKUP(A1092,'[1]Прейскурант( новый)'!$A$9:$C$1217,3,0)</f>
        <v>1.5</v>
      </c>
      <c r="E1092" s="68">
        <f t="shared" si="287"/>
        <v>111.88737</v>
      </c>
      <c r="F1092" s="44">
        <f>VLOOKUP(A1092,'[2]себ-ть 2019 год'!$A$2:$Q$1337,6,0)</f>
        <v>0</v>
      </c>
      <c r="G1092" s="44">
        <f t="shared" si="276"/>
        <v>111.88737</v>
      </c>
      <c r="H1092" s="44">
        <f t="shared" si="289"/>
        <v>38.041705800000003</v>
      </c>
      <c r="I1092" s="45">
        <f t="shared" si="277"/>
        <v>149.92907580000002</v>
      </c>
      <c r="J1092" s="44">
        <f t="shared" si="290"/>
        <v>22.489361370000001</v>
      </c>
      <c r="K1092" s="46">
        <f t="shared" si="278"/>
        <v>172.41843717000003</v>
      </c>
      <c r="L1092" s="47">
        <f t="shared" si="291"/>
        <v>206.90212460400005</v>
      </c>
      <c r="M1092" s="77">
        <f t="shared" si="288"/>
        <v>244.95</v>
      </c>
      <c r="N1092" s="48">
        <v>245</v>
      </c>
      <c r="O1092" s="49">
        <f t="shared" si="292"/>
        <v>6.4999999999999947</v>
      </c>
      <c r="P1092" s="93">
        <f t="shared" si="264"/>
        <v>6.5217391304347894E-2</v>
      </c>
    </row>
    <row r="1093" spans="1:16" ht="15.75" x14ac:dyDescent="0.25">
      <c r="A1093" s="90">
        <v>22000067</v>
      </c>
      <c r="B1093" s="86" t="s">
        <v>1226</v>
      </c>
      <c r="C1093" s="36">
        <v>0</v>
      </c>
      <c r="D1093" s="37">
        <v>0.25</v>
      </c>
      <c r="E1093" s="68">
        <f t="shared" si="287"/>
        <v>18.647895000000002</v>
      </c>
      <c r="F1093" s="44">
        <v>0</v>
      </c>
      <c r="G1093" s="44">
        <f t="shared" si="276"/>
        <v>18.647895000000002</v>
      </c>
      <c r="H1093" s="44">
        <f t="shared" si="289"/>
        <v>6.3402843000000013</v>
      </c>
      <c r="I1093" s="45">
        <f t="shared" si="277"/>
        <v>24.988179300000002</v>
      </c>
      <c r="J1093" s="44">
        <f t="shared" si="290"/>
        <v>3.7482268950000002</v>
      </c>
      <c r="K1093" s="46">
        <f t="shared" si="278"/>
        <v>28.736406195000001</v>
      </c>
      <c r="L1093" s="47">
        <f t="shared" si="291"/>
        <v>34.483687434000004</v>
      </c>
      <c r="M1093" s="77">
        <v>35</v>
      </c>
      <c r="N1093" s="48">
        <v>35</v>
      </c>
      <c r="O1093" s="49">
        <v>100</v>
      </c>
      <c r="P1093" s="93">
        <v>1</v>
      </c>
    </row>
    <row r="1094" spans="1:16" ht="31.5" x14ac:dyDescent="0.25">
      <c r="A1094" s="90">
        <v>22000068</v>
      </c>
      <c r="B1094" s="86" t="s">
        <v>1227</v>
      </c>
      <c r="C1094" s="36">
        <v>0</v>
      </c>
      <c r="D1094" s="37">
        <v>0.42</v>
      </c>
      <c r="E1094" s="68">
        <f t="shared" si="287"/>
        <v>31.328463599999999</v>
      </c>
      <c r="F1094" s="44">
        <v>0</v>
      </c>
      <c r="G1094" s="44">
        <f t="shared" si="276"/>
        <v>31.328463599999999</v>
      </c>
      <c r="H1094" s="44">
        <f t="shared" si="289"/>
        <v>10.651677624000001</v>
      </c>
      <c r="I1094" s="45">
        <f t="shared" si="277"/>
        <v>41.980141224</v>
      </c>
      <c r="J1094" s="44">
        <f t="shared" si="290"/>
        <v>6.2970211836000001</v>
      </c>
      <c r="K1094" s="46">
        <f t="shared" si="278"/>
        <v>48.277162407600002</v>
      </c>
      <c r="L1094" s="47">
        <f t="shared" si="291"/>
        <v>57.932594889120004</v>
      </c>
      <c r="M1094" s="77">
        <v>60</v>
      </c>
      <c r="N1094" s="48">
        <v>60</v>
      </c>
      <c r="O1094" s="49">
        <v>100</v>
      </c>
      <c r="P1094" s="93">
        <v>1</v>
      </c>
    </row>
    <row r="1095" spans="1:16" ht="31.5" x14ac:dyDescent="0.25">
      <c r="A1095" s="90">
        <v>22000069</v>
      </c>
      <c r="B1095" s="86" t="s">
        <v>1228</v>
      </c>
      <c r="C1095" s="36">
        <v>0</v>
      </c>
      <c r="D1095" s="37">
        <v>0.3</v>
      </c>
      <c r="E1095" s="68">
        <f t="shared" ref="E1095:E1099" si="293">57.29*D1095*1.302</f>
        <v>22.377473999999999</v>
      </c>
      <c r="F1095" s="44">
        <v>0</v>
      </c>
      <c r="G1095" s="44">
        <f t="shared" ref="G1095:G1099" si="294">E1095+F1095</f>
        <v>22.377473999999999</v>
      </c>
      <c r="H1095" s="44">
        <f t="shared" ref="H1095:H1099" si="295">G1095*$H$1</f>
        <v>7.6083411600000002</v>
      </c>
      <c r="I1095" s="45">
        <f t="shared" ref="I1095:I1099" si="296">G1095+H1095</f>
        <v>29.985815160000001</v>
      </c>
      <c r="J1095" s="44">
        <f t="shared" ref="J1095:J1099" si="297">I1095*$J$1</f>
        <v>4.4978722739999997</v>
      </c>
      <c r="K1095" s="46">
        <f t="shared" ref="K1095:K1099" si="298">I1095+J1095</f>
        <v>34.483687434000004</v>
      </c>
      <c r="L1095" s="47">
        <f t="shared" ref="L1095:L1099" si="299">K1095*$L$1+K1095</f>
        <v>41.380424920800003</v>
      </c>
      <c r="M1095" s="77">
        <v>35</v>
      </c>
      <c r="N1095" s="48">
        <v>45</v>
      </c>
      <c r="O1095" s="49">
        <v>100</v>
      </c>
      <c r="P1095" s="93">
        <v>1</v>
      </c>
    </row>
    <row r="1096" spans="1:16" ht="31.5" x14ac:dyDescent="0.25">
      <c r="A1096" s="90">
        <v>22000070</v>
      </c>
      <c r="B1096" s="86" t="s">
        <v>1229</v>
      </c>
      <c r="C1096" s="36">
        <v>0</v>
      </c>
      <c r="D1096" s="37">
        <v>0.33</v>
      </c>
      <c r="E1096" s="68">
        <f t="shared" si="293"/>
        <v>24.615221399999999</v>
      </c>
      <c r="F1096" s="44">
        <v>0</v>
      </c>
      <c r="G1096" s="44">
        <f t="shared" si="294"/>
        <v>24.615221399999999</v>
      </c>
      <c r="H1096" s="44">
        <f t="shared" si="295"/>
        <v>8.369175276</v>
      </c>
      <c r="I1096" s="45">
        <f t="shared" si="296"/>
        <v>32.984396676000003</v>
      </c>
      <c r="J1096" s="44">
        <f t="shared" si="297"/>
        <v>4.9476595014000004</v>
      </c>
      <c r="K1096" s="46">
        <f t="shared" si="298"/>
        <v>37.9320561774</v>
      </c>
      <c r="L1096" s="47">
        <f t="shared" si="299"/>
        <v>45.51846741288</v>
      </c>
      <c r="M1096" s="77">
        <v>70</v>
      </c>
      <c r="N1096" s="48">
        <v>46</v>
      </c>
      <c r="O1096" s="49">
        <v>100</v>
      </c>
      <c r="P1096" s="93">
        <v>1</v>
      </c>
    </row>
    <row r="1097" spans="1:16" ht="15.75" x14ac:dyDescent="0.25">
      <c r="A1097" s="90">
        <v>22000071</v>
      </c>
      <c r="B1097" s="86" t="s">
        <v>1230</v>
      </c>
      <c r="C1097" s="36">
        <v>0</v>
      </c>
      <c r="D1097" s="37">
        <v>0.5</v>
      </c>
      <c r="E1097" s="68">
        <f t="shared" si="293"/>
        <v>37.295790000000004</v>
      </c>
      <c r="F1097" s="44">
        <v>0</v>
      </c>
      <c r="G1097" s="44">
        <f t="shared" si="294"/>
        <v>37.295790000000004</v>
      </c>
      <c r="H1097" s="44">
        <f t="shared" si="295"/>
        <v>12.680568600000003</v>
      </c>
      <c r="I1097" s="45">
        <f t="shared" si="296"/>
        <v>49.976358600000005</v>
      </c>
      <c r="J1097" s="44">
        <f t="shared" si="297"/>
        <v>7.4964537900000003</v>
      </c>
      <c r="K1097" s="46">
        <f t="shared" si="298"/>
        <v>57.472812390000001</v>
      </c>
      <c r="L1097" s="47">
        <f t="shared" si="299"/>
        <v>68.967374868000007</v>
      </c>
      <c r="M1097" s="77">
        <v>46</v>
      </c>
      <c r="N1097" s="48">
        <v>70</v>
      </c>
      <c r="O1097" s="49">
        <v>100</v>
      </c>
      <c r="P1097" s="93">
        <v>1</v>
      </c>
    </row>
    <row r="1098" spans="1:16" ht="15.75" x14ac:dyDescent="0.25">
      <c r="A1098" s="90">
        <v>22000072</v>
      </c>
      <c r="B1098" s="86" t="s">
        <v>1231</v>
      </c>
      <c r="C1098" s="36">
        <v>0</v>
      </c>
      <c r="D1098" s="37">
        <v>0.17</v>
      </c>
      <c r="E1098" s="68">
        <f t="shared" si="293"/>
        <v>12.680568600000001</v>
      </c>
      <c r="F1098" s="44">
        <v>0</v>
      </c>
      <c r="G1098" s="44">
        <f t="shared" si="294"/>
        <v>12.680568600000001</v>
      </c>
      <c r="H1098" s="44">
        <f t="shared" si="295"/>
        <v>4.3113933240000009</v>
      </c>
      <c r="I1098" s="45">
        <f t="shared" si="296"/>
        <v>16.991961924000002</v>
      </c>
      <c r="J1098" s="44">
        <f t="shared" si="297"/>
        <v>2.5487942886000003</v>
      </c>
      <c r="K1098" s="46">
        <f t="shared" si="298"/>
        <v>19.540756212600002</v>
      </c>
      <c r="L1098" s="47">
        <f t="shared" si="299"/>
        <v>23.448907455120001</v>
      </c>
      <c r="M1098" s="77">
        <v>25</v>
      </c>
      <c r="N1098" s="48">
        <v>25</v>
      </c>
      <c r="O1098" s="49">
        <v>100</v>
      </c>
      <c r="P1098" s="93">
        <v>1</v>
      </c>
    </row>
    <row r="1099" spans="1:16" ht="31.5" x14ac:dyDescent="0.25">
      <c r="A1099" s="90">
        <v>22000073</v>
      </c>
      <c r="B1099" s="86" t="s">
        <v>1232</v>
      </c>
      <c r="C1099" s="36">
        <v>0</v>
      </c>
      <c r="D1099" s="37">
        <v>0.25</v>
      </c>
      <c r="E1099" s="68">
        <f t="shared" si="293"/>
        <v>18.647895000000002</v>
      </c>
      <c r="F1099" s="44">
        <v>0</v>
      </c>
      <c r="G1099" s="44">
        <f t="shared" si="294"/>
        <v>18.647895000000002</v>
      </c>
      <c r="H1099" s="44">
        <f t="shared" si="295"/>
        <v>6.3402843000000013</v>
      </c>
      <c r="I1099" s="45">
        <f t="shared" si="296"/>
        <v>24.988179300000002</v>
      </c>
      <c r="J1099" s="44">
        <f t="shared" si="297"/>
        <v>3.7482268950000002</v>
      </c>
      <c r="K1099" s="46">
        <f t="shared" si="298"/>
        <v>28.736406195000001</v>
      </c>
      <c r="L1099" s="47">
        <f t="shared" si="299"/>
        <v>34.483687434000004</v>
      </c>
      <c r="M1099" s="77">
        <v>35</v>
      </c>
      <c r="N1099" s="48">
        <v>35</v>
      </c>
      <c r="O1099" s="49">
        <v>100</v>
      </c>
      <c r="P1099" s="93">
        <v>1</v>
      </c>
    </row>
    <row r="1100" spans="1:16" ht="63" x14ac:dyDescent="0.2">
      <c r="A1100" s="25">
        <v>22100000</v>
      </c>
      <c r="B1100" s="2" t="s">
        <v>1006</v>
      </c>
      <c r="C1100" s="36">
        <f>VLOOKUP(A1100,'[3]Прейскурант 2019'!$A$12:$E$1358,5,0)</f>
        <v>355</v>
      </c>
      <c r="D1100" s="37">
        <f>VLOOKUP(A1100,'[1]Прейскурант( новый)'!$A$9:$C$1217,3,0)</f>
        <v>1</v>
      </c>
      <c r="E1100" s="68">
        <f t="shared" si="287"/>
        <v>74.591580000000008</v>
      </c>
      <c r="F1100" s="44">
        <f>VLOOKUP(A1100,'[2]себ-ть 2019 год'!$A$2:$Q$1337,6,0)</f>
        <v>0</v>
      </c>
      <c r="G1100" s="44">
        <f t="shared" si="276"/>
        <v>74.591580000000008</v>
      </c>
      <c r="H1100" s="44">
        <f t="shared" si="289"/>
        <v>25.361137200000005</v>
      </c>
      <c r="I1100" s="45">
        <f t="shared" si="277"/>
        <v>99.952717200000009</v>
      </c>
      <c r="J1100" s="44">
        <f t="shared" si="290"/>
        <v>14.992907580000001</v>
      </c>
      <c r="K1100" s="46">
        <f t="shared" si="278"/>
        <v>114.94562478</v>
      </c>
      <c r="L1100" s="47">
        <f t="shared" si="291"/>
        <v>137.93474973600001</v>
      </c>
      <c r="M1100" s="77">
        <f t="shared" si="288"/>
        <v>378.07499999999999</v>
      </c>
      <c r="N1100" s="48">
        <v>378</v>
      </c>
      <c r="O1100" s="49">
        <f t="shared" si="292"/>
        <v>6.4999999999999973</v>
      </c>
      <c r="P1100" s="93">
        <f t="shared" ref="P1100:P1160" si="300">(N1100/C1100)-100%</f>
        <v>6.4788732394366111E-2</v>
      </c>
    </row>
    <row r="1101" spans="1:16" ht="31.5" x14ac:dyDescent="0.2">
      <c r="A1101" s="25">
        <v>22000040</v>
      </c>
      <c r="B1101" s="2" t="s">
        <v>1007</v>
      </c>
      <c r="C1101" s="36">
        <f>VLOOKUP(A1101,'[3]Прейскурант 2019'!$A$12:$E$1358,5,0)</f>
        <v>365</v>
      </c>
      <c r="D1101" s="37">
        <f>VLOOKUP(A1101,'[1]Прейскурант( новый)'!$A$9:$C$1217,3,0)</f>
        <v>1.2</v>
      </c>
      <c r="E1101" s="68">
        <f t="shared" si="287"/>
        <v>89.509895999999998</v>
      </c>
      <c r="F1101" s="44">
        <f>VLOOKUP(A1101,'[2]себ-ть 2019 год'!$A$2:$Q$1337,6,0)</f>
        <v>0</v>
      </c>
      <c r="G1101" s="44">
        <f t="shared" si="276"/>
        <v>89.509895999999998</v>
      </c>
      <c r="H1101" s="44">
        <f t="shared" si="289"/>
        <v>30.433364640000001</v>
      </c>
      <c r="I1101" s="45">
        <f t="shared" si="277"/>
        <v>119.94326064000001</v>
      </c>
      <c r="J1101" s="44">
        <f t="shared" si="290"/>
        <v>17.991489095999999</v>
      </c>
      <c r="K1101" s="46">
        <f t="shared" si="278"/>
        <v>137.93474973600001</v>
      </c>
      <c r="L1101" s="47">
        <f t="shared" si="291"/>
        <v>165.52169968320001</v>
      </c>
      <c r="M1101" s="77">
        <f t="shared" si="288"/>
        <v>388.72500000000002</v>
      </c>
      <c r="N1101" s="48">
        <v>388</v>
      </c>
      <c r="O1101" s="49">
        <f t="shared" si="292"/>
        <v>6.5000000000000053</v>
      </c>
      <c r="P1101" s="93">
        <f t="shared" si="300"/>
        <v>6.3013698630137061E-2</v>
      </c>
    </row>
    <row r="1102" spans="1:16" ht="63" x14ac:dyDescent="0.2">
      <c r="A1102" s="25">
        <v>22000047</v>
      </c>
      <c r="B1102" s="2" t="s">
        <v>1008</v>
      </c>
      <c r="C1102" s="36">
        <f>VLOOKUP(A1102,'[3]Прейскурант 2019'!$A$12:$E$1358,5,0)</f>
        <v>80</v>
      </c>
      <c r="D1102" s="37">
        <f>VLOOKUP(A1102,'[1]Прейскурант( новый)'!$A$9:$C$1217,3,0)</f>
        <v>0.4</v>
      </c>
      <c r="E1102" s="68">
        <f t="shared" si="287"/>
        <v>29.836632000000002</v>
      </c>
      <c r="F1102" s="44">
        <f>VLOOKUP(A1102,'[2]себ-ть 2019 год'!$A$2:$Q$1337,6,0)</f>
        <v>0</v>
      </c>
      <c r="G1102" s="44">
        <f t="shared" si="276"/>
        <v>29.836632000000002</v>
      </c>
      <c r="H1102" s="44">
        <f t="shared" si="289"/>
        <v>10.144454880000001</v>
      </c>
      <c r="I1102" s="45">
        <f t="shared" si="277"/>
        <v>39.981086880000007</v>
      </c>
      <c r="J1102" s="44">
        <f t="shared" si="290"/>
        <v>5.9971630320000004</v>
      </c>
      <c r="K1102" s="46">
        <f t="shared" si="278"/>
        <v>45.97824991200001</v>
      </c>
      <c r="L1102" s="47">
        <f t="shared" si="291"/>
        <v>55.173899894400009</v>
      </c>
      <c r="M1102" s="77">
        <f t="shared" si="288"/>
        <v>85.2</v>
      </c>
      <c r="N1102" s="48">
        <v>85</v>
      </c>
      <c r="O1102" s="49">
        <f t="shared" si="292"/>
        <v>6.5000000000000027</v>
      </c>
      <c r="P1102" s="93">
        <f t="shared" si="300"/>
        <v>6.25E-2</v>
      </c>
    </row>
    <row r="1103" spans="1:16" ht="63" x14ac:dyDescent="0.2">
      <c r="A1103" s="25">
        <v>22000117</v>
      </c>
      <c r="B1103" s="2" t="s">
        <v>1009</v>
      </c>
      <c r="C1103" s="36">
        <f>VLOOKUP(A1103,'[3]Прейскурант 2019'!$A$12:$E$1358,5,0)</f>
        <v>4230</v>
      </c>
      <c r="D1103" s="37">
        <f>VLOOKUP(A1103,'[1]Прейскурант( новый)'!$A$9:$C$1217,3,0)</f>
        <v>18</v>
      </c>
      <c r="E1103" s="68">
        <f t="shared" si="287"/>
        <v>1342.6484400000002</v>
      </c>
      <c r="F1103" s="44">
        <f>VLOOKUP(A1103,'[2]себ-ть 2019 год'!$A$2:$Q$1337,6,0)</f>
        <v>0</v>
      </c>
      <c r="G1103" s="44">
        <f t="shared" si="276"/>
        <v>1342.6484400000002</v>
      </c>
      <c r="H1103" s="44">
        <f t="shared" si="289"/>
        <v>456.50046960000009</v>
      </c>
      <c r="I1103" s="45">
        <f t="shared" si="277"/>
        <v>1799.1489096000003</v>
      </c>
      <c r="J1103" s="44">
        <f t="shared" si="290"/>
        <v>269.87233644000003</v>
      </c>
      <c r="K1103" s="46">
        <f t="shared" si="278"/>
        <v>2069.0212460400003</v>
      </c>
      <c r="L1103" s="47">
        <f t="shared" si="291"/>
        <v>2482.8254952480002</v>
      </c>
      <c r="M1103" s="77">
        <f t="shared" si="288"/>
        <v>4504.95</v>
      </c>
      <c r="N1103" s="48">
        <v>4505</v>
      </c>
      <c r="O1103" s="49">
        <f t="shared" si="292"/>
        <v>6.4999999999999964</v>
      </c>
      <c r="P1103" s="93">
        <f t="shared" si="300"/>
        <v>6.5011820330969305E-2</v>
      </c>
    </row>
    <row r="1104" spans="1:16" ht="31.5" x14ac:dyDescent="0.2">
      <c r="A1104" s="25">
        <v>22000060</v>
      </c>
      <c r="B1104" s="2" t="s">
        <v>1010</v>
      </c>
      <c r="C1104" s="36">
        <f>VLOOKUP(A1104,'[3]Прейскурант 2019'!$A$12:$E$1358,5,0)</f>
        <v>34</v>
      </c>
      <c r="D1104" s="37">
        <f>VLOOKUP(A1104,'[1]Прейскурант( новый)'!$A$9:$C$1217,3,0)</f>
        <v>0.11700000000000001</v>
      </c>
      <c r="E1104" s="68">
        <f t="shared" si="287"/>
        <v>8.7272148600000001</v>
      </c>
      <c r="F1104" s="44">
        <f>VLOOKUP(A1104,'[2]себ-ть 2019 год'!$A$2:$Q$1337,6,0)</f>
        <v>2.2200000000000002</v>
      </c>
      <c r="G1104" s="44">
        <f t="shared" si="276"/>
        <v>10.947214860000001</v>
      </c>
      <c r="H1104" s="44">
        <f t="shared" si="289"/>
        <v>3.7220530524000006</v>
      </c>
      <c r="I1104" s="45">
        <f t="shared" si="277"/>
        <v>14.669267912400002</v>
      </c>
      <c r="J1104" s="44">
        <f t="shared" si="290"/>
        <v>2.2003901868600004</v>
      </c>
      <c r="K1104" s="46">
        <f t="shared" si="278"/>
        <v>16.869658099260004</v>
      </c>
      <c r="L1104" s="47">
        <f t="shared" si="291"/>
        <v>20.243589719112006</v>
      </c>
      <c r="M1104" s="77">
        <f t="shared" si="288"/>
        <v>36.21</v>
      </c>
      <c r="N1104" s="48">
        <v>36</v>
      </c>
      <c r="O1104" s="49">
        <f t="shared" si="292"/>
        <v>6.5000000000000027</v>
      </c>
      <c r="P1104" s="93">
        <f t="shared" si="300"/>
        <v>5.8823529411764719E-2</v>
      </c>
    </row>
    <row r="1105" spans="1:16" ht="47.25" x14ac:dyDescent="0.2">
      <c r="A1105" s="25">
        <v>22000011</v>
      </c>
      <c r="B1105" s="2" t="s">
        <v>1011</v>
      </c>
      <c r="C1105" s="36">
        <f>VLOOKUP(A1105,'[3]Прейскурант 2019'!$A$12:$E$1358,5,0)</f>
        <v>86</v>
      </c>
      <c r="D1105" s="37">
        <v>0.2</v>
      </c>
      <c r="E1105" s="68">
        <f t="shared" si="287"/>
        <v>14.918316000000001</v>
      </c>
      <c r="F1105" s="44">
        <f>VLOOKUP(A1105,'[2]себ-ть 2019 год'!$A$2:$Q$1337,6,0)</f>
        <v>0</v>
      </c>
      <c r="G1105" s="44">
        <f t="shared" si="276"/>
        <v>14.918316000000001</v>
      </c>
      <c r="H1105" s="44">
        <f t="shared" si="289"/>
        <v>5.0722274400000007</v>
      </c>
      <c r="I1105" s="45">
        <f t="shared" si="277"/>
        <v>19.990543440000003</v>
      </c>
      <c r="J1105" s="44">
        <f t="shared" si="290"/>
        <v>2.9985815160000002</v>
      </c>
      <c r="K1105" s="46">
        <f t="shared" si="278"/>
        <v>22.989124956000005</v>
      </c>
      <c r="L1105" s="47">
        <f t="shared" si="291"/>
        <v>27.586949947200004</v>
      </c>
      <c r="M1105" s="77">
        <f t="shared" si="288"/>
        <v>91.59</v>
      </c>
      <c r="N1105" s="48">
        <v>92</v>
      </c>
      <c r="O1105" s="49">
        <f t="shared" si="292"/>
        <v>6.5000000000000044</v>
      </c>
      <c r="P1105" s="93">
        <f t="shared" si="300"/>
        <v>6.9767441860465018E-2</v>
      </c>
    </row>
    <row r="1106" spans="1:16" ht="47.25" x14ac:dyDescent="0.2">
      <c r="A1106" s="26">
        <v>22000061</v>
      </c>
      <c r="B1106" s="4" t="s">
        <v>1012</v>
      </c>
      <c r="C1106" s="36">
        <f>VLOOKUP(A1106,'[3]Прейскурант 2019'!$A$12:$E$1358,5,0)</f>
        <v>3020</v>
      </c>
      <c r="D1106" s="37">
        <v>10</v>
      </c>
      <c r="E1106" s="68">
        <f t="shared" si="287"/>
        <v>745.91579999999999</v>
      </c>
      <c r="F1106" s="44">
        <v>0</v>
      </c>
      <c r="G1106" s="44">
        <f t="shared" si="276"/>
        <v>745.91579999999999</v>
      </c>
      <c r="H1106" s="44">
        <f t="shared" si="289"/>
        <v>253.61137200000002</v>
      </c>
      <c r="I1106" s="45">
        <f t="shared" si="277"/>
        <v>999.52717200000006</v>
      </c>
      <c r="J1106" s="44">
        <f t="shared" si="290"/>
        <v>149.92907579999999</v>
      </c>
      <c r="K1106" s="46">
        <f t="shared" si="278"/>
        <v>1149.4562478</v>
      </c>
      <c r="L1106" s="47">
        <f t="shared" si="291"/>
        <v>1379.34749736</v>
      </c>
      <c r="M1106" s="77">
        <f t="shared" si="288"/>
        <v>3216.3</v>
      </c>
      <c r="N1106" s="48">
        <v>3216</v>
      </c>
      <c r="O1106" s="49">
        <f t="shared" si="292"/>
        <v>6.5000000000000053</v>
      </c>
      <c r="P1106" s="93">
        <f t="shared" si="300"/>
        <v>6.4900662251655694E-2</v>
      </c>
    </row>
    <row r="1107" spans="1:16" ht="78.75" x14ac:dyDescent="0.2">
      <c r="A1107" s="26">
        <v>22000041</v>
      </c>
      <c r="B1107" s="4" t="s">
        <v>1013</v>
      </c>
      <c r="C1107" s="36">
        <f>VLOOKUP(A1107,'[3]Прейскурант 2019'!$A$12:$E$1358,5,0)</f>
        <v>2220</v>
      </c>
      <c r="D1107" s="37">
        <f>VLOOKUP(A1107,'[1]Прейскурант( новый)'!$A$9:$C$1217,3,0)</f>
        <v>10</v>
      </c>
      <c r="E1107" s="68">
        <f t="shared" si="287"/>
        <v>745.91579999999999</v>
      </c>
      <c r="F1107" s="44">
        <v>0</v>
      </c>
      <c r="G1107" s="44">
        <f t="shared" si="276"/>
        <v>745.91579999999999</v>
      </c>
      <c r="H1107" s="44">
        <f t="shared" si="289"/>
        <v>253.61137200000002</v>
      </c>
      <c r="I1107" s="45">
        <f t="shared" si="277"/>
        <v>999.52717200000006</v>
      </c>
      <c r="J1107" s="44">
        <f t="shared" si="290"/>
        <v>149.92907579999999</v>
      </c>
      <c r="K1107" s="46">
        <f t="shared" si="278"/>
        <v>1149.4562478</v>
      </c>
      <c r="L1107" s="47">
        <f t="shared" si="291"/>
        <v>1379.34749736</v>
      </c>
      <c r="M1107" s="77">
        <f t="shared" si="288"/>
        <v>2364.3000000000002</v>
      </c>
      <c r="N1107" s="48">
        <v>2550</v>
      </c>
      <c r="O1107" s="49">
        <f t="shared" si="292"/>
        <v>6.5000000000000089</v>
      </c>
      <c r="P1107" s="93">
        <f t="shared" si="300"/>
        <v>0.14864864864864868</v>
      </c>
    </row>
    <row r="1108" spans="1:16" ht="78.75" x14ac:dyDescent="0.2">
      <c r="A1108" s="26">
        <v>22000042</v>
      </c>
      <c r="B1108" s="4" t="s">
        <v>1014</v>
      </c>
      <c r="C1108" s="36">
        <f>VLOOKUP(A1108,'[3]Прейскурант 2019'!$A$12:$E$1358,5,0)</f>
        <v>1540</v>
      </c>
      <c r="D1108" s="37">
        <f>VLOOKUP(A1108,'[1]Прейскурант( новый)'!$A$9:$C$1217,3,0)</f>
        <v>7</v>
      </c>
      <c r="E1108" s="68">
        <f t="shared" si="287"/>
        <v>522.14106000000004</v>
      </c>
      <c r="F1108" s="44">
        <v>0</v>
      </c>
      <c r="G1108" s="44">
        <f t="shared" si="276"/>
        <v>522.14106000000004</v>
      </c>
      <c r="H1108" s="44">
        <f t="shared" si="289"/>
        <v>177.52796040000001</v>
      </c>
      <c r="I1108" s="45">
        <f t="shared" si="277"/>
        <v>699.66902040000002</v>
      </c>
      <c r="J1108" s="44">
        <f t="shared" si="290"/>
        <v>104.95035306</v>
      </c>
      <c r="K1108" s="46">
        <f t="shared" si="278"/>
        <v>804.61937346000002</v>
      </c>
      <c r="L1108" s="47">
        <f t="shared" si="291"/>
        <v>965.54324815200005</v>
      </c>
      <c r="M1108" s="77">
        <f t="shared" si="288"/>
        <v>1640.1</v>
      </c>
      <c r="N1108" s="48">
        <v>1770</v>
      </c>
      <c r="O1108" s="49">
        <f t="shared" si="292"/>
        <v>6.4999999999999947</v>
      </c>
      <c r="P1108" s="93">
        <f t="shared" si="300"/>
        <v>0.14935064935064934</v>
      </c>
    </row>
    <row r="1109" spans="1:16" ht="15" customHeight="1" x14ac:dyDescent="0.2">
      <c r="A1109" s="176" t="s">
        <v>1015</v>
      </c>
      <c r="B1109" s="177"/>
      <c r="C1109" s="177"/>
      <c r="D1109" s="177"/>
      <c r="E1109" s="177"/>
      <c r="F1109" s="177"/>
      <c r="G1109" s="177"/>
      <c r="H1109" s="177"/>
      <c r="I1109" s="177"/>
      <c r="J1109" s="177"/>
      <c r="K1109" s="177"/>
      <c r="L1109" s="177"/>
      <c r="M1109" s="177"/>
      <c r="N1109" s="177"/>
      <c r="O1109" s="178"/>
    </row>
    <row r="1110" spans="1:16" ht="15" customHeight="1" x14ac:dyDescent="0.2">
      <c r="A1110" s="179" t="s">
        <v>1016</v>
      </c>
      <c r="B1110" s="180"/>
      <c r="C1110" s="180"/>
      <c r="D1110" s="180"/>
      <c r="E1110" s="180"/>
      <c r="F1110" s="180"/>
      <c r="G1110" s="180"/>
      <c r="H1110" s="180"/>
      <c r="I1110" s="180"/>
      <c r="J1110" s="180"/>
      <c r="K1110" s="180"/>
      <c r="L1110" s="180"/>
      <c r="M1110" s="180"/>
      <c r="N1110" s="180"/>
      <c r="O1110" s="181"/>
    </row>
    <row r="1111" spans="1:16" ht="78.75" x14ac:dyDescent="0.2">
      <c r="A1111" s="18">
        <v>27000003</v>
      </c>
      <c r="B1111" s="2" t="s">
        <v>1017</v>
      </c>
      <c r="C1111" s="36">
        <f>VLOOKUP(A1111,'[3]Прейскурант 2019'!$A$12:$E$1358,5,0)</f>
        <v>1431</v>
      </c>
      <c r="D1111" s="37">
        <f>VLOOKUP(A1111,'[1]Прейскурант( новый)'!$A$9:$C$1217,3,0)</f>
        <v>10</v>
      </c>
      <c r="E1111" s="68">
        <f t="shared" ref="E1111:E1148" si="301">72.88*D1111*1.302</f>
        <v>948.89760000000001</v>
      </c>
      <c r="F1111" s="44">
        <f>VLOOKUP(A1111,'[2]себ-ть 2019 год'!$A$2:$Q$1337,6,0)</f>
        <v>0</v>
      </c>
      <c r="G1111" s="44">
        <f t="shared" si="276"/>
        <v>948.89760000000001</v>
      </c>
      <c r="H1111" s="44">
        <f t="shared" si="289"/>
        <v>322.62518400000005</v>
      </c>
      <c r="I1111" s="45">
        <f t="shared" si="277"/>
        <v>1271.522784</v>
      </c>
      <c r="J1111" s="44">
        <f t="shared" si="290"/>
        <v>190.7284176</v>
      </c>
      <c r="K1111" s="46">
        <f t="shared" si="278"/>
        <v>1462.2512016000001</v>
      </c>
      <c r="L1111" s="47">
        <f t="shared" si="291"/>
        <v>1754.70144192</v>
      </c>
      <c r="M1111" s="77">
        <f t="shared" ref="M1111:M1119" si="302">C1111*6.5%+C1111</f>
        <v>1524.0150000000001</v>
      </c>
      <c r="N1111" s="48">
        <v>1645</v>
      </c>
      <c r="O1111" s="49">
        <f t="shared" si="292"/>
        <v>6.5000000000000071</v>
      </c>
      <c r="P1111" s="93">
        <f t="shared" si="300"/>
        <v>0.14954577218728171</v>
      </c>
    </row>
    <row r="1112" spans="1:16" ht="47.25" x14ac:dyDescent="0.2">
      <c r="A1112" s="18">
        <v>27000004</v>
      </c>
      <c r="B1112" s="2" t="s">
        <v>1018</v>
      </c>
      <c r="C1112" s="36">
        <f>VLOOKUP(A1112,'[3]Прейскурант 2019'!$A$12:$E$1358,5,0)</f>
        <v>3122</v>
      </c>
      <c r="D1112" s="37">
        <f>VLOOKUP(A1112,'[1]Прейскурант( новый)'!$A$9:$C$1217,3,0)</f>
        <v>14</v>
      </c>
      <c r="E1112" s="68">
        <f t="shared" si="301"/>
        <v>1328.4566399999999</v>
      </c>
      <c r="F1112" s="44">
        <f>VLOOKUP(A1112,'[2]себ-ть 2019 год'!$A$2:$Q$1337,6,0)</f>
        <v>0</v>
      </c>
      <c r="G1112" s="44">
        <f t="shared" si="276"/>
        <v>1328.4566399999999</v>
      </c>
      <c r="H1112" s="44">
        <f t="shared" si="289"/>
        <v>451.67525760000001</v>
      </c>
      <c r="I1112" s="45">
        <f t="shared" si="277"/>
        <v>1780.1318975999998</v>
      </c>
      <c r="J1112" s="44">
        <f t="shared" si="290"/>
        <v>267.01978463999995</v>
      </c>
      <c r="K1112" s="46">
        <f t="shared" si="278"/>
        <v>2047.1516822399997</v>
      </c>
      <c r="L1112" s="47">
        <f t="shared" si="291"/>
        <v>2456.5820186879996</v>
      </c>
      <c r="M1112" s="77">
        <f t="shared" si="302"/>
        <v>3324.93</v>
      </c>
      <c r="N1112" s="48">
        <v>3400</v>
      </c>
      <c r="O1112" s="49">
        <f t="shared" si="292"/>
        <v>6.4999999999999947</v>
      </c>
      <c r="P1112" s="93">
        <f t="shared" si="300"/>
        <v>8.9045483664317748E-2</v>
      </c>
    </row>
    <row r="1113" spans="1:16" ht="47.25" x14ac:dyDescent="0.2">
      <c r="A1113" s="18">
        <v>27000104</v>
      </c>
      <c r="B1113" s="2" t="s">
        <v>1019</v>
      </c>
      <c r="C1113" s="36">
        <f>VLOOKUP(A1113,'[3]Прейскурант 2019'!$A$12:$E$1358,5,0)</f>
        <v>2688</v>
      </c>
      <c r="D1113" s="37">
        <f>VLOOKUP(A1113,'[1]Прейскурант( новый)'!$A$9:$C$1217,3,0)</f>
        <v>14</v>
      </c>
      <c r="E1113" s="68">
        <f t="shared" si="301"/>
        <v>1328.4566399999999</v>
      </c>
      <c r="F1113" s="44">
        <f>VLOOKUP(A1113,'[2]себ-ть 2019 год'!$A$2:$Q$1337,6,0)</f>
        <v>0</v>
      </c>
      <c r="G1113" s="44">
        <f t="shared" si="276"/>
        <v>1328.4566399999999</v>
      </c>
      <c r="H1113" s="44">
        <f t="shared" si="289"/>
        <v>451.67525760000001</v>
      </c>
      <c r="I1113" s="45">
        <f t="shared" si="277"/>
        <v>1780.1318975999998</v>
      </c>
      <c r="J1113" s="44">
        <f t="shared" si="290"/>
        <v>267.01978463999995</v>
      </c>
      <c r="K1113" s="46">
        <f t="shared" si="278"/>
        <v>2047.1516822399997</v>
      </c>
      <c r="L1113" s="47">
        <f t="shared" si="291"/>
        <v>2456.5820186879996</v>
      </c>
      <c r="M1113" s="77">
        <f t="shared" si="302"/>
        <v>2862.72</v>
      </c>
      <c r="N1113" s="48">
        <v>2900</v>
      </c>
      <c r="O1113" s="49">
        <f t="shared" si="292"/>
        <v>6.499999999999992</v>
      </c>
      <c r="P1113" s="93">
        <f t="shared" si="300"/>
        <v>7.8869047619047672E-2</v>
      </c>
    </row>
    <row r="1114" spans="1:16" ht="47.25" x14ac:dyDescent="0.2">
      <c r="A1114" s="18">
        <v>27000204</v>
      </c>
      <c r="B1114" s="2" t="s">
        <v>1020</v>
      </c>
      <c r="C1114" s="36">
        <f>VLOOKUP(A1114,'[3]Прейскурант 2019'!$A$12:$E$1358,5,0)</f>
        <v>2638</v>
      </c>
      <c r="D1114" s="37">
        <f>VLOOKUP(A1114,'[1]Прейскурант( новый)'!$A$9:$C$1217,3,0)</f>
        <v>14</v>
      </c>
      <c r="E1114" s="68">
        <f t="shared" si="301"/>
        <v>1328.4566399999999</v>
      </c>
      <c r="F1114" s="44">
        <f>VLOOKUP(A1114,'[2]себ-ть 2019 год'!$A$2:$Q$1337,6,0)</f>
        <v>0</v>
      </c>
      <c r="G1114" s="44">
        <f t="shared" si="276"/>
        <v>1328.4566399999999</v>
      </c>
      <c r="H1114" s="44">
        <f t="shared" si="289"/>
        <v>451.67525760000001</v>
      </c>
      <c r="I1114" s="45">
        <f t="shared" si="277"/>
        <v>1780.1318975999998</v>
      </c>
      <c r="J1114" s="44">
        <f t="shared" si="290"/>
        <v>267.01978463999995</v>
      </c>
      <c r="K1114" s="46">
        <f t="shared" si="278"/>
        <v>2047.1516822399997</v>
      </c>
      <c r="L1114" s="47">
        <f t="shared" si="291"/>
        <v>2456.5820186879996</v>
      </c>
      <c r="M1114" s="77">
        <f t="shared" si="302"/>
        <v>2809.47</v>
      </c>
      <c r="N1114" s="48">
        <v>2850</v>
      </c>
      <c r="O1114" s="49">
        <f t="shared" si="292"/>
        <v>6.499999999999992</v>
      </c>
      <c r="P1114" s="93">
        <f t="shared" si="300"/>
        <v>8.0363912054586706E-2</v>
      </c>
    </row>
    <row r="1115" spans="1:16" ht="47.25" x14ac:dyDescent="0.2">
      <c r="A1115" s="18">
        <v>27000304</v>
      </c>
      <c r="B1115" s="2" t="s">
        <v>1021</v>
      </c>
      <c r="C1115" s="36">
        <f>VLOOKUP(A1115,'[3]Прейскурант 2019'!$A$12:$E$1358,5,0)</f>
        <v>2607</v>
      </c>
      <c r="D1115" s="37">
        <f>VLOOKUP(A1115,'[1]Прейскурант( новый)'!$A$9:$C$1217,3,0)</f>
        <v>14</v>
      </c>
      <c r="E1115" s="68">
        <f t="shared" si="301"/>
        <v>1328.4566399999999</v>
      </c>
      <c r="F1115" s="44">
        <f>VLOOKUP(A1115,'[2]себ-ть 2019 год'!$A$2:$Q$1337,6,0)</f>
        <v>0</v>
      </c>
      <c r="G1115" s="44">
        <f t="shared" si="276"/>
        <v>1328.4566399999999</v>
      </c>
      <c r="H1115" s="44">
        <f t="shared" si="289"/>
        <v>451.67525760000001</v>
      </c>
      <c r="I1115" s="45">
        <f t="shared" si="277"/>
        <v>1780.1318975999998</v>
      </c>
      <c r="J1115" s="44">
        <f t="shared" si="290"/>
        <v>267.01978463999995</v>
      </c>
      <c r="K1115" s="46">
        <f t="shared" si="278"/>
        <v>2047.1516822399997</v>
      </c>
      <c r="L1115" s="47">
        <f t="shared" si="291"/>
        <v>2456.5820186879996</v>
      </c>
      <c r="M1115" s="77">
        <f t="shared" si="302"/>
        <v>2776.4549999999999</v>
      </c>
      <c r="N1115" s="48">
        <v>2800</v>
      </c>
      <c r="O1115" s="49">
        <f t="shared" si="292"/>
        <v>6.4999999999999973</v>
      </c>
      <c r="P1115" s="93">
        <f t="shared" si="300"/>
        <v>7.4031453778289125E-2</v>
      </c>
    </row>
    <row r="1116" spans="1:16" ht="47.25" x14ac:dyDescent="0.2">
      <c r="A1116" s="18">
        <v>27000404</v>
      </c>
      <c r="B1116" s="2" t="s">
        <v>1022</v>
      </c>
      <c r="C1116" s="36">
        <f>VLOOKUP(A1116,'[3]Прейскурант 2019'!$A$12:$E$1358,5,0)</f>
        <v>2525</v>
      </c>
      <c r="D1116" s="37">
        <f>VLOOKUP(A1116,'[1]Прейскурант( новый)'!$A$9:$C$1217,3,0)</f>
        <v>14</v>
      </c>
      <c r="E1116" s="68">
        <f t="shared" si="301"/>
        <v>1328.4566399999999</v>
      </c>
      <c r="F1116" s="44">
        <f>VLOOKUP(A1116,'[2]себ-ть 2019 год'!$A$2:$Q$1337,6,0)</f>
        <v>0</v>
      </c>
      <c r="G1116" s="44">
        <f t="shared" si="276"/>
        <v>1328.4566399999999</v>
      </c>
      <c r="H1116" s="44">
        <f t="shared" si="289"/>
        <v>451.67525760000001</v>
      </c>
      <c r="I1116" s="45">
        <f t="shared" si="277"/>
        <v>1780.1318975999998</v>
      </c>
      <c r="J1116" s="44">
        <f t="shared" si="290"/>
        <v>267.01978463999995</v>
      </c>
      <c r="K1116" s="46">
        <f t="shared" si="278"/>
        <v>2047.1516822399997</v>
      </c>
      <c r="L1116" s="47">
        <f t="shared" si="291"/>
        <v>2456.5820186879996</v>
      </c>
      <c r="M1116" s="77">
        <f t="shared" si="302"/>
        <v>2689.125</v>
      </c>
      <c r="N1116" s="48">
        <v>2700</v>
      </c>
      <c r="O1116" s="49">
        <f t="shared" si="292"/>
        <v>6.5</v>
      </c>
      <c r="P1116" s="93">
        <f t="shared" si="300"/>
        <v>6.9306930693069368E-2</v>
      </c>
    </row>
    <row r="1117" spans="1:16" ht="47.25" x14ac:dyDescent="0.2">
      <c r="A1117" s="18">
        <v>27000504</v>
      </c>
      <c r="B1117" s="2" t="s">
        <v>1023</v>
      </c>
      <c r="C1117" s="36">
        <f>VLOOKUP(A1117,'[3]Прейскурант 2019'!$A$12:$E$1358,5,0)</f>
        <v>2499</v>
      </c>
      <c r="D1117" s="37">
        <f>VLOOKUP(A1117,'[1]Прейскурант( новый)'!$A$9:$C$1217,3,0)</f>
        <v>14</v>
      </c>
      <c r="E1117" s="68">
        <f t="shared" si="301"/>
        <v>1328.4566399999999</v>
      </c>
      <c r="F1117" s="44">
        <f>VLOOKUP(A1117,'[2]себ-ть 2019 год'!$A$2:$Q$1337,6,0)</f>
        <v>0</v>
      </c>
      <c r="G1117" s="44">
        <f t="shared" si="276"/>
        <v>1328.4566399999999</v>
      </c>
      <c r="H1117" s="44">
        <f t="shared" si="289"/>
        <v>451.67525760000001</v>
      </c>
      <c r="I1117" s="45">
        <f t="shared" si="277"/>
        <v>1780.1318975999998</v>
      </c>
      <c r="J1117" s="44">
        <f t="shared" si="290"/>
        <v>267.01978463999995</v>
      </c>
      <c r="K1117" s="46">
        <f t="shared" si="278"/>
        <v>2047.1516822399997</v>
      </c>
      <c r="L1117" s="47">
        <f t="shared" si="291"/>
        <v>2456.5820186879996</v>
      </c>
      <c r="M1117" s="77">
        <f t="shared" si="302"/>
        <v>2661.4349999999999</v>
      </c>
      <c r="N1117" s="48">
        <v>2650</v>
      </c>
      <c r="O1117" s="49">
        <f t="shared" si="292"/>
        <v>6.4999999999999973</v>
      </c>
      <c r="P1117" s="93">
        <f t="shared" si="300"/>
        <v>6.0424169667867123E-2</v>
      </c>
    </row>
    <row r="1118" spans="1:16" ht="63" x14ac:dyDescent="0.2">
      <c r="A1118" s="18">
        <v>27000604</v>
      </c>
      <c r="B1118" s="2" t="s">
        <v>1024</v>
      </c>
      <c r="C1118" s="36">
        <f>VLOOKUP(A1118,'[3]Прейскурант 2019'!$A$12:$E$1358,5,0)</f>
        <v>2473</v>
      </c>
      <c r="D1118" s="37">
        <f>VLOOKUP(A1118,'[1]Прейскурант( новый)'!$A$9:$C$1217,3,0)</f>
        <v>14</v>
      </c>
      <c r="E1118" s="68">
        <f t="shared" si="301"/>
        <v>1328.4566399999999</v>
      </c>
      <c r="F1118" s="44">
        <f>VLOOKUP(A1118,'[2]себ-ть 2019 год'!$A$2:$Q$1337,6,0)</f>
        <v>0</v>
      </c>
      <c r="G1118" s="44">
        <f t="shared" si="276"/>
        <v>1328.4566399999999</v>
      </c>
      <c r="H1118" s="44">
        <f t="shared" si="289"/>
        <v>451.67525760000001</v>
      </c>
      <c r="I1118" s="45">
        <f t="shared" si="277"/>
        <v>1780.1318975999998</v>
      </c>
      <c r="J1118" s="44">
        <f t="shared" si="290"/>
        <v>267.01978463999995</v>
      </c>
      <c r="K1118" s="46">
        <f t="shared" si="278"/>
        <v>2047.1516822399997</v>
      </c>
      <c r="L1118" s="47">
        <f t="shared" si="291"/>
        <v>2456.5820186879996</v>
      </c>
      <c r="M1118" s="77">
        <f t="shared" si="302"/>
        <v>2633.7449999999999</v>
      </c>
      <c r="N1118" s="48">
        <v>2630</v>
      </c>
      <c r="O1118" s="49">
        <f t="shared" si="292"/>
        <v>6.4999999999999964</v>
      </c>
      <c r="P1118" s="93">
        <f t="shared" si="300"/>
        <v>6.3485644965628696E-2</v>
      </c>
    </row>
    <row r="1119" spans="1:16" ht="63" x14ac:dyDescent="0.2">
      <c r="A1119" s="18">
        <v>27000704</v>
      </c>
      <c r="B1119" s="2" t="s">
        <v>1025</v>
      </c>
      <c r="C1119" s="36">
        <f>VLOOKUP(A1119,'[3]Прейскурант 2019'!$A$12:$E$1358,5,0)</f>
        <v>2400</v>
      </c>
      <c r="D1119" s="37">
        <f>VLOOKUP(A1119,'[1]Прейскурант( новый)'!$A$9:$C$1217,3,0)</f>
        <v>14</v>
      </c>
      <c r="E1119" s="68">
        <f t="shared" si="301"/>
        <v>1328.4566399999999</v>
      </c>
      <c r="F1119" s="44">
        <f>VLOOKUP(A1119,'[2]себ-ть 2019 год'!$A$2:$Q$1337,6,0)</f>
        <v>0</v>
      </c>
      <c r="G1119" s="44">
        <f t="shared" si="276"/>
        <v>1328.4566399999999</v>
      </c>
      <c r="H1119" s="44">
        <f t="shared" si="289"/>
        <v>451.67525760000001</v>
      </c>
      <c r="I1119" s="45">
        <f t="shared" si="277"/>
        <v>1780.1318975999998</v>
      </c>
      <c r="J1119" s="44">
        <f t="shared" si="290"/>
        <v>267.01978463999995</v>
      </c>
      <c r="K1119" s="46">
        <f t="shared" si="278"/>
        <v>2047.1516822399997</v>
      </c>
      <c r="L1119" s="47">
        <f t="shared" si="291"/>
        <v>2456.5820186879996</v>
      </c>
      <c r="M1119" s="77">
        <f t="shared" si="302"/>
        <v>2556</v>
      </c>
      <c r="N1119" s="48">
        <v>2550</v>
      </c>
      <c r="O1119" s="49">
        <f t="shared" si="292"/>
        <v>6.5</v>
      </c>
      <c r="P1119" s="93">
        <f t="shared" si="300"/>
        <v>6.25E-2</v>
      </c>
    </row>
    <row r="1120" spans="1:16" ht="15" customHeight="1" x14ac:dyDescent="0.2">
      <c r="A1120" s="179" t="s">
        <v>1026</v>
      </c>
      <c r="B1120" s="180"/>
      <c r="C1120" s="180"/>
      <c r="D1120" s="180"/>
      <c r="E1120" s="180"/>
      <c r="F1120" s="180"/>
      <c r="G1120" s="180"/>
      <c r="H1120" s="180"/>
      <c r="I1120" s="180"/>
      <c r="J1120" s="180"/>
      <c r="K1120" s="180"/>
      <c r="L1120" s="180"/>
      <c r="M1120" s="180"/>
      <c r="N1120" s="180"/>
      <c r="O1120" s="181"/>
    </row>
    <row r="1121" spans="1:16" ht="47.25" x14ac:dyDescent="0.2">
      <c r="A1121" s="18">
        <v>27000006</v>
      </c>
      <c r="B1121" s="2" t="s">
        <v>1027</v>
      </c>
      <c r="C1121" s="36">
        <f>VLOOKUP(A1121,'[3]Прейскурант 2019'!$A$12:$E$1358,5,0)</f>
        <v>38</v>
      </c>
      <c r="D1121" s="37">
        <f>VLOOKUP(A1121,'[1]Прейскурант( новый)'!$A$9:$C$1217,3,0)</f>
        <v>0.3</v>
      </c>
      <c r="E1121" s="68">
        <f t="shared" si="301"/>
        <v>28.466927999999996</v>
      </c>
      <c r="F1121" s="44">
        <f>VLOOKUP(A1121,'[2]себ-ть 2019 год'!$A$2:$Q$1337,6,0)</f>
        <v>0</v>
      </c>
      <c r="G1121" s="44">
        <f t="shared" si="276"/>
        <v>28.466927999999996</v>
      </c>
      <c r="H1121" s="44">
        <f t="shared" si="289"/>
        <v>9.6787555199999993</v>
      </c>
      <c r="I1121" s="45">
        <f t="shared" si="277"/>
        <v>38.145683519999992</v>
      </c>
      <c r="J1121" s="44">
        <f t="shared" si="290"/>
        <v>5.7218525279999986</v>
      </c>
      <c r="K1121" s="46">
        <f t="shared" si="278"/>
        <v>43.867536047999991</v>
      </c>
      <c r="L1121" s="47">
        <f t="shared" si="291"/>
        <v>52.641043257599989</v>
      </c>
      <c r="M1121" s="77">
        <f t="shared" ref="M1121:M1148" si="303">C1121*6.5%+C1121</f>
        <v>40.47</v>
      </c>
      <c r="N1121" s="48">
        <v>43</v>
      </c>
      <c r="O1121" s="49">
        <f t="shared" si="292"/>
        <v>6.4999999999999973</v>
      </c>
      <c r="P1121" s="93">
        <f t="shared" si="300"/>
        <v>0.13157894736842102</v>
      </c>
    </row>
    <row r="1122" spans="1:16" ht="47.25" x14ac:dyDescent="0.2">
      <c r="A1122" s="18">
        <v>27000009</v>
      </c>
      <c r="B1122" s="2" t="s">
        <v>1028</v>
      </c>
      <c r="C1122" s="36">
        <f>VLOOKUP(A1122,'[3]Прейскурант 2019'!$A$12:$E$1358,5,0)</f>
        <v>2714</v>
      </c>
      <c r="D1122" s="37">
        <f>VLOOKUP(A1122,'[1]Прейскурант( новый)'!$A$9:$C$1217,3,0)</f>
        <v>15</v>
      </c>
      <c r="E1122" s="68">
        <f t="shared" si="301"/>
        <v>1423.3463999999999</v>
      </c>
      <c r="F1122" s="44">
        <f>VLOOKUP(A1122,'[2]себ-ть 2019 год'!$A$2:$Q$1337,6,0)</f>
        <v>1</v>
      </c>
      <c r="G1122" s="44">
        <f t="shared" si="276"/>
        <v>1424.3463999999999</v>
      </c>
      <c r="H1122" s="44">
        <f t="shared" si="289"/>
        <v>484.27777600000002</v>
      </c>
      <c r="I1122" s="45">
        <f t="shared" si="277"/>
        <v>1908.6241759999998</v>
      </c>
      <c r="J1122" s="44">
        <f t="shared" si="290"/>
        <v>286.29362639999994</v>
      </c>
      <c r="K1122" s="46">
        <f t="shared" si="278"/>
        <v>2194.9178023999998</v>
      </c>
      <c r="L1122" s="47">
        <f t="shared" si="291"/>
        <v>2633.9013628799999</v>
      </c>
      <c r="M1122" s="77">
        <f t="shared" si="303"/>
        <v>2890.41</v>
      </c>
      <c r="N1122" s="48">
        <v>2714</v>
      </c>
      <c r="O1122" s="49">
        <f t="shared" si="292"/>
        <v>6.4999999999999947</v>
      </c>
      <c r="P1122" s="93">
        <f t="shared" si="300"/>
        <v>0</v>
      </c>
    </row>
    <row r="1123" spans="1:16" ht="47.25" x14ac:dyDescent="0.2">
      <c r="A1123" s="18">
        <v>27000109</v>
      </c>
      <c r="B1123" s="2" t="s">
        <v>1029</v>
      </c>
      <c r="C1123" s="36">
        <f>VLOOKUP(A1123,'[3]Прейскурант 2019'!$A$12:$E$1358,5,0)</f>
        <v>2688</v>
      </c>
      <c r="D1123" s="37">
        <f>VLOOKUP(A1123,'[1]Прейскурант( новый)'!$A$9:$C$1217,3,0)</f>
        <v>15</v>
      </c>
      <c r="E1123" s="68">
        <f t="shared" si="301"/>
        <v>1423.3463999999999</v>
      </c>
      <c r="F1123" s="44">
        <f>VLOOKUP(A1123,'[2]себ-ть 2019 год'!$A$2:$Q$1337,6,0)</f>
        <v>0</v>
      </c>
      <c r="G1123" s="44">
        <f t="shared" si="276"/>
        <v>1423.3463999999999</v>
      </c>
      <c r="H1123" s="44">
        <f t="shared" si="289"/>
        <v>483.93777599999999</v>
      </c>
      <c r="I1123" s="45">
        <f t="shared" si="277"/>
        <v>1907.2841759999999</v>
      </c>
      <c r="J1123" s="44">
        <f t="shared" si="290"/>
        <v>286.09262639999997</v>
      </c>
      <c r="K1123" s="46">
        <f t="shared" si="278"/>
        <v>2193.3768024000001</v>
      </c>
      <c r="L1123" s="47">
        <f t="shared" si="291"/>
        <v>2632.0521628800002</v>
      </c>
      <c r="M1123" s="77">
        <f t="shared" si="303"/>
        <v>2862.72</v>
      </c>
      <c r="N1123" s="48">
        <v>2688</v>
      </c>
      <c r="O1123" s="49">
        <f t="shared" si="292"/>
        <v>6.499999999999992</v>
      </c>
      <c r="P1123" s="93">
        <f t="shared" si="300"/>
        <v>0</v>
      </c>
    </row>
    <row r="1124" spans="1:16" ht="47.25" x14ac:dyDescent="0.2">
      <c r="A1124" s="18">
        <v>27000209</v>
      </c>
      <c r="B1124" s="2" t="s">
        <v>1030</v>
      </c>
      <c r="C1124" s="36">
        <f>VLOOKUP(A1124,'[3]Прейскурант 2019'!$A$12:$E$1358,5,0)</f>
        <v>2638</v>
      </c>
      <c r="D1124" s="37">
        <f>VLOOKUP(A1124,'[1]Прейскурант( новый)'!$A$9:$C$1217,3,0)</f>
        <v>15</v>
      </c>
      <c r="E1124" s="68">
        <f t="shared" si="301"/>
        <v>1423.3463999999999</v>
      </c>
      <c r="F1124" s="44">
        <f>VLOOKUP(A1124,'[2]себ-ть 2019 год'!$A$2:$Q$1337,6,0)</f>
        <v>0</v>
      </c>
      <c r="G1124" s="44">
        <f t="shared" si="276"/>
        <v>1423.3463999999999</v>
      </c>
      <c r="H1124" s="44">
        <f t="shared" si="289"/>
        <v>483.93777599999999</v>
      </c>
      <c r="I1124" s="45">
        <f t="shared" si="277"/>
        <v>1907.2841759999999</v>
      </c>
      <c r="J1124" s="44">
        <f t="shared" si="290"/>
        <v>286.09262639999997</v>
      </c>
      <c r="K1124" s="46">
        <f t="shared" si="278"/>
        <v>2193.3768024000001</v>
      </c>
      <c r="L1124" s="47">
        <f t="shared" si="291"/>
        <v>2632.0521628800002</v>
      </c>
      <c r="M1124" s="77">
        <f t="shared" si="303"/>
        <v>2809.47</v>
      </c>
      <c r="N1124" s="48">
        <v>2638</v>
      </c>
      <c r="O1124" s="49">
        <f t="shared" si="292"/>
        <v>6.499999999999992</v>
      </c>
      <c r="P1124" s="93">
        <f t="shared" si="300"/>
        <v>0</v>
      </c>
    </row>
    <row r="1125" spans="1:16" ht="47.25" x14ac:dyDescent="0.2">
      <c r="A1125" s="18">
        <v>27000309</v>
      </c>
      <c r="B1125" s="2" t="s">
        <v>1031</v>
      </c>
      <c r="C1125" s="36">
        <f>VLOOKUP(A1125,'[3]Прейскурант 2019'!$A$12:$E$1358,5,0)</f>
        <v>2605</v>
      </c>
      <c r="D1125" s="37">
        <f>VLOOKUP(A1125,'[1]Прейскурант( новый)'!$A$9:$C$1217,3,0)</f>
        <v>15</v>
      </c>
      <c r="E1125" s="68">
        <f t="shared" si="301"/>
        <v>1423.3463999999999</v>
      </c>
      <c r="F1125" s="44">
        <f>VLOOKUP(A1125,'[2]себ-ть 2019 год'!$A$2:$Q$1337,6,0)</f>
        <v>0</v>
      </c>
      <c r="G1125" s="44">
        <f t="shared" si="276"/>
        <v>1423.3463999999999</v>
      </c>
      <c r="H1125" s="44">
        <f t="shared" si="289"/>
        <v>483.93777599999999</v>
      </c>
      <c r="I1125" s="45">
        <f t="shared" si="277"/>
        <v>1907.2841759999999</v>
      </c>
      <c r="J1125" s="44">
        <f t="shared" si="290"/>
        <v>286.09262639999997</v>
      </c>
      <c r="K1125" s="46">
        <f t="shared" si="278"/>
        <v>2193.3768024000001</v>
      </c>
      <c r="L1125" s="47">
        <f t="shared" si="291"/>
        <v>2632.0521628800002</v>
      </c>
      <c r="M1125" s="77">
        <f t="shared" si="303"/>
        <v>2774.3249999999998</v>
      </c>
      <c r="N1125" s="48">
        <v>2605</v>
      </c>
      <c r="O1125" s="49">
        <f t="shared" si="292"/>
        <v>6.4999999999999929</v>
      </c>
      <c r="P1125" s="93">
        <f t="shared" si="300"/>
        <v>0</v>
      </c>
    </row>
    <row r="1126" spans="1:16" ht="47.25" x14ac:dyDescent="0.2">
      <c r="A1126" s="18">
        <v>27000409</v>
      </c>
      <c r="B1126" s="2" t="s">
        <v>1032</v>
      </c>
      <c r="C1126" s="36">
        <f>VLOOKUP(A1126,'[3]Прейскурант 2019'!$A$12:$E$1358,5,0)</f>
        <v>2651</v>
      </c>
      <c r="D1126" s="37">
        <f>VLOOKUP(A1126,'[1]Прейскурант( новый)'!$A$9:$C$1217,3,0)</f>
        <v>15</v>
      </c>
      <c r="E1126" s="68">
        <f t="shared" si="301"/>
        <v>1423.3463999999999</v>
      </c>
      <c r="F1126" s="44">
        <f>VLOOKUP(A1126,'[2]себ-ть 2019 год'!$A$2:$Q$1337,6,0)</f>
        <v>0</v>
      </c>
      <c r="G1126" s="44">
        <f t="shared" si="276"/>
        <v>1423.3463999999999</v>
      </c>
      <c r="H1126" s="44">
        <f t="shared" si="289"/>
        <v>483.93777599999999</v>
      </c>
      <c r="I1126" s="45">
        <f t="shared" si="277"/>
        <v>1907.2841759999999</v>
      </c>
      <c r="J1126" s="44">
        <f t="shared" si="290"/>
        <v>286.09262639999997</v>
      </c>
      <c r="K1126" s="46">
        <f t="shared" si="278"/>
        <v>2193.3768024000001</v>
      </c>
      <c r="L1126" s="47">
        <f t="shared" si="291"/>
        <v>2632.0521628800002</v>
      </c>
      <c r="M1126" s="77">
        <f t="shared" si="303"/>
        <v>2823.3150000000001</v>
      </c>
      <c r="N1126" s="48">
        <v>2651</v>
      </c>
      <c r="O1126" s="49">
        <f t="shared" si="292"/>
        <v>6.5000000000000018</v>
      </c>
      <c r="P1126" s="93">
        <f t="shared" si="300"/>
        <v>0</v>
      </c>
    </row>
    <row r="1127" spans="1:16" ht="47.25" x14ac:dyDescent="0.2">
      <c r="A1127" s="18">
        <v>27000509</v>
      </c>
      <c r="B1127" s="2" t="s">
        <v>1033</v>
      </c>
      <c r="C1127" s="36">
        <f>VLOOKUP(A1127,'[3]Прейскурант 2019'!$A$12:$E$1358,5,0)</f>
        <v>2512</v>
      </c>
      <c r="D1127" s="37">
        <f>VLOOKUP(A1127,'[1]Прейскурант( новый)'!$A$9:$C$1217,3,0)</f>
        <v>15</v>
      </c>
      <c r="E1127" s="68">
        <f t="shared" si="301"/>
        <v>1423.3463999999999</v>
      </c>
      <c r="F1127" s="44">
        <f>VLOOKUP(A1127,'[2]себ-ть 2019 год'!$A$2:$Q$1337,6,0)</f>
        <v>0</v>
      </c>
      <c r="G1127" s="44">
        <f t="shared" si="276"/>
        <v>1423.3463999999999</v>
      </c>
      <c r="H1127" s="44">
        <f t="shared" si="289"/>
        <v>483.93777599999999</v>
      </c>
      <c r="I1127" s="45">
        <f t="shared" si="277"/>
        <v>1907.2841759999999</v>
      </c>
      <c r="J1127" s="44">
        <f t="shared" si="290"/>
        <v>286.09262639999997</v>
      </c>
      <c r="K1127" s="46">
        <f t="shared" si="278"/>
        <v>2193.3768024000001</v>
      </c>
      <c r="L1127" s="47">
        <f t="shared" si="291"/>
        <v>2632.0521628800002</v>
      </c>
      <c r="M1127" s="77">
        <f t="shared" si="303"/>
        <v>2675.28</v>
      </c>
      <c r="N1127" s="48">
        <v>2512</v>
      </c>
      <c r="O1127" s="49">
        <f t="shared" si="292"/>
        <v>6.5000000000000089</v>
      </c>
      <c r="P1127" s="93">
        <f t="shared" si="300"/>
        <v>0</v>
      </c>
    </row>
    <row r="1128" spans="1:16" ht="47.25" x14ac:dyDescent="0.2">
      <c r="A1128" s="18">
        <v>27000609</v>
      </c>
      <c r="B1128" s="2" t="s">
        <v>1034</v>
      </c>
      <c r="C1128" s="36">
        <f>VLOOKUP(A1128,'[3]Прейскурант 2019'!$A$12:$E$1358,5,0)</f>
        <v>2473</v>
      </c>
      <c r="D1128" s="37">
        <f>VLOOKUP(A1128,'[1]Прейскурант( новый)'!$A$9:$C$1217,3,0)</f>
        <v>15</v>
      </c>
      <c r="E1128" s="68">
        <f t="shared" si="301"/>
        <v>1423.3463999999999</v>
      </c>
      <c r="F1128" s="44">
        <f>VLOOKUP(A1128,'[2]себ-ть 2019 год'!$A$2:$Q$1337,6,0)</f>
        <v>0</v>
      </c>
      <c r="G1128" s="44">
        <f t="shared" si="276"/>
        <v>1423.3463999999999</v>
      </c>
      <c r="H1128" s="44">
        <f t="shared" si="289"/>
        <v>483.93777599999999</v>
      </c>
      <c r="I1128" s="45">
        <f t="shared" si="277"/>
        <v>1907.2841759999999</v>
      </c>
      <c r="J1128" s="44">
        <f t="shared" si="290"/>
        <v>286.09262639999997</v>
      </c>
      <c r="K1128" s="46">
        <f t="shared" si="278"/>
        <v>2193.3768024000001</v>
      </c>
      <c r="L1128" s="47">
        <f t="shared" si="291"/>
        <v>2632.0521628800002</v>
      </c>
      <c r="M1128" s="77">
        <f t="shared" si="303"/>
        <v>2633.7449999999999</v>
      </c>
      <c r="N1128" s="48">
        <v>2473</v>
      </c>
      <c r="O1128" s="49">
        <f t="shared" si="292"/>
        <v>6.4999999999999964</v>
      </c>
      <c r="P1128" s="93">
        <f t="shared" si="300"/>
        <v>0</v>
      </c>
    </row>
    <row r="1129" spans="1:16" ht="63" x14ac:dyDescent="0.2">
      <c r="A1129" s="18">
        <v>27000709</v>
      </c>
      <c r="B1129" s="2" t="s">
        <v>1035</v>
      </c>
      <c r="C1129" s="36">
        <f>VLOOKUP(A1129,'[3]Прейскурант 2019'!$A$12:$E$1358,5,0)</f>
        <v>2400</v>
      </c>
      <c r="D1129" s="37">
        <f>VLOOKUP(A1129,'[1]Прейскурант( новый)'!$A$9:$C$1217,3,0)</f>
        <v>15</v>
      </c>
      <c r="E1129" s="68">
        <f t="shared" si="301"/>
        <v>1423.3463999999999</v>
      </c>
      <c r="F1129" s="44">
        <f>VLOOKUP(A1129,'[2]себ-ть 2019 год'!$A$2:$Q$1337,6,0)</f>
        <v>0</v>
      </c>
      <c r="G1129" s="44">
        <f t="shared" si="276"/>
        <v>1423.3463999999999</v>
      </c>
      <c r="H1129" s="44">
        <f t="shared" si="289"/>
        <v>483.93777599999999</v>
      </c>
      <c r="I1129" s="45">
        <f t="shared" si="277"/>
        <v>1907.2841759999999</v>
      </c>
      <c r="J1129" s="44">
        <f t="shared" si="290"/>
        <v>286.09262639999997</v>
      </c>
      <c r="K1129" s="46">
        <f t="shared" si="278"/>
        <v>2193.3768024000001</v>
      </c>
      <c r="L1129" s="47">
        <f t="shared" si="291"/>
        <v>2632.0521628800002</v>
      </c>
      <c r="M1129" s="77">
        <f t="shared" si="303"/>
        <v>2556</v>
      </c>
      <c r="N1129" s="48">
        <v>2400</v>
      </c>
      <c r="O1129" s="49">
        <f t="shared" si="292"/>
        <v>6.5</v>
      </c>
      <c r="P1129" s="93">
        <f t="shared" si="300"/>
        <v>0</v>
      </c>
    </row>
    <row r="1130" spans="1:16" ht="78.75" x14ac:dyDescent="0.2">
      <c r="A1130" s="18">
        <v>27000010</v>
      </c>
      <c r="B1130" s="2" t="s">
        <v>1036</v>
      </c>
      <c r="C1130" s="36">
        <f>VLOOKUP(A1130,'[3]Прейскурант 2019'!$A$12:$E$1358,5,0)</f>
        <v>318</v>
      </c>
      <c r="D1130" s="37">
        <f>VLOOKUP(A1130,'[1]Прейскурант( новый)'!$A$9:$C$1217,3,0)</f>
        <v>2</v>
      </c>
      <c r="E1130" s="68">
        <f t="shared" si="301"/>
        <v>189.77951999999999</v>
      </c>
      <c r="F1130" s="44">
        <f>VLOOKUP(A1130,'[2]себ-ть 2019 год'!$A$2:$Q$1337,6,0)</f>
        <v>0</v>
      </c>
      <c r="G1130" s="44">
        <f t="shared" si="276"/>
        <v>189.77951999999999</v>
      </c>
      <c r="H1130" s="44">
        <f t="shared" si="289"/>
        <v>64.525036799999995</v>
      </c>
      <c r="I1130" s="45">
        <f t="shared" si="277"/>
        <v>254.3045568</v>
      </c>
      <c r="J1130" s="44">
        <f t="shared" si="290"/>
        <v>38.145683519999999</v>
      </c>
      <c r="K1130" s="46">
        <f t="shared" si="278"/>
        <v>292.45024031999998</v>
      </c>
      <c r="L1130" s="47">
        <f t="shared" si="291"/>
        <v>350.94028838399998</v>
      </c>
      <c r="M1130" s="77">
        <f t="shared" si="303"/>
        <v>338.67</v>
      </c>
      <c r="N1130" s="48">
        <v>318</v>
      </c>
      <c r="O1130" s="49">
        <f t="shared" si="292"/>
        <v>6.5000000000000044</v>
      </c>
      <c r="P1130" s="93">
        <f t="shared" si="300"/>
        <v>0</v>
      </c>
    </row>
    <row r="1131" spans="1:16" ht="78.75" x14ac:dyDescent="0.2">
      <c r="A1131" s="18">
        <v>27000011</v>
      </c>
      <c r="B1131" s="80" t="s">
        <v>1244</v>
      </c>
      <c r="C1131" s="36">
        <f>VLOOKUP(A1131,'[3]Прейскурант 2019'!$A$12:$E$1358,5,0)</f>
        <v>318</v>
      </c>
      <c r="D1131" s="37">
        <f>VLOOKUP(A1131,'[1]Прейскурант( новый)'!$A$9:$C$1217,3,0)</f>
        <v>2</v>
      </c>
      <c r="E1131" s="68">
        <f t="shared" si="301"/>
        <v>189.77951999999999</v>
      </c>
      <c r="F1131" s="44">
        <f>VLOOKUP(A1131,'[2]себ-ть 2019 год'!$A$2:$Q$1337,6,0)</f>
        <v>0</v>
      </c>
      <c r="G1131" s="44">
        <f t="shared" si="276"/>
        <v>189.77951999999999</v>
      </c>
      <c r="H1131" s="44">
        <f t="shared" si="289"/>
        <v>64.525036799999995</v>
      </c>
      <c r="I1131" s="45">
        <f t="shared" si="277"/>
        <v>254.3045568</v>
      </c>
      <c r="J1131" s="44">
        <f t="shared" si="290"/>
        <v>38.145683519999999</v>
      </c>
      <c r="K1131" s="46">
        <f t="shared" si="278"/>
        <v>292.45024031999998</v>
      </c>
      <c r="L1131" s="47">
        <f t="shared" si="291"/>
        <v>350.94028838399998</v>
      </c>
      <c r="M1131" s="77">
        <f t="shared" si="303"/>
        <v>338.67</v>
      </c>
      <c r="N1131" s="48">
        <v>318</v>
      </c>
      <c r="O1131" s="49">
        <f t="shared" si="292"/>
        <v>6.5000000000000044</v>
      </c>
      <c r="P1131" s="93">
        <f t="shared" si="300"/>
        <v>0</v>
      </c>
    </row>
    <row r="1132" spans="1:16" ht="79.150000000000006" customHeight="1" x14ac:dyDescent="0.2">
      <c r="A1132" s="18">
        <v>27000013</v>
      </c>
      <c r="B1132" s="2" t="s">
        <v>1037</v>
      </c>
      <c r="C1132" s="36">
        <f>VLOOKUP(A1132,'[3]Прейскурант 2019'!$A$12:$E$1358,5,0)</f>
        <v>318</v>
      </c>
      <c r="D1132" s="37">
        <f>VLOOKUP(A1132,'[1]Прейскурант( новый)'!$A$9:$C$1217,3,0)</f>
        <v>2</v>
      </c>
      <c r="E1132" s="68">
        <f t="shared" si="301"/>
        <v>189.77951999999999</v>
      </c>
      <c r="F1132" s="44">
        <f>VLOOKUP(A1132,'[2]себ-ть 2019 год'!$A$2:$Q$1337,6,0)</f>
        <v>0</v>
      </c>
      <c r="G1132" s="44">
        <f t="shared" si="276"/>
        <v>189.77951999999999</v>
      </c>
      <c r="H1132" s="44">
        <f t="shared" si="289"/>
        <v>64.525036799999995</v>
      </c>
      <c r="I1132" s="45">
        <f t="shared" si="277"/>
        <v>254.3045568</v>
      </c>
      <c r="J1132" s="44">
        <f t="shared" si="290"/>
        <v>38.145683519999999</v>
      </c>
      <c r="K1132" s="46">
        <f t="shared" si="278"/>
        <v>292.45024031999998</v>
      </c>
      <c r="L1132" s="47">
        <f t="shared" si="291"/>
        <v>350.94028838399998</v>
      </c>
      <c r="M1132" s="77">
        <f t="shared" si="303"/>
        <v>338.67</v>
      </c>
      <c r="N1132" s="48">
        <v>365</v>
      </c>
      <c r="O1132" s="49">
        <f t="shared" si="292"/>
        <v>6.5000000000000044</v>
      </c>
      <c r="P1132" s="93">
        <f t="shared" si="300"/>
        <v>0.14779874213836486</v>
      </c>
    </row>
    <row r="1133" spans="1:16" ht="126" x14ac:dyDescent="0.2">
      <c r="A1133" s="18">
        <v>27000042</v>
      </c>
      <c r="B1133" s="80" t="s">
        <v>1245</v>
      </c>
      <c r="C1133" s="36">
        <v>0</v>
      </c>
      <c r="D1133" s="37">
        <v>2</v>
      </c>
      <c r="E1133" s="68">
        <f t="shared" si="301"/>
        <v>189.77951999999999</v>
      </c>
      <c r="F1133" s="44">
        <v>0</v>
      </c>
      <c r="G1133" s="44">
        <f t="shared" ref="G1133:G1195" si="304">E1133+F1133</f>
        <v>189.77951999999999</v>
      </c>
      <c r="H1133" s="44">
        <f t="shared" si="289"/>
        <v>64.525036799999995</v>
      </c>
      <c r="I1133" s="45">
        <f t="shared" ref="I1133:I1195" si="305">G1133+H1133</f>
        <v>254.3045568</v>
      </c>
      <c r="J1133" s="44">
        <f t="shared" si="290"/>
        <v>38.145683519999999</v>
      </c>
      <c r="K1133" s="46">
        <f t="shared" ref="K1133:K1195" si="306">I1133+J1133</f>
        <v>292.45024031999998</v>
      </c>
      <c r="L1133" s="47">
        <f t="shared" si="291"/>
        <v>350.94028838399998</v>
      </c>
      <c r="M1133" s="77">
        <v>381</v>
      </c>
      <c r="N1133" s="48">
        <v>381</v>
      </c>
      <c r="O1133" s="49">
        <v>100</v>
      </c>
      <c r="P1133" s="93">
        <v>1</v>
      </c>
    </row>
    <row r="1134" spans="1:16" ht="94.5" x14ac:dyDescent="0.2">
      <c r="A1134" s="18">
        <v>27000016</v>
      </c>
      <c r="B1134" s="2" t="s">
        <v>1038</v>
      </c>
      <c r="C1134" s="36">
        <f>VLOOKUP(A1134,'[3]Прейскурант 2019'!$A$12:$E$1358,5,0)</f>
        <v>582</v>
      </c>
      <c r="D1134" s="37">
        <f>VLOOKUP(A1134,'[1]Прейскурант( новый)'!$A$9:$C$1217,3,0)</f>
        <v>4</v>
      </c>
      <c r="E1134" s="68">
        <f t="shared" si="301"/>
        <v>379.55903999999998</v>
      </c>
      <c r="F1134" s="44">
        <f>VLOOKUP(A1134,'[2]себ-ть 2019 год'!$A$2:$Q$1337,6,0)</f>
        <v>0</v>
      </c>
      <c r="G1134" s="44">
        <f t="shared" si="304"/>
        <v>379.55903999999998</v>
      </c>
      <c r="H1134" s="44">
        <f t="shared" si="289"/>
        <v>129.05007359999999</v>
      </c>
      <c r="I1134" s="45">
        <f t="shared" si="305"/>
        <v>508.6091136</v>
      </c>
      <c r="J1134" s="44">
        <f t="shared" si="290"/>
        <v>76.291367039999997</v>
      </c>
      <c r="K1134" s="46">
        <f t="shared" si="306"/>
        <v>584.90048063999996</v>
      </c>
      <c r="L1134" s="47">
        <f t="shared" si="291"/>
        <v>701.88057676799997</v>
      </c>
      <c r="M1134" s="77">
        <f t="shared" si="303"/>
        <v>619.83000000000004</v>
      </c>
      <c r="N1134" s="48">
        <v>620</v>
      </c>
      <c r="O1134" s="49">
        <f t="shared" si="292"/>
        <v>6.5000000000000071</v>
      </c>
      <c r="P1134" s="93">
        <f t="shared" si="300"/>
        <v>6.5292096219931262E-2</v>
      </c>
    </row>
    <row r="1135" spans="1:16" ht="31.5" x14ac:dyDescent="0.2">
      <c r="A1135" s="18">
        <v>27000017</v>
      </c>
      <c r="B1135" s="2" t="s">
        <v>1039</v>
      </c>
      <c r="C1135" s="36">
        <f>VLOOKUP(A1135,'[3]Прейскурант 2019'!$A$12:$E$1358,5,0)</f>
        <v>582</v>
      </c>
      <c r="D1135" s="37">
        <f>VLOOKUP(A1135,'[1]Прейскурант( новый)'!$A$9:$C$1217,3,0)</f>
        <v>4</v>
      </c>
      <c r="E1135" s="68">
        <f t="shared" si="301"/>
        <v>379.55903999999998</v>
      </c>
      <c r="F1135" s="44">
        <f>VLOOKUP(A1135,'[2]себ-ть 2019 год'!$A$2:$Q$1337,6,0)</f>
        <v>0</v>
      </c>
      <c r="G1135" s="44">
        <f t="shared" si="304"/>
        <v>379.55903999999998</v>
      </c>
      <c r="H1135" s="44">
        <f t="shared" si="289"/>
        <v>129.05007359999999</v>
      </c>
      <c r="I1135" s="45">
        <f t="shared" si="305"/>
        <v>508.6091136</v>
      </c>
      <c r="J1135" s="44">
        <f t="shared" si="290"/>
        <v>76.291367039999997</v>
      </c>
      <c r="K1135" s="46">
        <f t="shared" si="306"/>
        <v>584.90048063999996</v>
      </c>
      <c r="L1135" s="47">
        <f t="shared" si="291"/>
        <v>701.88057676799997</v>
      </c>
      <c r="M1135" s="77">
        <f t="shared" si="303"/>
        <v>619.83000000000004</v>
      </c>
      <c r="N1135" s="48">
        <v>620</v>
      </c>
      <c r="O1135" s="49">
        <f t="shared" si="292"/>
        <v>6.5000000000000071</v>
      </c>
      <c r="P1135" s="93">
        <f t="shared" si="300"/>
        <v>6.5292096219931262E-2</v>
      </c>
    </row>
    <row r="1136" spans="1:16" ht="47.25" x14ac:dyDescent="0.2">
      <c r="A1136" s="18">
        <v>27000018</v>
      </c>
      <c r="B1136" s="2" t="s">
        <v>1040</v>
      </c>
      <c r="C1136" s="36">
        <f>VLOOKUP(A1136,'[3]Прейскурант 2019'!$A$12:$E$1358,5,0)</f>
        <v>1224</v>
      </c>
      <c r="D1136" s="37">
        <f>VLOOKUP(A1136,'[1]Прейскурант( новый)'!$A$9:$C$1217,3,0)</f>
        <v>8</v>
      </c>
      <c r="E1136" s="68">
        <f t="shared" si="301"/>
        <v>759.11807999999996</v>
      </c>
      <c r="F1136" s="44">
        <f>VLOOKUP(A1136,'[2]себ-ть 2019 год'!$A$2:$Q$1337,6,0)</f>
        <v>0</v>
      </c>
      <c r="G1136" s="44">
        <f t="shared" si="304"/>
        <v>759.11807999999996</v>
      </c>
      <c r="H1136" s="44">
        <f t="shared" si="289"/>
        <v>258.10014719999998</v>
      </c>
      <c r="I1136" s="45">
        <f t="shared" si="305"/>
        <v>1017.2182272</v>
      </c>
      <c r="J1136" s="44">
        <f t="shared" si="290"/>
        <v>152.58273407999999</v>
      </c>
      <c r="K1136" s="46">
        <f t="shared" si="306"/>
        <v>1169.8009612799999</v>
      </c>
      <c r="L1136" s="47">
        <f t="shared" si="291"/>
        <v>1403.7611535359999</v>
      </c>
      <c r="M1136" s="77">
        <f t="shared" si="303"/>
        <v>1303.56</v>
      </c>
      <c r="N1136" s="48">
        <v>1304</v>
      </c>
      <c r="O1136" s="49">
        <f t="shared" si="292"/>
        <v>6.4999999999999964</v>
      </c>
      <c r="P1136" s="93">
        <f t="shared" si="300"/>
        <v>6.5359477124182996E-2</v>
      </c>
    </row>
    <row r="1137" spans="1:16" ht="63" x14ac:dyDescent="0.2">
      <c r="A1137" s="18">
        <v>27000019</v>
      </c>
      <c r="B1137" s="2" t="s">
        <v>1041</v>
      </c>
      <c r="C1137" s="36">
        <f>VLOOKUP(A1137,'[3]Прейскурант 2019'!$A$12:$E$1358,5,0)</f>
        <v>1909</v>
      </c>
      <c r="D1137" s="37">
        <f>VLOOKUP(A1137,'[1]Прейскурант( новый)'!$A$9:$C$1217,3,0)</f>
        <v>12</v>
      </c>
      <c r="E1137" s="68">
        <f t="shared" si="301"/>
        <v>1138.6771200000001</v>
      </c>
      <c r="F1137" s="44">
        <f>VLOOKUP(A1137,'[2]себ-ть 2019 год'!$A$2:$Q$1337,6,0)</f>
        <v>0</v>
      </c>
      <c r="G1137" s="44">
        <f t="shared" si="304"/>
        <v>1138.6771200000001</v>
      </c>
      <c r="H1137" s="44">
        <f t="shared" si="289"/>
        <v>387.15022080000006</v>
      </c>
      <c r="I1137" s="45">
        <f t="shared" si="305"/>
        <v>1525.8273408</v>
      </c>
      <c r="J1137" s="44">
        <f t="shared" si="290"/>
        <v>228.87410112000001</v>
      </c>
      <c r="K1137" s="46">
        <f t="shared" si="306"/>
        <v>1754.70144192</v>
      </c>
      <c r="L1137" s="47">
        <f t="shared" si="291"/>
        <v>2105.6417303039998</v>
      </c>
      <c r="M1137" s="77">
        <f t="shared" si="303"/>
        <v>2033.085</v>
      </c>
      <c r="N1137" s="48">
        <v>2105</v>
      </c>
      <c r="O1137" s="49">
        <f t="shared" si="292"/>
        <v>6.5000000000000018</v>
      </c>
      <c r="P1137" s="93">
        <f t="shared" si="300"/>
        <v>0.10267155578837084</v>
      </c>
    </row>
    <row r="1138" spans="1:16" ht="15.75" x14ac:dyDescent="0.2">
      <c r="A1138" s="18">
        <v>27000020</v>
      </c>
      <c r="B1138" s="2" t="s">
        <v>1042</v>
      </c>
      <c r="C1138" s="36">
        <f>VLOOKUP(A1138,'[3]Прейскурант 2019'!$A$12:$E$1358,5,0)</f>
        <v>1398</v>
      </c>
      <c r="D1138" s="37">
        <f>VLOOKUP(A1138,'[1]Прейскурант( новый)'!$A$9:$C$1217,3,0)</f>
        <v>10</v>
      </c>
      <c r="E1138" s="68">
        <f t="shared" si="301"/>
        <v>948.89760000000001</v>
      </c>
      <c r="F1138" s="44">
        <f>VLOOKUP(A1138,'[2]себ-ть 2019 год'!$A$2:$Q$1337,6,0)</f>
        <v>0</v>
      </c>
      <c r="G1138" s="44">
        <f t="shared" si="304"/>
        <v>948.89760000000001</v>
      </c>
      <c r="H1138" s="44">
        <f t="shared" si="289"/>
        <v>322.62518400000005</v>
      </c>
      <c r="I1138" s="45">
        <f t="shared" si="305"/>
        <v>1271.522784</v>
      </c>
      <c r="J1138" s="44">
        <f t="shared" si="290"/>
        <v>190.7284176</v>
      </c>
      <c r="K1138" s="46">
        <f t="shared" si="306"/>
        <v>1462.2512016000001</v>
      </c>
      <c r="L1138" s="47">
        <f t="shared" si="291"/>
        <v>1754.70144192</v>
      </c>
      <c r="M1138" s="77">
        <f t="shared" si="303"/>
        <v>1488.87</v>
      </c>
      <c r="N1138" s="48">
        <v>1608</v>
      </c>
      <c r="O1138" s="49">
        <f t="shared" si="292"/>
        <v>6.499999999999992</v>
      </c>
      <c r="P1138" s="93">
        <f t="shared" si="300"/>
        <v>0.15021459227467804</v>
      </c>
    </row>
    <row r="1139" spans="1:16" ht="47.25" x14ac:dyDescent="0.2">
      <c r="A1139" s="18">
        <v>27000021</v>
      </c>
      <c r="B1139" s="2" t="s">
        <v>1043</v>
      </c>
      <c r="C1139" s="36">
        <f>VLOOKUP(A1139,'[3]Прейскурант 2019'!$A$12:$E$1358,5,0)</f>
        <v>1166</v>
      </c>
      <c r="D1139" s="37">
        <f>VLOOKUP(A1139,'[1]Прейскурант( новый)'!$A$9:$C$1217,3,0)</f>
        <v>8</v>
      </c>
      <c r="E1139" s="68">
        <f t="shared" si="301"/>
        <v>759.11807999999996</v>
      </c>
      <c r="F1139" s="44">
        <f>VLOOKUP(A1139,'[2]себ-ть 2019 год'!$A$2:$Q$1337,6,0)</f>
        <v>0</v>
      </c>
      <c r="G1139" s="44">
        <f t="shared" si="304"/>
        <v>759.11807999999996</v>
      </c>
      <c r="H1139" s="44">
        <f t="shared" si="289"/>
        <v>258.10014719999998</v>
      </c>
      <c r="I1139" s="45">
        <f t="shared" si="305"/>
        <v>1017.2182272</v>
      </c>
      <c r="J1139" s="44">
        <f t="shared" si="290"/>
        <v>152.58273407999999</v>
      </c>
      <c r="K1139" s="46">
        <f t="shared" si="306"/>
        <v>1169.8009612799999</v>
      </c>
      <c r="L1139" s="47">
        <f t="shared" si="291"/>
        <v>1403.7611535359999</v>
      </c>
      <c r="M1139" s="77">
        <f t="shared" si="303"/>
        <v>1241.79</v>
      </c>
      <c r="N1139" s="48">
        <v>1242</v>
      </c>
      <c r="O1139" s="49">
        <f t="shared" si="292"/>
        <v>6.4999999999999973</v>
      </c>
      <c r="P1139" s="93">
        <f t="shared" si="300"/>
        <v>6.5180102915951998E-2</v>
      </c>
    </row>
    <row r="1140" spans="1:16" ht="31.5" x14ac:dyDescent="0.2">
      <c r="A1140" s="18">
        <v>27000022</v>
      </c>
      <c r="B1140" s="2" t="s">
        <v>1044</v>
      </c>
      <c r="C1140" s="36">
        <f>VLOOKUP(A1140,'[3]Прейскурант 2019'!$A$12:$E$1358,5,0)</f>
        <v>1909</v>
      </c>
      <c r="D1140" s="37">
        <f>VLOOKUP(A1140,'[1]Прейскурант( новый)'!$A$9:$C$1217,3,0)</f>
        <v>12</v>
      </c>
      <c r="E1140" s="68">
        <f t="shared" si="301"/>
        <v>1138.6771200000001</v>
      </c>
      <c r="F1140" s="44">
        <f>VLOOKUP(A1140,'[2]себ-ть 2019 год'!$A$2:$Q$1337,6,0)</f>
        <v>0</v>
      </c>
      <c r="G1140" s="44">
        <f t="shared" si="304"/>
        <v>1138.6771200000001</v>
      </c>
      <c r="H1140" s="44">
        <f t="shared" si="289"/>
        <v>387.15022080000006</v>
      </c>
      <c r="I1140" s="45">
        <f t="shared" si="305"/>
        <v>1525.8273408</v>
      </c>
      <c r="J1140" s="44">
        <f t="shared" si="290"/>
        <v>228.87410112000001</v>
      </c>
      <c r="K1140" s="46">
        <f t="shared" si="306"/>
        <v>1754.70144192</v>
      </c>
      <c r="L1140" s="47">
        <f t="shared" si="291"/>
        <v>2105.6417303039998</v>
      </c>
      <c r="M1140" s="77">
        <f t="shared" si="303"/>
        <v>2033.085</v>
      </c>
      <c r="N1140" s="48">
        <v>2195</v>
      </c>
      <c r="O1140" s="49">
        <f t="shared" si="292"/>
        <v>6.5000000000000018</v>
      </c>
      <c r="P1140" s="93">
        <f t="shared" si="300"/>
        <v>0.14981665793609222</v>
      </c>
    </row>
    <row r="1141" spans="1:16" ht="63" x14ac:dyDescent="0.2">
      <c r="A1141" s="18">
        <v>27000023</v>
      </c>
      <c r="B1141" s="2" t="s">
        <v>1045</v>
      </c>
      <c r="C1141" s="36">
        <f>VLOOKUP(A1141,'[3]Прейскурант 2019'!$A$12:$E$1358,5,0)</f>
        <v>1909</v>
      </c>
      <c r="D1141" s="37">
        <f>VLOOKUP(A1141,'[1]Прейскурант( новый)'!$A$9:$C$1217,3,0)</f>
        <v>12</v>
      </c>
      <c r="E1141" s="68">
        <f t="shared" si="301"/>
        <v>1138.6771200000001</v>
      </c>
      <c r="F1141" s="44">
        <f>VLOOKUP(A1141,'[2]себ-ть 2019 год'!$A$2:$Q$1337,6,0)</f>
        <v>0</v>
      </c>
      <c r="G1141" s="44">
        <f t="shared" si="304"/>
        <v>1138.6771200000001</v>
      </c>
      <c r="H1141" s="44">
        <f t="shared" si="289"/>
        <v>387.15022080000006</v>
      </c>
      <c r="I1141" s="45">
        <f t="shared" si="305"/>
        <v>1525.8273408</v>
      </c>
      <c r="J1141" s="44">
        <f t="shared" si="290"/>
        <v>228.87410112000001</v>
      </c>
      <c r="K1141" s="46">
        <f t="shared" si="306"/>
        <v>1754.70144192</v>
      </c>
      <c r="L1141" s="47">
        <f t="shared" si="291"/>
        <v>2105.6417303039998</v>
      </c>
      <c r="M1141" s="77">
        <f t="shared" si="303"/>
        <v>2033.085</v>
      </c>
      <c r="N1141" s="48">
        <v>2195</v>
      </c>
      <c r="O1141" s="49">
        <f t="shared" si="292"/>
        <v>6.5000000000000018</v>
      </c>
      <c r="P1141" s="93">
        <f t="shared" si="300"/>
        <v>0.14981665793609222</v>
      </c>
    </row>
    <row r="1142" spans="1:16" ht="78.75" x14ac:dyDescent="0.2">
      <c r="A1142" s="18">
        <v>27000024</v>
      </c>
      <c r="B1142" s="80" t="s">
        <v>1246</v>
      </c>
      <c r="C1142" s="36">
        <f>VLOOKUP(A1142,'[3]Прейскурант 2019'!$A$12:$E$1358,5,0)</f>
        <v>1005</v>
      </c>
      <c r="D1142" s="37">
        <f>VLOOKUP(A1142,'[1]Прейскурант( новый)'!$A$9:$C$1217,3,0)</f>
        <v>12</v>
      </c>
      <c r="E1142" s="68">
        <f t="shared" si="301"/>
        <v>1138.6771200000001</v>
      </c>
      <c r="F1142" s="44">
        <f>VLOOKUP(A1142,'[2]себ-ть 2019 год'!$A$2:$Q$1337,6,0)</f>
        <v>0</v>
      </c>
      <c r="G1142" s="44">
        <f t="shared" si="304"/>
        <v>1138.6771200000001</v>
      </c>
      <c r="H1142" s="44">
        <f t="shared" si="289"/>
        <v>387.15022080000006</v>
      </c>
      <c r="I1142" s="45">
        <f t="shared" si="305"/>
        <v>1525.8273408</v>
      </c>
      <c r="J1142" s="44">
        <f t="shared" si="290"/>
        <v>228.87410112000001</v>
      </c>
      <c r="K1142" s="46">
        <f t="shared" si="306"/>
        <v>1754.70144192</v>
      </c>
      <c r="L1142" s="47">
        <f t="shared" si="291"/>
        <v>2105.6417303039998</v>
      </c>
      <c r="M1142" s="77">
        <f t="shared" si="303"/>
        <v>1070.325</v>
      </c>
      <c r="N1142" s="48">
        <v>1070</v>
      </c>
      <c r="O1142" s="49">
        <f t="shared" si="292"/>
        <v>6.5000000000000044</v>
      </c>
      <c r="P1142" s="93">
        <f t="shared" si="300"/>
        <v>6.4676616915422924E-2</v>
      </c>
    </row>
    <row r="1143" spans="1:16" ht="47.25" x14ac:dyDescent="0.2">
      <c r="A1143" s="18">
        <v>27000025</v>
      </c>
      <c r="B1143" s="2" t="s">
        <v>1046</v>
      </c>
      <c r="C1143" s="36">
        <f>VLOOKUP(A1143,'[3]Прейскурант 2019'!$A$12:$E$1358,5,0)</f>
        <v>1591</v>
      </c>
      <c r="D1143" s="37">
        <f>VLOOKUP(A1143,'[1]Прейскурант( новый)'!$A$9:$C$1217,3,0)</f>
        <v>10</v>
      </c>
      <c r="E1143" s="68">
        <f t="shared" si="301"/>
        <v>948.89760000000001</v>
      </c>
      <c r="F1143" s="44">
        <f>VLOOKUP(A1143,'[2]себ-ть 2019 год'!$A$2:$Q$1337,6,0)</f>
        <v>0</v>
      </c>
      <c r="G1143" s="44">
        <f t="shared" si="304"/>
        <v>948.89760000000001</v>
      </c>
      <c r="H1143" s="44">
        <f t="shared" si="289"/>
        <v>322.62518400000005</v>
      </c>
      <c r="I1143" s="45">
        <f t="shared" si="305"/>
        <v>1271.522784</v>
      </c>
      <c r="J1143" s="44">
        <f t="shared" si="290"/>
        <v>190.7284176</v>
      </c>
      <c r="K1143" s="46">
        <f t="shared" si="306"/>
        <v>1462.2512016000001</v>
      </c>
      <c r="L1143" s="47">
        <f t="shared" si="291"/>
        <v>1754.70144192</v>
      </c>
      <c r="M1143" s="77">
        <f t="shared" si="303"/>
        <v>1694.415</v>
      </c>
      <c r="N1143" s="48">
        <v>1830</v>
      </c>
      <c r="O1143" s="49">
        <f t="shared" si="292"/>
        <v>6.4999999999999973</v>
      </c>
      <c r="P1143" s="93">
        <f t="shared" si="300"/>
        <v>0.15021998742928977</v>
      </c>
    </row>
    <row r="1144" spans="1:16" ht="94.5" x14ac:dyDescent="0.2">
      <c r="A1144" s="18">
        <v>27000026</v>
      </c>
      <c r="B1144" s="2" t="s">
        <v>1047</v>
      </c>
      <c r="C1144" s="36">
        <f>VLOOKUP(A1144,'[3]Прейскурант 2019'!$A$12:$E$1358,5,0)</f>
        <v>5028</v>
      </c>
      <c r="D1144" s="37">
        <f>VLOOKUP(A1144,'[1]Прейскурант( новый)'!$A$9:$C$1217,3,0)</f>
        <v>40</v>
      </c>
      <c r="E1144" s="68">
        <f t="shared" si="301"/>
        <v>3795.5904</v>
      </c>
      <c r="F1144" s="44">
        <f>VLOOKUP(A1144,'[2]себ-ть 2019 год'!$A$2:$Q$1337,6,0)</f>
        <v>0</v>
      </c>
      <c r="G1144" s="44">
        <f t="shared" si="304"/>
        <v>3795.5904</v>
      </c>
      <c r="H1144" s="44">
        <f t="shared" si="289"/>
        <v>1290.5007360000002</v>
      </c>
      <c r="I1144" s="45">
        <f t="shared" si="305"/>
        <v>5086.091136</v>
      </c>
      <c r="J1144" s="44">
        <f t="shared" si="290"/>
        <v>762.9136704</v>
      </c>
      <c r="K1144" s="46">
        <f t="shared" si="306"/>
        <v>5849.0048064000002</v>
      </c>
      <c r="L1144" s="47">
        <f t="shared" si="291"/>
        <v>7018.8057676799999</v>
      </c>
      <c r="M1144" s="77">
        <f t="shared" si="303"/>
        <v>5354.82</v>
      </c>
      <c r="N1144" s="48">
        <v>5782</v>
      </c>
      <c r="O1144" s="49">
        <f t="shared" si="292"/>
        <v>6.4999999999999947</v>
      </c>
      <c r="P1144" s="93">
        <f t="shared" si="300"/>
        <v>0.14996022275258558</v>
      </c>
    </row>
    <row r="1145" spans="1:16" ht="78.75" x14ac:dyDescent="0.2">
      <c r="A1145" s="18">
        <v>27000027</v>
      </c>
      <c r="B1145" s="2" t="s">
        <v>1048</v>
      </c>
      <c r="C1145" s="36">
        <f>VLOOKUP(A1145,'[3]Прейскурант 2019'!$A$12:$E$1358,5,0)</f>
        <v>3327</v>
      </c>
      <c r="D1145" s="37">
        <f>VLOOKUP(A1145,'[1]Прейскурант( новый)'!$A$9:$C$1217,3,0)</f>
        <v>20</v>
      </c>
      <c r="E1145" s="68">
        <f t="shared" si="301"/>
        <v>1897.7952</v>
      </c>
      <c r="F1145" s="44">
        <f>VLOOKUP(A1145,'[2]себ-ть 2019 год'!$A$2:$Q$1337,6,0)</f>
        <v>0</v>
      </c>
      <c r="G1145" s="44">
        <f t="shared" si="304"/>
        <v>1897.7952</v>
      </c>
      <c r="H1145" s="44">
        <f t="shared" si="289"/>
        <v>645.25036800000009</v>
      </c>
      <c r="I1145" s="45">
        <f t="shared" si="305"/>
        <v>2543.045568</v>
      </c>
      <c r="J1145" s="44">
        <f t="shared" si="290"/>
        <v>381.4568352</v>
      </c>
      <c r="K1145" s="46">
        <f t="shared" si="306"/>
        <v>2924.5024032000001</v>
      </c>
      <c r="L1145" s="47">
        <f t="shared" si="291"/>
        <v>3509.40288384</v>
      </c>
      <c r="M1145" s="77">
        <f t="shared" si="303"/>
        <v>3543.2550000000001</v>
      </c>
      <c r="N1145" s="48">
        <v>3826</v>
      </c>
      <c r="O1145" s="49">
        <f t="shared" si="292"/>
        <v>6.5000000000000027</v>
      </c>
      <c r="P1145" s="93">
        <f t="shared" si="300"/>
        <v>0.14998497144574685</v>
      </c>
    </row>
    <row r="1146" spans="1:16" ht="15.75" x14ac:dyDescent="0.2">
      <c r="A1146" s="18">
        <v>27000028</v>
      </c>
      <c r="B1146" s="2" t="s">
        <v>1049</v>
      </c>
      <c r="C1146" s="36">
        <f>VLOOKUP(A1146,'[3]Прейскурант 2019'!$A$12:$E$1358,5,0)</f>
        <v>802</v>
      </c>
      <c r="D1146" s="37">
        <f>VLOOKUP(A1146,'[1]Прейскурант( новый)'!$A$9:$C$1217,3,0)</f>
        <v>24</v>
      </c>
      <c r="E1146" s="68">
        <f t="shared" si="301"/>
        <v>2277.3542400000001</v>
      </c>
      <c r="F1146" s="44">
        <f>VLOOKUP(A1146,'[2]себ-ть 2019 год'!$A$2:$Q$1337,6,0)</f>
        <v>0</v>
      </c>
      <c r="G1146" s="44">
        <f t="shared" si="304"/>
        <v>2277.3542400000001</v>
      </c>
      <c r="H1146" s="44">
        <f t="shared" si="289"/>
        <v>774.30044160000011</v>
      </c>
      <c r="I1146" s="45">
        <f t="shared" si="305"/>
        <v>3051.6546816</v>
      </c>
      <c r="J1146" s="44">
        <f t="shared" si="290"/>
        <v>457.74820224000001</v>
      </c>
      <c r="K1146" s="46">
        <f t="shared" si="306"/>
        <v>3509.40288384</v>
      </c>
      <c r="L1146" s="47">
        <f t="shared" si="291"/>
        <v>4211.2834606079996</v>
      </c>
      <c r="M1146" s="77">
        <f t="shared" si="303"/>
        <v>854.13</v>
      </c>
      <c r="N1146" s="48">
        <v>922</v>
      </c>
      <c r="O1146" s="49">
        <f t="shared" si="292"/>
        <v>6.4999999999999991</v>
      </c>
      <c r="P1146" s="93">
        <f t="shared" si="300"/>
        <v>0.14962593516209477</v>
      </c>
    </row>
    <row r="1147" spans="1:16" ht="31.5" x14ac:dyDescent="0.2">
      <c r="A1147" s="18">
        <v>27000029</v>
      </c>
      <c r="B1147" s="2" t="s">
        <v>1050</v>
      </c>
      <c r="C1147" s="36">
        <f>VLOOKUP(A1147,'[3]Прейскурант 2019'!$A$12:$E$1358,5,0)</f>
        <v>6</v>
      </c>
      <c r="D1147" s="37">
        <f>VLOOKUP(A1147,'[1]Прейскурант( новый)'!$A$9:$C$1217,3,0)</f>
        <v>0.1</v>
      </c>
      <c r="E1147" s="68">
        <f t="shared" si="301"/>
        <v>9.488976000000001</v>
      </c>
      <c r="F1147" s="44">
        <f>VLOOKUP(A1147,'[2]себ-ть 2019 год'!$A$2:$Q$1337,6,0)</f>
        <v>0</v>
      </c>
      <c r="G1147" s="44">
        <f t="shared" si="304"/>
        <v>9.488976000000001</v>
      </c>
      <c r="H1147" s="44">
        <f t="shared" si="289"/>
        <v>3.2262518400000006</v>
      </c>
      <c r="I1147" s="45">
        <f t="shared" si="305"/>
        <v>12.715227840000001</v>
      </c>
      <c r="J1147" s="44">
        <f t="shared" si="290"/>
        <v>1.9072841760000001</v>
      </c>
      <c r="K1147" s="46">
        <f t="shared" si="306"/>
        <v>14.622512016000002</v>
      </c>
      <c r="L1147" s="47">
        <f t="shared" si="291"/>
        <v>17.547014419200003</v>
      </c>
      <c r="M1147" s="77">
        <f t="shared" si="303"/>
        <v>6.39</v>
      </c>
      <c r="N1147" s="48">
        <v>7</v>
      </c>
      <c r="O1147" s="49">
        <f t="shared" si="292"/>
        <v>6.4999999999999947</v>
      </c>
      <c r="P1147" s="93">
        <f t="shared" si="300"/>
        <v>0.16666666666666674</v>
      </c>
    </row>
    <row r="1148" spans="1:16" ht="31.5" x14ac:dyDescent="0.2">
      <c r="A1148" s="18">
        <v>27000030</v>
      </c>
      <c r="B1148" s="2" t="s">
        <v>1051</v>
      </c>
      <c r="C1148" s="36">
        <f>VLOOKUP(A1148,'[3]Прейскурант 2019'!$A$12:$E$1358,5,0)</f>
        <v>49</v>
      </c>
      <c r="D1148" s="37">
        <f>VLOOKUP(A1148,'[1]Прейскурант( новый)'!$A$9:$C$1217,3,0)</f>
        <v>0.5</v>
      </c>
      <c r="E1148" s="68">
        <f t="shared" si="301"/>
        <v>47.444879999999998</v>
      </c>
      <c r="F1148" s="44">
        <f>VLOOKUP(A1148,'[2]себ-ть 2019 год'!$A$2:$Q$1337,6,0)</f>
        <v>0</v>
      </c>
      <c r="G1148" s="44">
        <f t="shared" si="304"/>
        <v>47.444879999999998</v>
      </c>
      <c r="H1148" s="44">
        <f t="shared" si="289"/>
        <v>16.131259199999999</v>
      </c>
      <c r="I1148" s="45">
        <f t="shared" si="305"/>
        <v>63.5761392</v>
      </c>
      <c r="J1148" s="44">
        <f t="shared" si="290"/>
        <v>9.5364208799999997</v>
      </c>
      <c r="K1148" s="46">
        <f t="shared" si="306"/>
        <v>73.112560079999994</v>
      </c>
      <c r="L1148" s="47">
        <f t="shared" si="291"/>
        <v>87.735072095999996</v>
      </c>
      <c r="M1148" s="77">
        <f t="shared" si="303"/>
        <v>52.185000000000002</v>
      </c>
      <c r="N1148" s="48">
        <v>56</v>
      </c>
      <c r="O1148" s="49">
        <f t="shared" si="292"/>
        <v>6.5000000000000044</v>
      </c>
      <c r="P1148" s="93">
        <f t="shared" si="300"/>
        <v>0.14285714285714279</v>
      </c>
    </row>
    <row r="1149" spans="1:16" ht="15" customHeight="1" x14ac:dyDescent="0.2">
      <c r="A1149" s="182" t="s">
        <v>1052</v>
      </c>
      <c r="B1149" s="183"/>
      <c r="C1149" s="183"/>
      <c r="D1149" s="183"/>
      <c r="E1149" s="183"/>
      <c r="F1149" s="183"/>
      <c r="G1149" s="183"/>
      <c r="H1149" s="183"/>
      <c r="I1149" s="183"/>
      <c r="J1149" s="183"/>
      <c r="K1149" s="183"/>
      <c r="L1149" s="183"/>
      <c r="M1149" s="183"/>
      <c r="N1149" s="183"/>
      <c r="O1149" s="184"/>
    </row>
    <row r="1150" spans="1:16" ht="15.75" x14ac:dyDescent="0.2">
      <c r="A1150" s="185" t="s">
        <v>1053</v>
      </c>
      <c r="B1150" s="186"/>
      <c r="C1150" s="186"/>
      <c r="D1150" s="186"/>
      <c r="E1150" s="186"/>
      <c r="F1150" s="186"/>
      <c r="G1150" s="186"/>
      <c r="H1150" s="186"/>
      <c r="I1150" s="186"/>
      <c r="J1150" s="186"/>
      <c r="K1150" s="186"/>
      <c r="L1150" s="186"/>
      <c r="M1150" s="186"/>
      <c r="N1150" s="186"/>
      <c r="O1150" s="187"/>
    </row>
    <row r="1151" spans="1:16" ht="15.75" x14ac:dyDescent="0.2">
      <c r="A1151" s="25">
        <v>25002020</v>
      </c>
      <c r="B1151" s="11" t="s">
        <v>1054</v>
      </c>
      <c r="C1151" s="36">
        <f>VLOOKUP(A1151,'[3]Прейскурант 2019'!$A$12:$E$1358,5,0)</f>
        <v>0.46</v>
      </c>
      <c r="D1151" s="37">
        <v>7.0000000000000007E-2</v>
      </c>
      <c r="E1151" s="68">
        <f t="shared" ref="E1151:E1216" si="307">151.6*D1151*1.302</f>
        <v>13.816824</v>
      </c>
      <c r="F1151" s="44">
        <f>VLOOKUP(A1151,'[2]себ-ть 2019 год'!$A$2:$Q$1337,6,0)</f>
        <v>3.56</v>
      </c>
      <c r="G1151" s="44">
        <f t="shared" si="304"/>
        <v>17.376823999999999</v>
      </c>
      <c r="H1151" s="44">
        <f t="shared" si="289"/>
        <v>5.9081201600000002</v>
      </c>
      <c r="I1151" s="45">
        <f t="shared" si="305"/>
        <v>23.284944159999998</v>
      </c>
      <c r="J1151" s="44">
        <f t="shared" si="290"/>
        <v>3.4927416239999998</v>
      </c>
      <c r="K1151" s="46">
        <f t="shared" si="306"/>
        <v>26.777685783999999</v>
      </c>
      <c r="L1151" s="47">
        <f t="shared" si="291"/>
        <v>32.133222940799996</v>
      </c>
      <c r="M1151" s="77">
        <f t="shared" ref="M1151:M1167" si="308">C1151*6.5%+C1151</f>
        <v>0.4899</v>
      </c>
      <c r="N1151" s="48">
        <v>0.46</v>
      </c>
      <c r="O1151" s="49">
        <f t="shared" si="292"/>
        <v>6.4999999999999964</v>
      </c>
      <c r="P1151" s="93">
        <f t="shared" si="300"/>
        <v>0</v>
      </c>
    </row>
    <row r="1152" spans="1:16" ht="31.5" x14ac:dyDescent="0.2">
      <c r="A1152" s="25">
        <v>25002026</v>
      </c>
      <c r="B1152" s="8" t="s">
        <v>1055</v>
      </c>
      <c r="C1152" s="36">
        <f>VLOOKUP(A1152,'[3]Прейскурант 2019'!$A$12:$E$1358,5,0)</f>
        <v>0.53</v>
      </c>
      <c r="D1152" s="37">
        <v>7.0000000000000007E-2</v>
      </c>
      <c r="E1152" s="68">
        <f t="shared" si="307"/>
        <v>13.816824</v>
      </c>
      <c r="F1152" s="44">
        <f>VLOOKUP(A1152,'[2]себ-ть 2019 год'!$A$2:$Q$1337,6,0)</f>
        <v>9.39</v>
      </c>
      <c r="G1152" s="44">
        <f t="shared" si="304"/>
        <v>23.206824000000001</v>
      </c>
      <c r="H1152" s="44">
        <f t="shared" si="289"/>
        <v>7.8903201600000008</v>
      </c>
      <c r="I1152" s="45">
        <f t="shared" si="305"/>
        <v>31.097144160000003</v>
      </c>
      <c r="J1152" s="44">
        <f t="shared" si="290"/>
        <v>4.6645716240000006</v>
      </c>
      <c r="K1152" s="46">
        <f t="shared" si="306"/>
        <v>35.761715784000003</v>
      </c>
      <c r="L1152" s="47">
        <f t="shared" si="291"/>
        <v>42.914058940800004</v>
      </c>
      <c r="M1152" s="77">
        <f t="shared" si="308"/>
        <v>0.56445000000000001</v>
      </c>
      <c r="N1152" s="48">
        <v>0.53</v>
      </c>
      <c r="O1152" s="49">
        <f t="shared" si="292"/>
        <v>6.4999999999999964</v>
      </c>
      <c r="P1152" s="93">
        <f t="shared" si="300"/>
        <v>0</v>
      </c>
    </row>
    <row r="1153" spans="1:16" ht="15.75" x14ac:dyDescent="0.2">
      <c r="A1153" s="25">
        <v>25000004</v>
      </c>
      <c r="B1153" s="1" t="s">
        <v>1056</v>
      </c>
      <c r="C1153" s="36">
        <f>VLOOKUP(A1153,'[3]Прейскурант 2019'!$A$12:$E$1358,5,0)</f>
        <v>0.6</v>
      </c>
      <c r="D1153" s="37">
        <v>7.0000000000000007E-2</v>
      </c>
      <c r="E1153" s="68">
        <f t="shared" si="307"/>
        <v>13.816824</v>
      </c>
      <c r="F1153" s="44">
        <f>VLOOKUP(A1153,'[2]себ-ть 2019 год'!$A$2:$Q$1337,6,0)</f>
        <v>5.14</v>
      </c>
      <c r="G1153" s="44">
        <f t="shared" si="304"/>
        <v>18.956824000000001</v>
      </c>
      <c r="H1153" s="44">
        <f t="shared" si="289"/>
        <v>6.4453201600000005</v>
      </c>
      <c r="I1153" s="45">
        <f t="shared" si="305"/>
        <v>25.402144160000002</v>
      </c>
      <c r="J1153" s="44">
        <f t="shared" si="290"/>
        <v>3.8103216240000002</v>
      </c>
      <c r="K1153" s="46">
        <f t="shared" si="306"/>
        <v>29.212465784000003</v>
      </c>
      <c r="L1153" s="47">
        <f t="shared" si="291"/>
        <v>35.054958940800006</v>
      </c>
      <c r="M1153" s="77">
        <f t="shared" si="308"/>
        <v>0.63900000000000001</v>
      </c>
      <c r="N1153" s="48">
        <v>0.6</v>
      </c>
      <c r="O1153" s="49">
        <f t="shared" si="292"/>
        <v>6.5000000000000053</v>
      </c>
      <c r="P1153" s="93">
        <f t="shared" si="300"/>
        <v>0</v>
      </c>
    </row>
    <row r="1154" spans="1:16" ht="15.75" x14ac:dyDescent="0.2">
      <c r="A1154" s="25">
        <v>25002001</v>
      </c>
      <c r="B1154" s="19" t="s">
        <v>1057</v>
      </c>
      <c r="C1154" s="36">
        <f>VLOOKUP(A1154,'[3]Прейскурант 2019'!$A$12:$E$1358,5,0)</f>
        <v>0.67</v>
      </c>
      <c r="D1154" s="37">
        <v>7.0000000000000007E-2</v>
      </c>
      <c r="E1154" s="68">
        <f t="shared" si="307"/>
        <v>13.816824</v>
      </c>
      <c r="F1154" s="44">
        <f>VLOOKUP(A1154,'[2]себ-ть 2019 год'!$A$2:$Q$1337,6,0)</f>
        <v>8.0299999999999994</v>
      </c>
      <c r="G1154" s="44">
        <f t="shared" si="304"/>
        <v>21.846823999999998</v>
      </c>
      <c r="H1154" s="44">
        <f t="shared" si="289"/>
        <v>7.4279201600000002</v>
      </c>
      <c r="I1154" s="45">
        <f t="shared" si="305"/>
        <v>29.274744159999997</v>
      </c>
      <c r="J1154" s="44">
        <f t="shared" si="290"/>
        <v>4.3912116239999994</v>
      </c>
      <c r="K1154" s="46">
        <f t="shared" si="306"/>
        <v>33.665955783999998</v>
      </c>
      <c r="L1154" s="47">
        <f t="shared" si="291"/>
        <v>40.399146940799994</v>
      </c>
      <c r="M1154" s="77">
        <f t="shared" si="308"/>
        <v>0.71355000000000002</v>
      </c>
      <c r="N1154" s="48">
        <v>0.67</v>
      </c>
      <c r="O1154" s="49">
        <f t="shared" si="292"/>
        <v>6.4999999999999964</v>
      </c>
      <c r="P1154" s="93">
        <f t="shared" si="300"/>
        <v>0</v>
      </c>
    </row>
    <row r="1155" spans="1:16" ht="15.75" x14ac:dyDescent="0.2">
      <c r="A1155" s="25">
        <v>25000022</v>
      </c>
      <c r="B1155" s="19" t="s">
        <v>1058</v>
      </c>
      <c r="C1155" s="36">
        <f>VLOOKUP(A1155,'[3]Прейскурант 2019'!$A$12:$E$1358,5,0)</f>
        <v>0.73</v>
      </c>
      <c r="D1155" s="37">
        <v>7.0000000000000007E-2</v>
      </c>
      <c r="E1155" s="68">
        <f t="shared" si="307"/>
        <v>13.816824</v>
      </c>
      <c r="F1155" s="44">
        <f>VLOOKUP(A1155,'[2]себ-ть 2019 год'!$A$2:$Q$1337,6,0)</f>
        <v>4.01</v>
      </c>
      <c r="G1155" s="44">
        <f t="shared" si="304"/>
        <v>17.826824000000002</v>
      </c>
      <c r="H1155" s="44">
        <f t="shared" si="289"/>
        <v>6.0611201600000015</v>
      </c>
      <c r="I1155" s="45">
        <f t="shared" si="305"/>
        <v>23.887944160000004</v>
      </c>
      <c r="J1155" s="44">
        <f t="shared" si="290"/>
        <v>3.5831916240000004</v>
      </c>
      <c r="K1155" s="46">
        <f t="shared" si="306"/>
        <v>27.471135784000005</v>
      </c>
      <c r="L1155" s="47">
        <f t="shared" si="291"/>
        <v>32.965362940800006</v>
      </c>
      <c r="M1155" s="77">
        <f t="shared" si="308"/>
        <v>0.77744999999999997</v>
      </c>
      <c r="N1155" s="48">
        <v>0.73</v>
      </c>
      <c r="O1155" s="49">
        <f t="shared" si="292"/>
        <v>6.4999999999999991</v>
      </c>
      <c r="P1155" s="93">
        <f t="shared" si="300"/>
        <v>0</v>
      </c>
    </row>
    <row r="1156" spans="1:16" ht="31.5" x14ac:dyDescent="0.2">
      <c r="A1156" s="25">
        <v>25002007</v>
      </c>
      <c r="B1156" s="19" t="s">
        <v>1059</v>
      </c>
      <c r="C1156" s="36">
        <f>VLOOKUP(A1156,'[3]Прейскурант 2019'!$A$12:$E$1358,5,0)</f>
        <v>0.82</v>
      </c>
      <c r="D1156" s="37">
        <v>7.0000000000000007E-2</v>
      </c>
      <c r="E1156" s="68">
        <f t="shared" si="307"/>
        <v>13.816824</v>
      </c>
      <c r="F1156" s="44">
        <f>VLOOKUP(A1156,'[2]себ-ть 2019 год'!$A$2:$Q$1337,6,0)</f>
        <v>9.52</v>
      </c>
      <c r="G1156" s="44">
        <f t="shared" si="304"/>
        <v>23.336824</v>
      </c>
      <c r="H1156" s="44">
        <f t="shared" si="289"/>
        <v>7.9345201600000008</v>
      </c>
      <c r="I1156" s="45">
        <f t="shared" si="305"/>
        <v>31.271344160000002</v>
      </c>
      <c r="J1156" s="44">
        <f t="shared" si="290"/>
        <v>4.6907016239999999</v>
      </c>
      <c r="K1156" s="46">
        <f t="shared" si="306"/>
        <v>35.962045784000004</v>
      </c>
      <c r="L1156" s="47">
        <f t="shared" si="291"/>
        <v>43.154454940800008</v>
      </c>
      <c r="M1156" s="77">
        <f t="shared" si="308"/>
        <v>0.87329999999999997</v>
      </c>
      <c r="N1156" s="48">
        <v>0.82</v>
      </c>
      <c r="O1156" s="49">
        <f t="shared" si="292"/>
        <v>6.5000000000000018</v>
      </c>
      <c r="P1156" s="93">
        <f t="shared" si="300"/>
        <v>0</v>
      </c>
    </row>
    <row r="1157" spans="1:16" ht="31.5" x14ac:dyDescent="0.2">
      <c r="A1157" s="25">
        <v>25002027</v>
      </c>
      <c r="B1157" s="8" t="s">
        <v>1060</v>
      </c>
      <c r="C1157" s="36">
        <f>VLOOKUP(A1157,'[3]Прейскурант 2019'!$A$12:$E$1358,5,0)</f>
        <v>0.94</v>
      </c>
      <c r="D1157" s="37">
        <v>7.0000000000000007E-2</v>
      </c>
      <c r="E1157" s="68">
        <f t="shared" si="307"/>
        <v>13.816824</v>
      </c>
      <c r="F1157" s="44">
        <f>VLOOKUP(A1157,'[2]себ-ть 2019 год'!$A$2:$Q$1337,6,0)</f>
        <v>9.4600000000000009</v>
      </c>
      <c r="G1157" s="44">
        <f t="shared" si="304"/>
        <v>23.276824000000001</v>
      </c>
      <c r="H1157" s="44">
        <f t="shared" ref="H1157:H1222" si="309">G1157*$H$1</f>
        <v>7.9141201600000013</v>
      </c>
      <c r="I1157" s="45">
        <f t="shared" si="305"/>
        <v>31.190944160000001</v>
      </c>
      <c r="J1157" s="44">
        <f t="shared" ref="J1157:J1222" si="310">I1157*$J$1</f>
        <v>4.6786416239999999</v>
      </c>
      <c r="K1157" s="46">
        <f t="shared" si="306"/>
        <v>35.869585784000002</v>
      </c>
      <c r="L1157" s="47">
        <f t="shared" ref="L1157:L1222" si="311">K1157*$L$1+K1157</f>
        <v>43.043502940800003</v>
      </c>
      <c r="M1157" s="77">
        <f t="shared" si="308"/>
        <v>1.0010999999999999</v>
      </c>
      <c r="N1157" s="48">
        <v>0.94</v>
      </c>
      <c r="O1157" s="49">
        <f t="shared" ref="O1157:O1222" si="312">(M1157-C1157)/C1157*100</f>
        <v>6.4999999999999929</v>
      </c>
      <c r="P1157" s="93">
        <f t="shared" si="300"/>
        <v>0</v>
      </c>
    </row>
    <row r="1158" spans="1:16" ht="31.5" x14ac:dyDescent="0.2">
      <c r="A1158" s="25">
        <v>25002009</v>
      </c>
      <c r="B1158" s="19" t="s">
        <v>1061</v>
      </c>
      <c r="C1158" s="36">
        <f>VLOOKUP(A1158,'[3]Прейскурант 2019'!$A$12:$E$1358,5,0)</f>
        <v>1.02</v>
      </c>
      <c r="D1158" s="37">
        <v>7.0000000000000007E-2</v>
      </c>
      <c r="E1158" s="68">
        <f t="shared" si="307"/>
        <v>13.816824</v>
      </c>
      <c r="F1158" s="44">
        <f>VLOOKUP(A1158,'[2]себ-ть 2019 год'!$A$2:$Q$1337,6,0)</f>
        <v>11</v>
      </c>
      <c r="G1158" s="44">
        <f t="shared" si="304"/>
        <v>24.816824</v>
      </c>
      <c r="H1158" s="44">
        <f t="shared" si="309"/>
        <v>8.4377201600000014</v>
      </c>
      <c r="I1158" s="45">
        <f t="shared" si="305"/>
        <v>33.254544160000002</v>
      </c>
      <c r="J1158" s="44">
        <f t="shared" si="310"/>
        <v>4.9881816240000001</v>
      </c>
      <c r="K1158" s="46">
        <f t="shared" si="306"/>
        <v>38.242725784000001</v>
      </c>
      <c r="L1158" s="47">
        <f t="shared" si="311"/>
        <v>45.891270940799998</v>
      </c>
      <c r="M1158" s="77">
        <f t="shared" si="308"/>
        <v>1.0863</v>
      </c>
      <c r="N1158" s="48">
        <v>1.02</v>
      </c>
      <c r="O1158" s="49">
        <f t="shared" si="312"/>
        <v>6.5000000000000027</v>
      </c>
      <c r="P1158" s="93">
        <f t="shared" si="300"/>
        <v>0</v>
      </c>
    </row>
    <row r="1159" spans="1:16" ht="31.5" x14ac:dyDescent="0.2">
      <c r="A1159" s="25">
        <v>25002030</v>
      </c>
      <c r="B1159" s="8" t="s">
        <v>1062</v>
      </c>
      <c r="C1159" s="36">
        <f>VLOOKUP(A1159,'[3]Прейскурант 2019'!$A$12:$E$1358,5,0)</f>
        <v>1.1000000000000001</v>
      </c>
      <c r="D1159" s="37">
        <v>7.0000000000000007E-2</v>
      </c>
      <c r="E1159" s="68">
        <f t="shared" si="307"/>
        <v>13.816824</v>
      </c>
      <c r="F1159" s="44">
        <f>VLOOKUP(A1159,'[2]себ-ть 2019 год'!$A$2:$Q$1337,6,0)</f>
        <v>9.4600000000000009</v>
      </c>
      <c r="G1159" s="44">
        <f t="shared" si="304"/>
        <v>23.276824000000001</v>
      </c>
      <c r="H1159" s="44">
        <f t="shared" si="309"/>
        <v>7.9141201600000013</v>
      </c>
      <c r="I1159" s="45">
        <f t="shared" si="305"/>
        <v>31.190944160000001</v>
      </c>
      <c r="J1159" s="44">
        <f t="shared" si="310"/>
        <v>4.6786416239999999</v>
      </c>
      <c r="K1159" s="46">
        <f t="shared" si="306"/>
        <v>35.869585784000002</v>
      </c>
      <c r="L1159" s="47">
        <f t="shared" si="311"/>
        <v>43.043502940800003</v>
      </c>
      <c r="M1159" s="77">
        <f t="shared" si="308"/>
        <v>1.1715</v>
      </c>
      <c r="N1159" s="48">
        <v>1.1000000000000001</v>
      </c>
      <c r="O1159" s="49">
        <f t="shared" si="312"/>
        <v>6.4999999999999902</v>
      </c>
      <c r="P1159" s="93">
        <f t="shared" si="300"/>
        <v>0</v>
      </c>
    </row>
    <row r="1160" spans="1:16" ht="31.5" x14ac:dyDescent="0.2">
      <c r="A1160" s="25">
        <v>25000002</v>
      </c>
      <c r="B1160" s="1" t="s">
        <v>1063</v>
      </c>
      <c r="C1160" s="36">
        <f>VLOOKUP(A1160,'[3]Прейскурант 2019'!$A$12:$E$1358,5,0)</f>
        <v>1.23</v>
      </c>
      <c r="D1160" s="37">
        <v>7.0000000000000007E-2</v>
      </c>
      <c r="E1160" s="68">
        <f t="shared" si="307"/>
        <v>13.816824</v>
      </c>
      <c r="F1160" s="44">
        <f>VLOOKUP(A1160,'[2]себ-ть 2019 год'!$A$2:$Q$1337,6,0)</f>
        <v>9.44</v>
      </c>
      <c r="G1160" s="44">
        <f t="shared" si="304"/>
        <v>23.256824000000002</v>
      </c>
      <c r="H1160" s="44">
        <f t="shared" si="309"/>
        <v>7.9073201600000012</v>
      </c>
      <c r="I1160" s="45">
        <f t="shared" si="305"/>
        <v>31.164144160000003</v>
      </c>
      <c r="J1160" s="44">
        <f t="shared" si="310"/>
        <v>4.6746216240000003</v>
      </c>
      <c r="K1160" s="46">
        <f t="shared" si="306"/>
        <v>35.838765784000003</v>
      </c>
      <c r="L1160" s="47">
        <f t="shared" si="311"/>
        <v>43.006518940800007</v>
      </c>
      <c r="M1160" s="77">
        <f t="shared" si="308"/>
        <v>1.3099499999999999</v>
      </c>
      <c r="N1160" s="48">
        <v>1.23</v>
      </c>
      <c r="O1160" s="49">
        <f t="shared" si="312"/>
        <v>6.4999999999999973</v>
      </c>
      <c r="P1160" s="93">
        <f t="shared" si="300"/>
        <v>0</v>
      </c>
    </row>
    <row r="1161" spans="1:16" ht="31.5" x14ac:dyDescent="0.2">
      <c r="A1161" s="25">
        <v>25000062</v>
      </c>
      <c r="B1161" s="8" t="s">
        <v>1064</v>
      </c>
      <c r="C1161" s="36">
        <f>VLOOKUP(A1161,'[3]Прейскурант 2019'!$A$12:$E$1358,5,0)</f>
        <v>1.41</v>
      </c>
      <c r="D1161" s="37">
        <v>7.0000000000000007E-2</v>
      </c>
      <c r="E1161" s="68">
        <f t="shared" si="307"/>
        <v>13.816824</v>
      </c>
      <c r="F1161" s="44">
        <f>VLOOKUP(A1161,'[2]себ-ть 2019 год'!$A$2:$Q$1337,6,0)</f>
        <v>9.4600000000000009</v>
      </c>
      <c r="G1161" s="44">
        <f t="shared" si="304"/>
        <v>23.276824000000001</v>
      </c>
      <c r="H1161" s="44">
        <f t="shared" si="309"/>
        <v>7.9141201600000013</v>
      </c>
      <c r="I1161" s="45">
        <f t="shared" si="305"/>
        <v>31.190944160000001</v>
      </c>
      <c r="J1161" s="44">
        <f t="shared" si="310"/>
        <v>4.6786416239999999</v>
      </c>
      <c r="K1161" s="46">
        <f t="shared" si="306"/>
        <v>35.869585784000002</v>
      </c>
      <c r="L1161" s="47">
        <f t="shared" si="311"/>
        <v>43.043502940800003</v>
      </c>
      <c r="M1161" s="77">
        <f t="shared" si="308"/>
        <v>1.5016499999999999</v>
      </c>
      <c r="N1161" s="48">
        <v>1.41</v>
      </c>
      <c r="O1161" s="49">
        <f t="shared" si="312"/>
        <v>6.5000000000000018</v>
      </c>
      <c r="P1161" s="93">
        <f t="shared" ref="P1161:P1227" si="313">(N1161/C1161)-100%</f>
        <v>0</v>
      </c>
    </row>
    <row r="1162" spans="1:16" ht="31.5" x14ac:dyDescent="0.2">
      <c r="A1162" s="25">
        <v>25000064</v>
      </c>
      <c r="B1162" s="8" t="s">
        <v>1065</v>
      </c>
      <c r="C1162" s="36">
        <f>VLOOKUP(A1162,'[3]Прейскурант 2019'!$A$12:$E$1358,5,0)</f>
        <v>1.53</v>
      </c>
      <c r="D1162" s="37">
        <v>7.0000000000000007E-2</v>
      </c>
      <c r="E1162" s="68">
        <f t="shared" si="307"/>
        <v>13.816824</v>
      </c>
      <c r="F1162" s="44">
        <f>VLOOKUP(A1162,'[2]себ-ть 2019 год'!$A$2:$Q$1337,6,0)</f>
        <v>27.73</v>
      </c>
      <c r="G1162" s="44">
        <f t="shared" si="304"/>
        <v>41.546824000000001</v>
      </c>
      <c r="H1162" s="44">
        <f t="shared" si="309"/>
        <v>14.125920160000002</v>
      </c>
      <c r="I1162" s="45">
        <f t="shared" si="305"/>
        <v>55.672744160000001</v>
      </c>
      <c r="J1162" s="44">
        <f t="shared" si="310"/>
        <v>8.3509116240000001</v>
      </c>
      <c r="K1162" s="46">
        <f t="shared" si="306"/>
        <v>64.023655783999999</v>
      </c>
      <c r="L1162" s="47">
        <f t="shared" si="311"/>
        <v>76.828386940800002</v>
      </c>
      <c r="M1162" s="77">
        <f t="shared" si="308"/>
        <v>1.6294500000000001</v>
      </c>
      <c r="N1162" s="48">
        <v>1.53</v>
      </c>
      <c r="O1162" s="49">
        <f t="shared" si="312"/>
        <v>6.5000000000000027</v>
      </c>
      <c r="P1162" s="93">
        <f t="shared" si="313"/>
        <v>0</v>
      </c>
    </row>
    <row r="1163" spans="1:16" ht="28.5" x14ac:dyDescent="0.2">
      <c r="A1163" s="25">
        <v>25002023</v>
      </c>
      <c r="B1163" s="11" t="s">
        <v>1066</v>
      </c>
      <c r="C1163" s="36">
        <f>VLOOKUP(A1163,'[3]Прейскурант 2019'!$A$12:$E$1358,5,0)</f>
        <v>1.77</v>
      </c>
      <c r="D1163" s="37">
        <v>7.0000000000000007E-2</v>
      </c>
      <c r="E1163" s="68">
        <f t="shared" si="307"/>
        <v>13.816824</v>
      </c>
      <c r="F1163" s="44">
        <f>VLOOKUP(A1163,'[2]себ-ть 2019 год'!$A$2:$Q$1337,6,0)</f>
        <v>0</v>
      </c>
      <c r="G1163" s="44">
        <f t="shared" si="304"/>
        <v>13.816824</v>
      </c>
      <c r="H1163" s="44">
        <f t="shared" si="309"/>
        <v>4.6977201600000003</v>
      </c>
      <c r="I1163" s="45">
        <f t="shared" si="305"/>
        <v>18.51454416</v>
      </c>
      <c r="J1163" s="44">
        <f t="shared" si="310"/>
        <v>2.7771816239999998</v>
      </c>
      <c r="K1163" s="46">
        <f t="shared" si="306"/>
        <v>21.291725784</v>
      </c>
      <c r="L1163" s="47">
        <f t="shared" si="311"/>
        <v>25.550070940800001</v>
      </c>
      <c r="M1163" s="77">
        <f t="shared" si="308"/>
        <v>1.8850500000000001</v>
      </c>
      <c r="N1163" s="48">
        <v>1.77</v>
      </c>
      <c r="O1163" s="49">
        <f t="shared" si="312"/>
        <v>6.5000000000000053</v>
      </c>
      <c r="P1163" s="93">
        <f t="shared" si="313"/>
        <v>0</v>
      </c>
    </row>
    <row r="1164" spans="1:16" ht="31.5" x14ac:dyDescent="0.2">
      <c r="A1164" s="25">
        <v>25002002</v>
      </c>
      <c r="B1164" s="19" t="s">
        <v>1067</v>
      </c>
      <c r="C1164" s="36">
        <f>VLOOKUP(A1164,'[3]Прейскурант 2019'!$A$12:$E$1358,5,0)</f>
        <v>3.37</v>
      </c>
      <c r="D1164" s="37">
        <v>7.0000000000000007E-2</v>
      </c>
      <c r="E1164" s="68">
        <f t="shared" si="307"/>
        <v>13.816824</v>
      </c>
      <c r="F1164" s="44">
        <f>VLOOKUP(A1164,'[2]себ-ть 2019 год'!$A$2:$Q$1337,6,0)</f>
        <v>9.4399999999999998E-2</v>
      </c>
      <c r="G1164" s="44">
        <f t="shared" si="304"/>
        <v>13.911224000000001</v>
      </c>
      <c r="H1164" s="44">
        <f t="shared" si="309"/>
        <v>4.7298161600000004</v>
      </c>
      <c r="I1164" s="45">
        <f t="shared" si="305"/>
        <v>18.641040160000003</v>
      </c>
      <c r="J1164" s="44">
        <f t="shared" si="310"/>
        <v>2.7961560240000005</v>
      </c>
      <c r="K1164" s="46">
        <f t="shared" si="306"/>
        <v>21.437196184000005</v>
      </c>
      <c r="L1164" s="47">
        <f t="shared" si="311"/>
        <v>25.724635420800006</v>
      </c>
      <c r="M1164" s="77">
        <f t="shared" si="308"/>
        <v>3.5890500000000003</v>
      </c>
      <c r="N1164" s="48">
        <v>3.37</v>
      </c>
      <c r="O1164" s="49">
        <f t="shared" si="312"/>
        <v>6.5000000000000053</v>
      </c>
      <c r="P1164" s="93">
        <f t="shared" si="313"/>
        <v>0</v>
      </c>
    </row>
    <row r="1165" spans="1:16" ht="15.75" x14ac:dyDescent="0.2">
      <c r="A1165" s="25">
        <v>25000001</v>
      </c>
      <c r="B1165" s="1" t="s">
        <v>1068</v>
      </c>
      <c r="C1165" s="36">
        <f>VLOOKUP(A1165,'[3]Прейскурант 2019'!$A$12:$E$1358,5,0)</f>
        <v>7.34</v>
      </c>
      <c r="D1165" s="37">
        <v>7.0000000000000007E-2</v>
      </c>
      <c r="E1165" s="68">
        <f t="shared" si="307"/>
        <v>13.816824</v>
      </c>
      <c r="F1165" s="44">
        <f>VLOOKUP(A1165,'[2]себ-ть 2019 год'!$A$2:$Q$1337,6,0)</f>
        <v>9.44</v>
      </c>
      <c r="G1165" s="44">
        <f t="shared" si="304"/>
        <v>23.256824000000002</v>
      </c>
      <c r="H1165" s="44">
        <f t="shared" si="309"/>
        <v>7.9073201600000012</v>
      </c>
      <c r="I1165" s="45">
        <f t="shared" si="305"/>
        <v>31.164144160000003</v>
      </c>
      <c r="J1165" s="44">
        <f t="shared" si="310"/>
        <v>4.6746216240000003</v>
      </c>
      <c r="K1165" s="46">
        <f t="shared" si="306"/>
        <v>35.838765784000003</v>
      </c>
      <c r="L1165" s="47">
        <f t="shared" si="311"/>
        <v>43.006518940800007</v>
      </c>
      <c r="M1165" s="77">
        <f t="shared" si="308"/>
        <v>7.8170999999999999</v>
      </c>
      <c r="N1165" s="48">
        <v>7.34</v>
      </c>
      <c r="O1165" s="49">
        <f t="shared" si="312"/>
        <v>6.5000000000000018</v>
      </c>
      <c r="P1165" s="93">
        <f t="shared" si="313"/>
        <v>0</v>
      </c>
    </row>
    <row r="1166" spans="1:16" ht="31.5" x14ac:dyDescent="0.2">
      <c r="A1166" s="19">
        <v>25000003</v>
      </c>
      <c r="B1166" s="8" t="s">
        <v>1069</v>
      </c>
      <c r="C1166" s="36">
        <f>VLOOKUP(A1166,'[3]Прейскурант 2019'!$A$12:$E$1358,5,0)</f>
        <v>120</v>
      </c>
      <c r="D1166" s="37">
        <v>7.0000000000000007E-2</v>
      </c>
      <c r="E1166" s="68">
        <f t="shared" si="307"/>
        <v>13.816824</v>
      </c>
      <c r="F1166" s="44">
        <f>VLOOKUP(A1166,'[2]себ-ть 2019 год'!$A$2:$Q$1337,6,0)</f>
        <v>86.07</v>
      </c>
      <c r="G1166" s="44">
        <f t="shared" si="304"/>
        <v>99.88682399999999</v>
      </c>
      <c r="H1166" s="44">
        <f t="shared" si="309"/>
        <v>33.961520159999999</v>
      </c>
      <c r="I1166" s="45">
        <f t="shared" si="305"/>
        <v>133.84834415999998</v>
      </c>
      <c r="J1166" s="44">
        <f t="shared" si="310"/>
        <v>20.077251623999995</v>
      </c>
      <c r="K1166" s="46">
        <f t="shared" si="306"/>
        <v>153.92559578399997</v>
      </c>
      <c r="L1166" s="47">
        <f t="shared" si="311"/>
        <v>184.71071494079996</v>
      </c>
      <c r="M1166" s="77">
        <f t="shared" si="308"/>
        <v>127.8</v>
      </c>
      <c r="N1166" s="48">
        <v>120</v>
      </c>
      <c r="O1166" s="49">
        <f t="shared" si="312"/>
        <v>6.4999999999999973</v>
      </c>
      <c r="P1166" s="93">
        <f t="shared" si="313"/>
        <v>0</v>
      </c>
    </row>
    <row r="1167" spans="1:16" ht="15.75" x14ac:dyDescent="0.2">
      <c r="A1167" s="19">
        <v>25000105</v>
      </c>
      <c r="B1167" s="8" t="s">
        <v>1070</v>
      </c>
      <c r="C1167" s="36">
        <f>VLOOKUP(A1167,'[3]Прейскурант 2019'!$A$12:$E$1358,5,0)</f>
        <v>1.99</v>
      </c>
      <c r="D1167" s="37">
        <v>7.0000000000000007E-2</v>
      </c>
      <c r="E1167" s="68">
        <f t="shared" si="307"/>
        <v>13.816824</v>
      </c>
      <c r="F1167" s="44">
        <v>27.73</v>
      </c>
      <c r="G1167" s="44">
        <f t="shared" si="304"/>
        <v>41.546824000000001</v>
      </c>
      <c r="H1167" s="44">
        <f t="shared" si="309"/>
        <v>14.125920160000002</v>
      </c>
      <c r="I1167" s="45">
        <f t="shared" si="305"/>
        <v>55.672744160000001</v>
      </c>
      <c r="J1167" s="44">
        <f t="shared" si="310"/>
        <v>8.3509116240000001</v>
      </c>
      <c r="K1167" s="46">
        <f t="shared" si="306"/>
        <v>64.023655783999999</v>
      </c>
      <c r="L1167" s="47">
        <f t="shared" si="311"/>
        <v>76.828386940800002</v>
      </c>
      <c r="M1167" s="77">
        <f t="shared" si="308"/>
        <v>2.1193499999999998</v>
      </c>
      <c r="N1167" s="48">
        <v>1.99</v>
      </c>
      <c r="O1167" s="49">
        <f t="shared" si="312"/>
        <v>6.4999999999999929</v>
      </c>
      <c r="P1167" s="93">
        <f t="shared" si="313"/>
        <v>0</v>
      </c>
    </row>
    <row r="1168" spans="1:16" ht="15.75" x14ac:dyDescent="0.2">
      <c r="A1168" s="94">
        <v>25000129</v>
      </c>
      <c r="B1168" s="95" t="s">
        <v>1247</v>
      </c>
      <c r="C1168" s="96">
        <v>528</v>
      </c>
      <c r="D1168" s="97">
        <v>7.0000000000000007E-2</v>
      </c>
      <c r="E1168" s="68">
        <f t="shared" si="307"/>
        <v>13.816824</v>
      </c>
      <c r="F1168" s="82">
        <v>9.44</v>
      </c>
      <c r="G1168" s="44">
        <f t="shared" ref="G1168" si="314">E1168+F1168</f>
        <v>23.256824000000002</v>
      </c>
      <c r="H1168" s="44">
        <f t="shared" ref="H1168" si="315">G1168*$H$1</f>
        <v>7.9073201600000012</v>
      </c>
      <c r="I1168" s="45">
        <f t="shared" ref="I1168" si="316">G1168+H1168</f>
        <v>31.164144160000003</v>
      </c>
      <c r="J1168" s="44">
        <f t="shared" ref="J1168" si="317">I1168*$J$1</f>
        <v>4.6746216240000003</v>
      </c>
      <c r="K1168" s="46">
        <f t="shared" ref="K1168" si="318">I1168+J1168</f>
        <v>35.838765784000003</v>
      </c>
      <c r="L1168" s="47">
        <f t="shared" ref="L1168" si="319">K1168*$L$1+K1168</f>
        <v>43.006518940800007</v>
      </c>
      <c r="M1168" s="99">
        <v>562</v>
      </c>
      <c r="N1168" s="83">
        <v>562</v>
      </c>
      <c r="O1168" s="49">
        <f t="shared" ref="O1168" si="320">(M1168-C1168)/C1168*100</f>
        <v>6.4393939393939394</v>
      </c>
      <c r="P1168" s="93">
        <f t="shared" ref="P1168" si="321">(N1168/C1168)-100%</f>
        <v>6.4393939393939448E-2</v>
      </c>
    </row>
    <row r="1169" spans="1:16" ht="15.75" x14ac:dyDescent="0.2">
      <c r="A1169" s="185" t="s">
        <v>1071</v>
      </c>
      <c r="B1169" s="186"/>
      <c r="C1169" s="186"/>
      <c r="D1169" s="186"/>
      <c r="E1169" s="186"/>
      <c r="F1169" s="186"/>
      <c r="G1169" s="186"/>
      <c r="H1169" s="186"/>
      <c r="I1169" s="186"/>
      <c r="J1169" s="186"/>
      <c r="K1169" s="186"/>
      <c r="L1169" s="186"/>
      <c r="M1169" s="186"/>
      <c r="N1169" s="186"/>
      <c r="O1169" s="187"/>
    </row>
    <row r="1170" spans="1:16" ht="31.5" x14ac:dyDescent="0.2">
      <c r="A1170" s="25">
        <v>25000031</v>
      </c>
      <c r="B1170" s="1" t="s">
        <v>1072</v>
      </c>
      <c r="C1170" s="36">
        <f>VLOOKUP(A1170,'[3]Прейскурант 2019'!$A$12:$E$1358,5,0)</f>
        <v>2.85</v>
      </c>
      <c r="D1170" s="37">
        <v>7.0000000000000007E-2</v>
      </c>
      <c r="E1170" s="68">
        <f t="shared" si="307"/>
        <v>13.816824</v>
      </c>
      <c r="F1170" s="44">
        <f>VLOOKUP(A1170,'[2]себ-ть 2019 год'!$A$2:$Q$1337,6,0)</f>
        <v>27.87</v>
      </c>
      <c r="G1170" s="44">
        <f t="shared" si="304"/>
        <v>41.686824000000001</v>
      </c>
      <c r="H1170" s="44">
        <f t="shared" si="309"/>
        <v>14.173520160000001</v>
      </c>
      <c r="I1170" s="45">
        <f t="shared" si="305"/>
        <v>55.860344160000004</v>
      </c>
      <c r="J1170" s="44">
        <f t="shared" si="310"/>
        <v>8.3790516240000006</v>
      </c>
      <c r="K1170" s="46">
        <f t="shared" si="306"/>
        <v>64.23939578400001</v>
      </c>
      <c r="L1170" s="47">
        <f t="shared" si="311"/>
        <v>77.087274940800015</v>
      </c>
      <c r="M1170" s="77">
        <f t="shared" ref="M1170:M1178" si="322">C1170*6.5%+C1170</f>
        <v>3.03525</v>
      </c>
      <c r="N1170" s="48">
        <v>2.85</v>
      </c>
      <c r="O1170" s="49">
        <f t="shared" si="312"/>
        <v>6.4999999999999973</v>
      </c>
      <c r="P1170" s="93">
        <f t="shared" si="313"/>
        <v>0</v>
      </c>
    </row>
    <row r="1171" spans="1:16" ht="31.5" x14ac:dyDescent="0.2">
      <c r="A1171" s="25">
        <v>25000063</v>
      </c>
      <c r="B1171" s="8" t="s">
        <v>1073</v>
      </c>
      <c r="C1171" s="36">
        <f>VLOOKUP(A1171,'[3]Прейскурант 2019'!$A$12:$E$1358,5,0)</f>
        <v>3.27</v>
      </c>
      <c r="D1171" s="37">
        <v>7.0000000000000007E-2</v>
      </c>
      <c r="E1171" s="68">
        <f t="shared" si="307"/>
        <v>13.816824</v>
      </c>
      <c r="F1171" s="44">
        <f>VLOOKUP(A1171,'[2]себ-ть 2019 год'!$A$2:$Q$1337,6,0)</f>
        <v>27.63</v>
      </c>
      <c r="G1171" s="44">
        <f t="shared" si="304"/>
        <v>41.446823999999999</v>
      </c>
      <c r="H1171" s="44">
        <f t="shared" si="309"/>
        <v>14.091920160000001</v>
      </c>
      <c r="I1171" s="45">
        <f t="shared" si="305"/>
        <v>55.53874416</v>
      </c>
      <c r="J1171" s="44">
        <f t="shared" si="310"/>
        <v>8.330811623999999</v>
      </c>
      <c r="K1171" s="46">
        <f t="shared" si="306"/>
        <v>63.869555783999999</v>
      </c>
      <c r="L1171" s="47">
        <f t="shared" si="311"/>
        <v>76.643466940799996</v>
      </c>
      <c r="M1171" s="77">
        <f t="shared" si="322"/>
        <v>3.4825499999999998</v>
      </c>
      <c r="N1171" s="48">
        <v>3.27</v>
      </c>
      <c r="O1171" s="49">
        <f t="shared" si="312"/>
        <v>6.4999999999999929</v>
      </c>
      <c r="P1171" s="93">
        <f t="shared" si="313"/>
        <v>0</v>
      </c>
    </row>
    <row r="1172" spans="1:16" ht="31.5" x14ac:dyDescent="0.2">
      <c r="A1172" s="25">
        <v>25010051</v>
      </c>
      <c r="B1172" s="1" t="s">
        <v>1074</v>
      </c>
      <c r="C1172" s="36">
        <f>VLOOKUP(A1172,'[3]Прейскурант 2019'!$A$12:$E$1358,5,0)</f>
        <v>3.72</v>
      </c>
      <c r="D1172" s="37">
        <v>7.0000000000000007E-2</v>
      </c>
      <c r="E1172" s="68">
        <f t="shared" si="307"/>
        <v>13.816824</v>
      </c>
      <c r="F1172" s="44">
        <f>VLOOKUP(A1172,'[2]себ-ть 2019 год'!$A$2:$Q$1337,6,0)</f>
        <v>50.127272727272725</v>
      </c>
      <c r="G1172" s="44">
        <f t="shared" si="304"/>
        <v>63.944096727272722</v>
      </c>
      <c r="H1172" s="44">
        <f t="shared" si="309"/>
        <v>21.740992887272728</v>
      </c>
      <c r="I1172" s="45">
        <f t="shared" si="305"/>
        <v>85.685089614545447</v>
      </c>
      <c r="J1172" s="44">
        <f t="shared" si="310"/>
        <v>12.852763442181816</v>
      </c>
      <c r="K1172" s="46">
        <f t="shared" si="306"/>
        <v>98.537853056727258</v>
      </c>
      <c r="L1172" s="47">
        <f t="shared" si="311"/>
        <v>118.2454236680727</v>
      </c>
      <c r="M1172" s="77">
        <f t="shared" si="322"/>
        <v>3.9618000000000002</v>
      </c>
      <c r="N1172" s="48">
        <v>3.72</v>
      </c>
      <c r="O1172" s="49">
        <f t="shared" si="312"/>
        <v>6.5</v>
      </c>
      <c r="P1172" s="93">
        <f t="shared" si="313"/>
        <v>0</v>
      </c>
    </row>
    <row r="1173" spans="1:16" ht="15.75" x14ac:dyDescent="0.2">
      <c r="A1173" s="25">
        <v>25000012</v>
      </c>
      <c r="B1173" s="1" t="s">
        <v>1075</v>
      </c>
      <c r="C1173" s="36">
        <f>VLOOKUP(A1173,'[3]Прейскурант 2019'!$A$12:$E$1358,5,0)</f>
        <v>4.28</v>
      </c>
      <c r="D1173" s="37">
        <v>7.0000000000000007E-2</v>
      </c>
      <c r="E1173" s="68">
        <f t="shared" si="307"/>
        <v>13.816824</v>
      </c>
      <c r="F1173" s="44">
        <f>VLOOKUP(A1173,'[2]себ-ть 2019 год'!$A$2:$Q$1337,6,0)</f>
        <v>5.65</v>
      </c>
      <c r="G1173" s="44">
        <f t="shared" si="304"/>
        <v>19.466824000000003</v>
      </c>
      <c r="H1173" s="44">
        <f t="shared" si="309"/>
        <v>6.6187201600000014</v>
      </c>
      <c r="I1173" s="45">
        <f t="shared" si="305"/>
        <v>26.085544160000005</v>
      </c>
      <c r="J1173" s="44">
        <f t="shared" si="310"/>
        <v>3.9128316240000007</v>
      </c>
      <c r="K1173" s="46">
        <f t="shared" si="306"/>
        <v>29.998375784000004</v>
      </c>
      <c r="L1173" s="47">
        <f t="shared" si="311"/>
        <v>35.998050940800006</v>
      </c>
      <c r="M1173" s="77">
        <f t="shared" si="322"/>
        <v>4.5582000000000003</v>
      </c>
      <c r="N1173" s="48">
        <v>4.28</v>
      </c>
      <c r="O1173" s="49">
        <f t="shared" si="312"/>
        <v>6.5</v>
      </c>
      <c r="P1173" s="93">
        <f t="shared" si="313"/>
        <v>0</v>
      </c>
    </row>
    <row r="1174" spans="1:16" ht="15.75" x14ac:dyDescent="0.2">
      <c r="A1174" s="25">
        <v>25000065</v>
      </c>
      <c r="B1174" s="8" t="s">
        <v>1076</v>
      </c>
      <c r="C1174" s="36">
        <f>VLOOKUP(A1174,'[3]Прейскурант 2019'!$A$12:$E$1358,5,0)</f>
        <v>3.06</v>
      </c>
      <c r="D1174" s="37">
        <v>7.0000000000000007E-2</v>
      </c>
      <c r="E1174" s="68">
        <f t="shared" si="307"/>
        <v>13.816824</v>
      </c>
      <c r="F1174" s="44">
        <f>VLOOKUP(A1174,'[2]себ-ть 2019 год'!$A$2:$Q$1337,6,0)</f>
        <v>4.2679999999999998</v>
      </c>
      <c r="G1174" s="44">
        <f t="shared" si="304"/>
        <v>18.084824000000001</v>
      </c>
      <c r="H1174" s="44">
        <f t="shared" si="309"/>
        <v>6.1488401600000007</v>
      </c>
      <c r="I1174" s="45">
        <f t="shared" si="305"/>
        <v>24.233664160000004</v>
      </c>
      <c r="J1174" s="44">
        <f t="shared" si="310"/>
        <v>3.6350496240000005</v>
      </c>
      <c r="K1174" s="46">
        <f t="shared" si="306"/>
        <v>27.868713784000004</v>
      </c>
      <c r="L1174" s="47">
        <f t="shared" si="311"/>
        <v>33.442456540800009</v>
      </c>
      <c r="M1174" s="77">
        <f t="shared" si="322"/>
        <v>3.2589000000000001</v>
      </c>
      <c r="N1174" s="48">
        <v>3.06</v>
      </c>
      <c r="O1174" s="49">
        <f t="shared" si="312"/>
        <v>6.5000000000000027</v>
      </c>
      <c r="P1174" s="93">
        <f t="shared" si="313"/>
        <v>0</v>
      </c>
    </row>
    <row r="1175" spans="1:16" ht="31.5" x14ac:dyDescent="0.2">
      <c r="A1175" s="25">
        <v>25000008</v>
      </c>
      <c r="B1175" s="1" t="s">
        <v>1077</v>
      </c>
      <c r="C1175" s="36">
        <f>VLOOKUP(A1175,'[3]Прейскурант 2019'!$A$12:$E$1358,5,0)</f>
        <v>4.79</v>
      </c>
      <c r="D1175" s="37">
        <v>7.0000000000000007E-2</v>
      </c>
      <c r="E1175" s="68">
        <f t="shared" si="307"/>
        <v>13.816824</v>
      </c>
      <c r="F1175" s="44">
        <f>VLOOKUP(A1175,'[2]себ-ть 2019 год'!$A$2:$Q$1337,6,0)</f>
        <v>4.0199999999999996</v>
      </c>
      <c r="G1175" s="44">
        <f t="shared" si="304"/>
        <v>17.836824</v>
      </c>
      <c r="H1175" s="44">
        <f t="shared" si="309"/>
        <v>6.0645201600000007</v>
      </c>
      <c r="I1175" s="45">
        <f t="shared" si="305"/>
        <v>23.901344160000001</v>
      </c>
      <c r="J1175" s="44">
        <f t="shared" si="310"/>
        <v>3.5852016240000002</v>
      </c>
      <c r="K1175" s="46">
        <f t="shared" si="306"/>
        <v>27.486545784</v>
      </c>
      <c r="L1175" s="47">
        <f t="shared" si="311"/>
        <v>32.983854940800001</v>
      </c>
      <c r="M1175" s="77">
        <f t="shared" si="322"/>
        <v>5.1013500000000001</v>
      </c>
      <c r="N1175" s="48">
        <v>4.79</v>
      </c>
      <c r="O1175" s="49">
        <f t="shared" si="312"/>
        <v>6.5</v>
      </c>
      <c r="P1175" s="93">
        <f t="shared" si="313"/>
        <v>0</v>
      </c>
    </row>
    <row r="1176" spans="1:16" ht="15.75" x14ac:dyDescent="0.2">
      <c r="A1176" s="25">
        <v>25000007</v>
      </c>
      <c r="B1176" s="1" t="s">
        <v>1078</v>
      </c>
      <c r="C1176" s="36">
        <f>VLOOKUP(A1176,'[3]Прейскурант 2019'!$A$12:$E$1358,5,0)</f>
        <v>6.02</v>
      </c>
      <c r="D1176" s="37">
        <v>7.0000000000000007E-2</v>
      </c>
      <c r="E1176" s="68">
        <f t="shared" si="307"/>
        <v>13.816824</v>
      </c>
      <c r="F1176" s="44">
        <f>VLOOKUP(A1176,'[2]себ-ть 2019 год'!$A$2:$Q$1337,6,0)</f>
        <v>5.0199999999999996</v>
      </c>
      <c r="G1176" s="44">
        <f t="shared" si="304"/>
        <v>18.836824</v>
      </c>
      <c r="H1176" s="44">
        <f t="shared" si="309"/>
        <v>6.4045201600000006</v>
      </c>
      <c r="I1176" s="45">
        <f t="shared" si="305"/>
        <v>25.241344160000001</v>
      </c>
      <c r="J1176" s="44">
        <f t="shared" si="310"/>
        <v>3.7862016239999998</v>
      </c>
      <c r="K1176" s="46">
        <f t="shared" si="306"/>
        <v>29.027545784000001</v>
      </c>
      <c r="L1176" s="47">
        <f t="shared" si="311"/>
        <v>34.833054940800004</v>
      </c>
      <c r="M1176" s="77">
        <f t="shared" si="322"/>
        <v>6.4112999999999998</v>
      </c>
      <c r="N1176" s="48">
        <v>6.02</v>
      </c>
      <c r="O1176" s="49">
        <f t="shared" si="312"/>
        <v>6.5000000000000044</v>
      </c>
      <c r="P1176" s="93">
        <f t="shared" si="313"/>
        <v>0</v>
      </c>
    </row>
    <row r="1177" spans="1:16" ht="31.5" x14ac:dyDescent="0.2">
      <c r="A1177" s="19">
        <v>25010045</v>
      </c>
      <c r="B1177" s="8" t="s">
        <v>1079</v>
      </c>
      <c r="C1177" s="36">
        <f>VLOOKUP(A1177,'[3]Прейскурант 2019'!$A$12:$E$1358,5,0)</f>
        <v>137</v>
      </c>
      <c r="D1177" s="37">
        <v>7.0000000000000007E-2</v>
      </c>
      <c r="E1177" s="68">
        <f t="shared" si="307"/>
        <v>13.816824</v>
      </c>
      <c r="F1177" s="44">
        <f>VLOOKUP(A1177,'[2]себ-ть 2019 год'!$A$2:$Q$1337,6,0)</f>
        <v>87.06</v>
      </c>
      <c r="G1177" s="44">
        <f t="shared" si="304"/>
        <v>100.876824</v>
      </c>
      <c r="H1177" s="44">
        <f t="shared" si="309"/>
        <v>34.298120160000003</v>
      </c>
      <c r="I1177" s="45">
        <f t="shared" si="305"/>
        <v>135.17494416</v>
      </c>
      <c r="J1177" s="44">
        <f t="shared" si="310"/>
        <v>20.276241623999997</v>
      </c>
      <c r="K1177" s="46">
        <f t="shared" si="306"/>
        <v>155.45118578399999</v>
      </c>
      <c r="L1177" s="47">
        <f t="shared" si="311"/>
        <v>186.54142294079998</v>
      </c>
      <c r="M1177" s="77">
        <f t="shared" si="322"/>
        <v>145.905</v>
      </c>
      <c r="N1177" s="48">
        <v>150</v>
      </c>
      <c r="O1177" s="49">
        <f t="shared" si="312"/>
        <v>6.5</v>
      </c>
      <c r="P1177" s="93">
        <f t="shared" si="313"/>
        <v>9.4890510948905105E-2</v>
      </c>
    </row>
    <row r="1178" spans="1:16" ht="31.5" x14ac:dyDescent="0.2">
      <c r="A1178" s="25">
        <v>25002010</v>
      </c>
      <c r="B1178" s="19" t="s">
        <v>1080</v>
      </c>
      <c r="C1178" s="36">
        <f>VLOOKUP(A1178,'[3]Прейскурант 2019'!$A$12:$E$1358,5,0)</f>
        <v>162</v>
      </c>
      <c r="D1178" s="37">
        <v>7.0000000000000007E-2</v>
      </c>
      <c r="E1178" s="68">
        <f t="shared" si="307"/>
        <v>13.816824</v>
      </c>
      <c r="F1178" s="44">
        <f>VLOOKUP(A1178,'[2]себ-ть 2019 год'!$A$2:$Q$1337,6,0)</f>
        <v>0.91</v>
      </c>
      <c r="G1178" s="44">
        <f>E1178+F1178</f>
        <v>14.726824000000001</v>
      </c>
      <c r="H1178" s="44">
        <f>G1178*$H$1</f>
        <v>5.0071201600000004</v>
      </c>
      <c r="I1178" s="45">
        <f>G1178+H1178</f>
        <v>19.73394416</v>
      </c>
      <c r="J1178" s="44">
        <f>I1178*$J$1</f>
        <v>2.9600916239999999</v>
      </c>
      <c r="K1178" s="46">
        <f>I1178+J1178</f>
        <v>22.694035784</v>
      </c>
      <c r="L1178" s="47">
        <f>K1178*$L$1+K1178</f>
        <v>27.232842940800001</v>
      </c>
      <c r="M1178" s="77">
        <f t="shared" si="322"/>
        <v>172.53</v>
      </c>
      <c r="N1178" s="48">
        <v>162</v>
      </c>
      <c r="O1178" s="49">
        <f t="shared" si="312"/>
        <v>6.5</v>
      </c>
      <c r="P1178" s="93">
        <f t="shared" si="313"/>
        <v>0</v>
      </c>
    </row>
    <row r="1179" spans="1:16" ht="15.75" x14ac:dyDescent="0.2">
      <c r="A1179" s="91">
        <v>25000130</v>
      </c>
      <c r="B1179" s="100" t="s">
        <v>1248</v>
      </c>
      <c r="C1179" s="96">
        <v>792</v>
      </c>
      <c r="D1179" s="97">
        <v>7.0000000000000007E-2</v>
      </c>
      <c r="E1179" s="98">
        <f t="shared" si="307"/>
        <v>13.816824</v>
      </c>
      <c r="F1179" s="82">
        <v>4.2699999999999996</v>
      </c>
      <c r="G1179" s="44">
        <f>E1179+F1179</f>
        <v>18.086824</v>
      </c>
      <c r="H1179" s="44">
        <f>G1179*$H$1</f>
        <v>6.1495201600000007</v>
      </c>
      <c r="I1179" s="45">
        <f>G1179+H1179</f>
        <v>24.236344160000002</v>
      </c>
      <c r="J1179" s="44">
        <f>I1179*$J$1</f>
        <v>3.6354516239999999</v>
      </c>
      <c r="K1179" s="46">
        <f>I1179+J1179</f>
        <v>27.871795784</v>
      </c>
      <c r="L1179" s="47">
        <f>K1179*$L$1+K1179</f>
        <v>33.4461549408</v>
      </c>
      <c r="M1179" s="99">
        <v>843</v>
      </c>
      <c r="N1179" s="83">
        <v>843</v>
      </c>
      <c r="O1179" s="49">
        <f t="shared" ref="O1179" si="323">(M1179-C1179)/C1179*100</f>
        <v>6.4393939393939394</v>
      </c>
      <c r="P1179" s="93">
        <f t="shared" ref="P1179" si="324">(N1179/C1179)-100%</f>
        <v>6.4393939393939448E-2</v>
      </c>
    </row>
    <row r="1180" spans="1:16" ht="15.75" x14ac:dyDescent="0.2">
      <c r="A1180" s="185" t="s">
        <v>1081</v>
      </c>
      <c r="B1180" s="186"/>
      <c r="C1180" s="186"/>
      <c r="D1180" s="186"/>
      <c r="E1180" s="186"/>
      <c r="F1180" s="186"/>
      <c r="G1180" s="186"/>
      <c r="H1180" s="186"/>
      <c r="I1180" s="186"/>
      <c r="J1180" s="186"/>
      <c r="K1180" s="186"/>
      <c r="L1180" s="186"/>
      <c r="M1180" s="186"/>
      <c r="N1180" s="186"/>
      <c r="O1180" s="187"/>
    </row>
    <row r="1181" spans="1:16" ht="47.25" x14ac:dyDescent="0.2">
      <c r="A1181" s="25">
        <v>25000035</v>
      </c>
      <c r="B1181" s="1" t="s">
        <v>1082</v>
      </c>
      <c r="C1181" s="36">
        <f>VLOOKUP(A1181,'[3]Прейскурант 2019'!$A$12:$E$1358,5,0)</f>
        <v>3.67</v>
      </c>
      <c r="D1181" s="37">
        <v>0.18</v>
      </c>
      <c r="E1181" s="68">
        <f t="shared" si="307"/>
        <v>35.528976</v>
      </c>
      <c r="F1181" s="44">
        <f>VLOOKUP(A1181,'[2]себ-ть 2019 год'!$A$2:$Q$1337,6,0)</f>
        <v>41.34</v>
      </c>
      <c r="G1181" s="44">
        <f t="shared" si="304"/>
        <v>76.868976000000004</v>
      </c>
      <c r="H1181" s="44">
        <f t="shared" si="309"/>
        <v>26.135451840000002</v>
      </c>
      <c r="I1181" s="45">
        <f t="shared" si="305"/>
        <v>103.00442784000001</v>
      </c>
      <c r="J1181" s="44">
        <f t="shared" si="310"/>
        <v>15.450664176</v>
      </c>
      <c r="K1181" s="46">
        <f t="shared" si="306"/>
        <v>118.45509201600001</v>
      </c>
      <c r="L1181" s="47">
        <f t="shared" si="311"/>
        <v>142.1461104192</v>
      </c>
      <c r="M1181" s="77">
        <f t="shared" ref="M1181:M1192" si="325">C1181*6.5%+C1181</f>
        <v>3.90855</v>
      </c>
      <c r="N1181" s="48">
        <v>3.67</v>
      </c>
      <c r="O1181" s="49">
        <f t="shared" si="312"/>
        <v>6.5000000000000018</v>
      </c>
      <c r="P1181" s="93">
        <f t="shared" si="313"/>
        <v>0</v>
      </c>
    </row>
    <row r="1182" spans="1:16" ht="47.25" x14ac:dyDescent="0.2">
      <c r="A1182" s="25">
        <v>25000034</v>
      </c>
      <c r="B1182" s="1" t="s">
        <v>1083</v>
      </c>
      <c r="C1182" s="36">
        <f>VLOOKUP(A1182,'[3]Прейскурант 2019'!$A$12:$E$1358,5,0)</f>
        <v>3.88</v>
      </c>
      <c r="D1182" s="37">
        <v>0.18</v>
      </c>
      <c r="E1182" s="68">
        <f t="shared" si="307"/>
        <v>35.528976</v>
      </c>
      <c r="F1182" s="44">
        <f>VLOOKUP(A1182,'[2]себ-ть 2019 год'!$A$2:$Q$1337,6,0)</f>
        <v>41.34</v>
      </c>
      <c r="G1182" s="44">
        <f t="shared" si="304"/>
        <v>76.868976000000004</v>
      </c>
      <c r="H1182" s="44">
        <f t="shared" si="309"/>
        <v>26.135451840000002</v>
      </c>
      <c r="I1182" s="45">
        <f t="shared" si="305"/>
        <v>103.00442784000001</v>
      </c>
      <c r="J1182" s="44">
        <f t="shared" si="310"/>
        <v>15.450664176</v>
      </c>
      <c r="K1182" s="46">
        <f t="shared" si="306"/>
        <v>118.45509201600001</v>
      </c>
      <c r="L1182" s="47">
        <f t="shared" si="311"/>
        <v>142.1461104192</v>
      </c>
      <c r="M1182" s="77">
        <f t="shared" si="325"/>
        <v>4.1322000000000001</v>
      </c>
      <c r="N1182" s="48">
        <v>3.88</v>
      </c>
      <c r="O1182" s="49">
        <f t="shared" si="312"/>
        <v>6.5000000000000053</v>
      </c>
      <c r="P1182" s="93">
        <f t="shared" si="313"/>
        <v>0</v>
      </c>
    </row>
    <row r="1183" spans="1:16" ht="47.25" x14ac:dyDescent="0.2">
      <c r="A1183" s="25">
        <v>25000033</v>
      </c>
      <c r="B1183" s="1" t="s">
        <v>1084</v>
      </c>
      <c r="C1183" s="36">
        <f>VLOOKUP(A1183,'[3]Прейскурант 2019'!$A$12:$E$1358,5,0)</f>
        <v>4.26</v>
      </c>
      <c r="D1183" s="37">
        <v>0.18</v>
      </c>
      <c r="E1183" s="68">
        <f t="shared" si="307"/>
        <v>35.528976</v>
      </c>
      <c r="F1183" s="44">
        <f>VLOOKUP(A1183,'[2]себ-ть 2019 год'!$A$2:$Q$1337,6,0)</f>
        <v>41.34</v>
      </c>
      <c r="G1183" s="44">
        <f t="shared" si="304"/>
        <v>76.868976000000004</v>
      </c>
      <c r="H1183" s="44">
        <f t="shared" si="309"/>
        <v>26.135451840000002</v>
      </c>
      <c r="I1183" s="45">
        <f t="shared" si="305"/>
        <v>103.00442784000001</v>
      </c>
      <c r="J1183" s="44">
        <f t="shared" si="310"/>
        <v>15.450664176</v>
      </c>
      <c r="K1183" s="46">
        <f t="shared" si="306"/>
        <v>118.45509201600001</v>
      </c>
      <c r="L1183" s="47">
        <f t="shared" si="311"/>
        <v>142.1461104192</v>
      </c>
      <c r="M1183" s="77">
        <f t="shared" si="325"/>
        <v>4.5369000000000002</v>
      </c>
      <c r="N1183" s="48">
        <v>4.26</v>
      </c>
      <c r="O1183" s="49">
        <f t="shared" si="312"/>
        <v>6.5000000000000089</v>
      </c>
      <c r="P1183" s="93">
        <f t="shared" si="313"/>
        <v>0</v>
      </c>
    </row>
    <row r="1184" spans="1:16" ht="47.25" x14ac:dyDescent="0.2">
      <c r="A1184" s="25">
        <v>25002028</v>
      </c>
      <c r="B1184" s="8" t="s">
        <v>1085</v>
      </c>
      <c r="C1184" s="36">
        <f>VLOOKUP(A1184,'[3]Прейскурант 2019'!$A$12:$E$1358,5,0)</f>
        <v>4.93</v>
      </c>
      <c r="D1184" s="37">
        <v>0.18</v>
      </c>
      <c r="E1184" s="68">
        <f t="shared" si="307"/>
        <v>35.528976</v>
      </c>
      <c r="F1184" s="44">
        <f>VLOOKUP(A1184,'[2]себ-ть 2019 год'!$A$2:$Q$1337,6,0)</f>
        <v>43.96</v>
      </c>
      <c r="G1184" s="44">
        <f t="shared" si="304"/>
        <v>79.488976000000008</v>
      </c>
      <c r="H1184" s="44">
        <f t="shared" si="309"/>
        <v>27.026251840000004</v>
      </c>
      <c r="I1184" s="45">
        <f t="shared" si="305"/>
        <v>106.51522784000001</v>
      </c>
      <c r="J1184" s="44">
        <f t="shared" si="310"/>
        <v>15.977284176000001</v>
      </c>
      <c r="K1184" s="46">
        <f t="shared" si="306"/>
        <v>122.49251201600001</v>
      </c>
      <c r="L1184" s="47">
        <f t="shared" si="311"/>
        <v>146.99101441920001</v>
      </c>
      <c r="M1184" s="77">
        <f t="shared" si="325"/>
        <v>5.2504499999999998</v>
      </c>
      <c r="N1184" s="48">
        <v>4.93</v>
      </c>
      <c r="O1184" s="49">
        <f t="shared" si="312"/>
        <v>6.5000000000000027</v>
      </c>
      <c r="P1184" s="93">
        <f t="shared" si="313"/>
        <v>0</v>
      </c>
    </row>
    <row r="1185" spans="1:16" ht="47.25" x14ac:dyDescent="0.2">
      <c r="A1185" s="25">
        <v>25000026</v>
      </c>
      <c r="B1185" s="1" t="s">
        <v>1086</v>
      </c>
      <c r="C1185" s="36">
        <f>VLOOKUP(A1185,'[3]Прейскурант 2019'!$A$12:$E$1358,5,0)</f>
        <v>5.77</v>
      </c>
      <c r="D1185" s="37">
        <v>0.18</v>
      </c>
      <c r="E1185" s="68">
        <f t="shared" si="307"/>
        <v>35.528976</v>
      </c>
      <c r="F1185" s="44">
        <f>VLOOKUP(A1185,'[2]себ-ть 2019 год'!$A$2:$Q$1337,6,0)</f>
        <v>41.34</v>
      </c>
      <c r="G1185" s="44">
        <f t="shared" si="304"/>
        <v>76.868976000000004</v>
      </c>
      <c r="H1185" s="44">
        <f t="shared" si="309"/>
        <v>26.135451840000002</v>
      </c>
      <c r="I1185" s="45">
        <f t="shared" si="305"/>
        <v>103.00442784000001</v>
      </c>
      <c r="J1185" s="44">
        <f t="shared" si="310"/>
        <v>15.450664176</v>
      </c>
      <c r="K1185" s="46">
        <f t="shared" si="306"/>
        <v>118.45509201600001</v>
      </c>
      <c r="L1185" s="47">
        <f t="shared" si="311"/>
        <v>142.1461104192</v>
      </c>
      <c r="M1185" s="77">
        <f t="shared" si="325"/>
        <v>6.1450499999999995</v>
      </c>
      <c r="N1185" s="48">
        <v>5.77</v>
      </c>
      <c r="O1185" s="49">
        <f t="shared" si="312"/>
        <v>6.4999999999999991</v>
      </c>
      <c r="P1185" s="93">
        <f t="shared" si="313"/>
        <v>0</v>
      </c>
    </row>
    <row r="1186" spans="1:16" ht="47.25" x14ac:dyDescent="0.2">
      <c r="A1186" s="25">
        <v>25000016</v>
      </c>
      <c r="B1186" s="1" t="s">
        <v>1087</v>
      </c>
      <c r="C1186" s="36">
        <f>VLOOKUP(A1186,'[3]Прейскурант 2019'!$A$12:$E$1358,5,0)</f>
        <v>6.63</v>
      </c>
      <c r="D1186" s="37">
        <v>0.18</v>
      </c>
      <c r="E1186" s="68">
        <f t="shared" si="307"/>
        <v>35.528976</v>
      </c>
      <c r="F1186" s="44">
        <f>VLOOKUP(A1186,'[2]себ-ть 2019 год'!$A$2:$Q$1337,6,0)</f>
        <v>41.34</v>
      </c>
      <c r="G1186" s="44">
        <f t="shared" si="304"/>
        <v>76.868976000000004</v>
      </c>
      <c r="H1186" s="44">
        <f t="shared" si="309"/>
        <v>26.135451840000002</v>
      </c>
      <c r="I1186" s="45">
        <f t="shared" si="305"/>
        <v>103.00442784000001</v>
      </c>
      <c r="J1186" s="44">
        <f t="shared" si="310"/>
        <v>15.450664176</v>
      </c>
      <c r="K1186" s="46">
        <f t="shared" si="306"/>
        <v>118.45509201600001</v>
      </c>
      <c r="L1186" s="47">
        <f t="shared" si="311"/>
        <v>142.1461104192</v>
      </c>
      <c r="M1186" s="77">
        <f t="shared" si="325"/>
        <v>7.0609500000000001</v>
      </c>
      <c r="N1186" s="48">
        <v>6.63</v>
      </c>
      <c r="O1186" s="49">
        <f t="shared" si="312"/>
        <v>6.5000000000000027</v>
      </c>
      <c r="P1186" s="93">
        <f t="shared" si="313"/>
        <v>0</v>
      </c>
    </row>
    <row r="1187" spans="1:16" ht="47.25" x14ac:dyDescent="0.2">
      <c r="A1187" s="25">
        <v>25000015</v>
      </c>
      <c r="B1187" s="1" t="s">
        <v>1088</v>
      </c>
      <c r="C1187" s="36">
        <f>VLOOKUP(A1187,'[3]Прейскурант 2019'!$A$12:$E$1358,5,0)</f>
        <v>7.19</v>
      </c>
      <c r="D1187" s="37">
        <v>0.18</v>
      </c>
      <c r="E1187" s="68">
        <f t="shared" si="307"/>
        <v>35.528976</v>
      </c>
      <c r="F1187" s="44">
        <f>VLOOKUP(A1187,'[2]себ-ть 2019 год'!$A$2:$Q$1337,6,0)</f>
        <v>43.96</v>
      </c>
      <c r="G1187" s="44">
        <f t="shared" si="304"/>
        <v>79.488976000000008</v>
      </c>
      <c r="H1187" s="44">
        <f t="shared" si="309"/>
        <v>27.026251840000004</v>
      </c>
      <c r="I1187" s="45">
        <f t="shared" si="305"/>
        <v>106.51522784000001</v>
      </c>
      <c r="J1187" s="44">
        <f t="shared" si="310"/>
        <v>15.977284176000001</v>
      </c>
      <c r="K1187" s="46">
        <f t="shared" si="306"/>
        <v>122.49251201600001</v>
      </c>
      <c r="L1187" s="47">
        <f t="shared" si="311"/>
        <v>146.99101441920001</v>
      </c>
      <c r="M1187" s="77">
        <f t="shared" si="325"/>
        <v>7.6573500000000001</v>
      </c>
      <c r="N1187" s="48">
        <v>7.19</v>
      </c>
      <c r="O1187" s="49">
        <f t="shared" si="312"/>
        <v>6.4999999999999964</v>
      </c>
      <c r="P1187" s="93">
        <f t="shared" si="313"/>
        <v>0</v>
      </c>
    </row>
    <row r="1188" spans="1:16" ht="47.25" x14ac:dyDescent="0.2">
      <c r="A1188" s="25">
        <v>25000014</v>
      </c>
      <c r="B1188" s="1" t="s">
        <v>1089</v>
      </c>
      <c r="C1188" s="36">
        <f>VLOOKUP(A1188,'[3]Прейскурант 2019'!$A$12:$E$1358,5,0)</f>
        <v>8.2100000000000009</v>
      </c>
      <c r="D1188" s="37">
        <v>0.18</v>
      </c>
      <c r="E1188" s="68">
        <f t="shared" si="307"/>
        <v>35.528976</v>
      </c>
      <c r="F1188" s="44">
        <f>VLOOKUP(A1188,'[2]себ-ть 2019 год'!$A$2:$Q$1337,6,0)</f>
        <v>41.34</v>
      </c>
      <c r="G1188" s="44">
        <f t="shared" si="304"/>
        <v>76.868976000000004</v>
      </c>
      <c r="H1188" s="44">
        <f t="shared" si="309"/>
        <v>26.135451840000002</v>
      </c>
      <c r="I1188" s="45">
        <f t="shared" si="305"/>
        <v>103.00442784000001</v>
      </c>
      <c r="J1188" s="44">
        <f t="shared" si="310"/>
        <v>15.450664176</v>
      </c>
      <c r="K1188" s="46">
        <f t="shared" si="306"/>
        <v>118.45509201600001</v>
      </c>
      <c r="L1188" s="47">
        <f t="shared" si="311"/>
        <v>142.1461104192</v>
      </c>
      <c r="M1188" s="77">
        <f t="shared" si="325"/>
        <v>8.7436500000000006</v>
      </c>
      <c r="N1188" s="48">
        <v>8.2100000000000009</v>
      </c>
      <c r="O1188" s="49">
        <f t="shared" si="312"/>
        <v>6.4999999999999964</v>
      </c>
      <c r="P1188" s="93">
        <f t="shared" si="313"/>
        <v>0</v>
      </c>
    </row>
    <row r="1189" spans="1:16" ht="47.25" x14ac:dyDescent="0.2">
      <c r="A1189" s="25">
        <v>25000066</v>
      </c>
      <c r="B1189" s="8" t="s">
        <v>1090</v>
      </c>
      <c r="C1189" s="36">
        <f>VLOOKUP(A1189,'[3]Прейскурант 2019'!$A$12:$E$1358,5,0)</f>
        <v>242</v>
      </c>
      <c r="D1189" s="37">
        <v>0.18</v>
      </c>
      <c r="E1189" s="68">
        <f t="shared" si="307"/>
        <v>35.528976</v>
      </c>
      <c r="F1189" s="44">
        <f>VLOOKUP(A1189,'[2]себ-ть 2019 год'!$A$2:$Q$1337,6,0)</f>
        <v>0.97900000000000009</v>
      </c>
      <c r="G1189" s="44">
        <f t="shared" si="304"/>
        <v>36.507975999999999</v>
      </c>
      <c r="H1189" s="44">
        <f t="shared" si="309"/>
        <v>12.41271184</v>
      </c>
      <c r="I1189" s="45">
        <f t="shared" si="305"/>
        <v>48.920687839999999</v>
      </c>
      <c r="J1189" s="44">
        <f t="shared" si="310"/>
        <v>7.3381031759999997</v>
      </c>
      <c r="K1189" s="46">
        <f t="shared" si="306"/>
        <v>56.258791015999996</v>
      </c>
      <c r="L1189" s="47">
        <f t="shared" si="311"/>
        <v>67.510549219200001</v>
      </c>
      <c r="M1189" s="77">
        <f t="shared" si="325"/>
        <v>257.73</v>
      </c>
      <c r="N1189" s="48">
        <v>270</v>
      </c>
      <c r="O1189" s="49">
        <f t="shared" si="312"/>
        <v>6.5000000000000071</v>
      </c>
      <c r="P1189" s="93">
        <f t="shared" si="313"/>
        <v>0.11570247933884303</v>
      </c>
    </row>
    <row r="1190" spans="1:16" ht="94.5" x14ac:dyDescent="0.2">
      <c r="A1190" s="19">
        <v>25000041</v>
      </c>
      <c r="B1190" s="1" t="s">
        <v>1091</v>
      </c>
      <c r="C1190" s="36">
        <f>VLOOKUP(A1190,'[3]Прейскурант 2019'!$A$12:$E$1358,5,0)</f>
        <v>306</v>
      </c>
      <c r="D1190" s="37">
        <v>0.18</v>
      </c>
      <c r="E1190" s="68">
        <f t="shared" si="307"/>
        <v>35.528976</v>
      </c>
      <c r="F1190" s="44">
        <f>VLOOKUP(A1190,'[2]себ-ть 2019 год'!$A$2:$Q$1337,6,0)</f>
        <v>41.34</v>
      </c>
      <c r="G1190" s="44">
        <f t="shared" si="304"/>
        <v>76.868976000000004</v>
      </c>
      <c r="H1190" s="44">
        <f t="shared" si="309"/>
        <v>26.135451840000002</v>
      </c>
      <c r="I1190" s="45">
        <f t="shared" si="305"/>
        <v>103.00442784000001</v>
      </c>
      <c r="J1190" s="44">
        <f t="shared" si="310"/>
        <v>15.450664176</v>
      </c>
      <c r="K1190" s="46">
        <f t="shared" si="306"/>
        <v>118.45509201600001</v>
      </c>
      <c r="L1190" s="47">
        <f t="shared" si="311"/>
        <v>142.1461104192</v>
      </c>
      <c r="M1190" s="77">
        <f t="shared" si="325"/>
        <v>325.89</v>
      </c>
      <c r="N1190" s="48">
        <v>326</v>
      </c>
      <c r="O1190" s="49">
        <f t="shared" si="312"/>
        <v>6.4999999999999964</v>
      </c>
      <c r="P1190" s="93">
        <f t="shared" si="313"/>
        <v>6.5359477124182996E-2</v>
      </c>
    </row>
    <row r="1191" spans="1:16" ht="94.5" x14ac:dyDescent="0.2">
      <c r="A1191" s="27">
        <v>25000104</v>
      </c>
      <c r="B1191" s="28" t="s">
        <v>1092</v>
      </c>
      <c r="C1191" s="36">
        <f>VLOOKUP(A1191,'[3]Прейскурант 2019'!$A$12:$E$1358,5,0)</f>
        <v>326</v>
      </c>
      <c r="D1191" s="37">
        <v>0.18</v>
      </c>
      <c r="E1191" s="68">
        <f t="shared" si="307"/>
        <v>35.528976</v>
      </c>
      <c r="F1191" s="44">
        <v>41.34</v>
      </c>
      <c r="G1191" s="44">
        <f t="shared" si="304"/>
        <v>76.868976000000004</v>
      </c>
      <c r="H1191" s="44">
        <f t="shared" si="309"/>
        <v>26.135451840000002</v>
      </c>
      <c r="I1191" s="45">
        <f t="shared" si="305"/>
        <v>103.00442784000001</v>
      </c>
      <c r="J1191" s="44">
        <f t="shared" si="310"/>
        <v>15.450664176</v>
      </c>
      <c r="K1191" s="46">
        <f t="shared" si="306"/>
        <v>118.45509201600001</v>
      </c>
      <c r="L1191" s="47">
        <f t="shared" si="311"/>
        <v>142.1461104192</v>
      </c>
      <c r="M1191" s="77">
        <f t="shared" si="325"/>
        <v>347.19</v>
      </c>
      <c r="N1191" s="48">
        <v>350</v>
      </c>
      <c r="O1191" s="49">
        <f t="shared" si="312"/>
        <v>6.4999999999999991</v>
      </c>
      <c r="P1191" s="93">
        <f t="shared" si="313"/>
        <v>7.361963190184051E-2</v>
      </c>
    </row>
    <row r="1192" spans="1:16" ht="47.25" x14ac:dyDescent="0.2">
      <c r="A1192" s="19">
        <v>25000106</v>
      </c>
      <c r="B1192" s="1" t="s">
        <v>1093</v>
      </c>
      <c r="C1192" s="36">
        <f>VLOOKUP(A1192,'[3]Прейскурант 2019'!$A$12:$E$1358,5,0)</f>
        <v>8.67</v>
      </c>
      <c r="D1192" s="37">
        <v>0.18</v>
      </c>
      <c r="E1192" s="68">
        <f t="shared" si="307"/>
        <v>35.528976</v>
      </c>
      <c r="F1192" s="44">
        <v>41.34</v>
      </c>
      <c r="G1192" s="44">
        <f t="shared" si="304"/>
        <v>76.868976000000004</v>
      </c>
      <c r="H1192" s="44">
        <f t="shared" si="309"/>
        <v>26.135451840000002</v>
      </c>
      <c r="I1192" s="45">
        <f t="shared" si="305"/>
        <v>103.00442784000001</v>
      </c>
      <c r="J1192" s="44">
        <f t="shared" si="310"/>
        <v>15.450664176</v>
      </c>
      <c r="K1192" s="46">
        <f t="shared" si="306"/>
        <v>118.45509201600001</v>
      </c>
      <c r="L1192" s="47">
        <f t="shared" si="311"/>
        <v>142.1461104192</v>
      </c>
      <c r="M1192" s="77">
        <f t="shared" si="325"/>
        <v>9.2335499999999993</v>
      </c>
      <c r="N1192" s="48">
        <v>8.67</v>
      </c>
      <c r="O1192" s="49">
        <f t="shared" si="312"/>
        <v>6.499999999999992</v>
      </c>
      <c r="P1192" s="93">
        <f t="shared" si="313"/>
        <v>0</v>
      </c>
    </row>
    <row r="1193" spans="1:16" ht="15.75" x14ac:dyDescent="0.2">
      <c r="A1193" s="185" t="s">
        <v>1094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K1193" s="186"/>
      <c r="L1193" s="186"/>
      <c r="M1193" s="186"/>
      <c r="N1193" s="186"/>
      <c r="O1193" s="187"/>
    </row>
    <row r="1194" spans="1:16" ht="15.75" x14ac:dyDescent="0.2">
      <c r="A1194" s="25">
        <v>25000057</v>
      </c>
      <c r="B1194" s="8" t="s">
        <v>1095</v>
      </c>
      <c r="C1194" s="36">
        <f>VLOOKUP(A1194,'[3]Прейскурант 2019'!$A$12:$E$1358,5,0)</f>
        <v>1.02</v>
      </c>
      <c r="D1194" s="37">
        <v>0.03</v>
      </c>
      <c r="E1194" s="68">
        <f t="shared" si="307"/>
        <v>5.9214960000000003</v>
      </c>
      <c r="F1194" s="44">
        <f>VLOOKUP(A1194,'[2]себ-ть 2019 год'!$A$2:$Q$1337,6,0)</f>
        <v>12.48</v>
      </c>
      <c r="G1194" s="44">
        <f t="shared" si="304"/>
        <v>18.401496000000002</v>
      </c>
      <c r="H1194" s="44">
        <f t="shared" si="309"/>
        <v>6.2565086400000007</v>
      </c>
      <c r="I1194" s="45">
        <f t="shared" si="305"/>
        <v>24.658004640000001</v>
      </c>
      <c r="J1194" s="44">
        <f t="shared" si="310"/>
        <v>3.698700696</v>
      </c>
      <c r="K1194" s="46">
        <f t="shared" si="306"/>
        <v>28.356705336000001</v>
      </c>
      <c r="L1194" s="47">
        <f t="shared" si="311"/>
        <v>34.028046403200001</v>
      </c>
      <c r="M1194" s="77">
        <f t="shared" ref="M1194:M1197" si="326">C1194*6.5%+C1194</f>
        <v>1.0863</v>
      </c>
      <c r="N1194" s="48">
        <v>1.02</v>
      </c>
      <c r="O1194" s="49">
        <f t="shared" si="312"/>
        <v>6.5000000000000027</v>
      </c>
      <c r="P1194" s="93">
        <f t="shared" si="313"/>
        <v>0</v>
      </c>
    </row>
    <row r="1195" spans="1:16" ht="31.5" x14ac:dyDescent="0.2">
      <c r="A1195" s="19">
        <v>25010043</v>
      </c>
      <c r="B1195" s="8" t="s">
        <v>1096</v>
      </c>
      <c r="C1195" s="36">
        <f>VLOOKUP(A1195,'[3]Прейскурант 2019'!$A$12:$E$1358,5,0)</f>
        <v>3.57</v>
      </c>
      <c r="D1195" s="37">
        <v>0.18</v>
      </c>
      <c r="E1195" s="68">
        <f t="shared" si="307"/>
        <v>35.528976</v>
      </c>
      <c r="F1195" s="44">
        <f>VLOOKUP(A1195,'[2]себ-ть 2019 год'!$A$2:$Q$1337,6,0)</f>
        <v>13.08</v>
      </c>
      <c r="G1195" s="44">
        <f t="shared" si="304"/>
        <v>48.608975999999998</v>
      </c>
      <c r="H1195" s="44">
        <f t="shared" si="309"/>
        <v>16.527051840000002</v>
      </c>
      <c r="I1195" s="45">
        <f t="shared" si="305"/>
        <v>65.136027839999997</v>
      </c>
      <c r="J1195" s="44">
        <f t="shared" si="310"/>
        <v>9.7704041759999996</v>
      </c>
      <c r="K1195" s="46">
        <f t="shared" si="306"/>
        <v>74.906432015999997</v>
      </c>
      <c r="L1195" s="47">
        <f t="shared" si="311"/>
        <v>89.887718419199999</v>
      </c>
      <c r="M1195" s="77">
        <f t="shared" si="326"/>
        <v>3.8020499999999999</v>
      </c>
      <c r="N1195" s="48">
        <v>4</v>
      </c>
      <c r="O1195" s="49">
        <f t="shared" si="312"/>
        <v>6.5000000000000027</v>
      </c>
      <c r="P1195" s="93">
        <f t="shared" si="313"/>
        <v>0.1204481792717087</v>
      </c>
    </row>
    <row r="1196" spans="1:16" ht="31.5" x14ac:dyDescent="0.2">
      <c r="A1196" s="25">
        <v>25000027</v>
      </c>
      <c r="B1196" s="1" t="s">
        <v>1097</v>
      </c>
      <c r="C1196" s="36">
        <f>VLOOKUP(A1196,'[3]Прейскурант 2019'!$A$12:$E$1358,5,0)</f>
        <v>408</v>
      </c>
      <c r="D1196" s="37">
        <v>1</v>
      </c>
      <c r="E1196" s="68">
        <f t="shared" si="307"/>
        <v>197.38319999999999</v>
      </c>
      <c r="F1196" s="44">
        <f>VLOOKUP(A1196,'[2]себ-ть 2019 год'!$A$2:$Q$1337,6,0)</f>
        <v>13.08</v>
      </c>
      <c r="G1196" s="44">
        <f t="shared" ref="G1196:G1262" si="327">E1196+F1196</f>
        <v>210.4632</v>
      </c>
      <c r="H1196" s="44">
        <f t="shared" si="309"/>
        <v>71.557488000000006</v>
      </c>
      <c r="I1196" s="45">
        <f t="shared" ref="I1196:I1262" si="328">G1196+H1196</f>
        <v>282.02068800000001</v>
      </c>
      <c r="J1196" s="44">
        <f t="shared" si="310"/>
        <v>42.303103200000002</v>
      </c>
      <c r="K1196" s="46">
        <f t="shared" ref="K1196:K1262" si="329">I1196+J1196</f>
        <v>324.32379120000002</v>
      </c>
      <c r="L1196" s="47">
        <f t="shared" si="311"/>
        <v>389.18854944000003</v>
      </c>
      <c r="M1196" s="77">
        <f t="shared" si="326"/>
        <v>434.52</v>
      </c>
      <c r="N1196" s="48">
        <v>450</v>
      </c>
      <c r="O1196" s="49">
        <f t="shared" si="312"/>
        <v>6.4999999999999964</v>
      </c>
      <c r="P1196" s="93">
        <f t="shared" si="313"/>
        <v>0.10294117647058831</v>
      </c>
    </row>
    <row r="1197" spans="1:16" ht="15.75" x14ac:dyDescent="0.2">
      <c r="A1197" s="19">
        <v>25010042</v>
      </c>
      <c r="B1197" s="1" t="s">
        <v>1098</v>
      </c>
      <c r="C1197" s="36">
        <f>VLOOKUP(A1197,'[3]Прейскурант 2019'!$A$12:$E$1358,5,0)</f>
        <v>1336</v>
      </c>
      <c r="D1197" s="37">
        <v>2</v>
      </c>
      <c r="E1197" s="68">
        <f t="shared" si="307"/>
        <v>394.76639999999998</v>
      </c>
      <c r="F1197" s="44">
        <f>VLOOKUP(A1197,'[2]себ-ть 2019 год'!$A$2:$Q$1337,6,0)</f>
        <v>13.08</v>
      </c>
      <c r="G1197" s="44">
        <f t="shared" si="327"/>
        <v>407.84639999999996</v>
      </c>
      <c r="H1197" s="44">
        <f t="shared" si="309"/>
        <v>138.667776</v>
      </c>
      <c r="I1197" s="45">
        <f t="shared" si="328"/>
        <v>546.51417599999991</v>
      </c>
      <c r="J1197" s="44">
        <f t="shared" si="310"/>
        <v>81.977126399999989</v>
      </c>
      <c r="K1197" s="46">
        <f t="shared" si="329"/>
        <v>628.49130239999988</v>
      </c>
      <c r="L1197" s="47">
        <f t="shared" si="311"/>
        <v>754.18956287999981</v>
      </c>
      <c r="M1197" s="77">
        <f t="shared" si="326"/>
        <v>1422.84</v>
      </c>
      <c r="N1197" s="48">
        <v>1336</v>
      </c>
      <c r="O1197" s="49">
        <f t="shared" si="312"/>
        <v>6.4999999999999929</v>
      </c>
      <c r="P1197" s="93">
        <f t="shared" si="313"/>
        <v>0</v>
      </c>
    </row>
    <row r="1198" spans="1:16" ht="15.75" x14ac:dyDescent="0.2">
      <c r="A1198" s="19">
        <v>25000128</v>
      </c>
      <c r="B1198" s="1" t="s">
        <v>1249</v>
      </c>
      <c r="C1198" s="36">
        <v>1056</v>
      </c>
      <c r="D1198" s="37">
        <v>2</v>
      </c>
      <c r="E1198" s="68">
        <f t="shared" si="307"/>
        <v>394.76639999999998</v>
      </c>
      <c r="F1198" s="44">
        <v>13.05</v>
      </c>
      <c r="G1198" s="44">
        <f t="shared" ref="G1198" si="330">E1198+F1198</f>
        <v>407.81639999999999</v>
      </c>
      <c r="H1198" s="44">
        <f t="shared" ref="H1198" si="331">G1198*$H$1</f>
        <v>138.65757600000001</v>
      </c>
      <c r="I1198" s="45">
        <f t="shared" ref="I1198" si="332">G1198+H1198</f>
        <v>546.47397599999999</v>
      </c>
      <c r="J1198" s="44">
        <f t="shared" ref="J1198" si="333">I1198*$J$1</f>
        <v>81.971096399999993</v>
      </c>
      <c r="K1198" s="46">
        <f t="shared" ref="K1198" si="334">I1198+J1198</f>
        <v>628.44507239999996</v>
      </c>
      <c r="L1198" s="47">
        <f t="shared" ref="L1198" si="335">K1198*$L$1+K1198</f>
        <v>754.13408687999993</v>
      </c>
      <c r="M1198" s="77">
        <v>1125</v>
      </c>
      <c r="N1198" s="48">
        <v>1125</v>
      </c>
      <c r="O1198" s="49">
        <f t="shared" ref="O1198:O1200" si="336">(M1198-C1198)/C1198*100</f>
        <v>6.5340909090909092</v>
      </c>
      <c r="P1198" s="93">
        <f t="shared" ref="P1198:P1200" si="337">(N1198/C1198)-100%</f>
        <v>6.5340909090909172E-2</v>
      </c>
    </row>
    <row r="1199" spans="1:16" ht="31.5" x14ac:dyDescent="0.2">
      <c r="A1199" s="19">
        <v>25000121</v>
      </c>
      <c r="B1199" s="1" t="s">
        <v>1250</v>
      </c>
      <c r="C1199" s="36">
        <v>36.96</v>
      </c>
      <c r="D1199" s="37">
        <v>2.5</v>
      </c>
      <c r="E1199" s="68">
        <v>10.67</v>
      </c>
      <c r="F1199" s="44">
        <v>8.6999999999999993</v>
      </c>
      <c r="G1199" s="44">
        <f t="shared" ref="G1199" si="338">E1199+F1199</f>
        <v>19.369999999999997</v>
      </c>
      <c r="H1199" s="44">
        <f t="shared" ref="H1199" si="339">G1199*$H$1</f>
        <v>6.5857999999999999</v>
      </c>
      <c r="I1199" s="45">
        <f t="shared" ref="I1199" si="340">G1199+H1199</f>
        <v>25.955799999999996</v>
      </c>
      <c r="J1199" s="44">
        <f t="shared" ref="J1199" si="341">I1199*$J$1</f>
        <v>3.8933699999999991</v>
      </c>
      <c r="K1199" s="46">
        <f t="shared" ref="K1199" si="342">I1199+J1199</f>
        <v>29.849169999999994</v>
      </c>
      <c r="L1199" s="47">
        <f t="shared" ref="L1199" si="343">K1199*$L$1+K1199</f>
        <v>35.819003999999993</v>
      </c>
      <c r="M1199" s="77">
        <v>40</v>
      </c>
      <c r="N1199" s="48">
        <v>40</v>
      </c>
      <c r="O1199" s="49">
        <f t="shared" si="336"/>
        <v>8.2251082251082224</v>
      </c>
      <c r="P1199" s="93">
        <f t="shared" si="337"/>
        <v>8.2251082251082241E-2</v>
      </c>
    </row>
    <row r="1200" spans="1:16" ht="15.75" x14ac:dyDescent="0.2">
      <c r="A1200" s="19">
        <v>25000132</v>
      </c>
      <c r="B1200" s="1" t="s">
        <v>1251</v>
      </c>
      <c r="C1200" s="36">
        <v>51.36</v>
      </c>
      <c r="D1200" s="37">
        <v>0.1</v>
      </c>
      <c r="E1200" s="68">
        <f t="shared" si="307"/>
        <v>19.738320000000002</v>
      </c>
      <c r="F1200" s="44">
        <v>13.08</v>
      </c>
      <c r="G1200" s="44">
        <f t="shared" ref="G1200" si="344">E1200+F1200</f>
        <v>32.81832</v>
      </c>
      <c r="H1200" s="44">
        <f t="shared" ref="H1200" si="345">G1200*$H$1</f>
        <v>11.158228800000002</v>
      </c>
      <c r="I1200" s="45">
        <f t="shared" ref="I1200" si="346">G1200+H1200</f>
        <v>43.976548800000003</v>
      </c>
      <c r="J1200" s="44">
        <f t="shared" ref="J1200" si="347">I1200*$J$1</f>
        <v>6.5964823200000007</v>
      </c>
      <c r="K1200" s="46">
        <f t="shared" ref="K1200" si="348">I1200+J1200</f>
        <v>50.573031120000003</v>
      </c>
      <c r="L1200" s="47">
        <f t="shared" ref="L1200" si="349">K1200*$L$1+K1200</f>
        <v>60.687637344000002</v>
      </c>
      <c r="M1200" s="77">
        <v>55</v>
      </c>
      <c r="N1200" s="48">
        <v>55</v>
      </c>
      <c r="O1200" s="49">
        <f t="shared" si="336"/>
        <v>7.0872274143302185</v>
      </c>
      <c r="P1200" s="93">
        <f t="shared" si="337"/>
        <v>7.0872274143302105E-2</v>
      </c>
    </row>
    <row r="1201" spans="1:16" ht="31.5" x14ac:dyDescent="0.2">
      <c r="A1201" s="19">
        <v>25000134</v>
      </c>
      <c r="B1201" s="1" t="s">
        <v>1253</v>
      </c>
      <c r="C1201" s="36">
        <v>373.52</v>
      </c>
      <c r="D1201" s="37">
        <v>1</v>
      </c>
      <c r="E1201" s="68">
        <f t="shared" si="307"/>
        <v>197.38319999999999</v>
      </c>
      <c r="F1201" s="44">
        <v>13.05</v>
      </c>
      <c r="G1201" s="44">
        <f t="shared" ref="G1201:G1202" si="350">E1201+F1201</f>
        <v>210.4332</v>
      </c>
      <c r="H1201" s="44">
        <f t="shared" ref="H1201:H1202" si="351">G1201*$H$1</f>
        <v>71.547288000000009</v>
      </c>
      <c r="I1201" s="45">
        <f t="shared" ref="I1201:I1202" si="352">G1201+H1201</f>
        <v>281.98048800000004</v>
      </c>
      <c r="J1201" s="44">
        <f t="shared" ref="J1201:J1202" si="353">I1201*$J$1</f>
        <v>42.297073200000007</v>
      </c>
      <c r="K1201" s="46">
        <f t="shared" ref="K1201:K1202" si="354">I1201+J1201</f>
        <v>324.27756120000004</v>
      </c>
      <c r="L1201" s="47">
        <f t="shared" ref="L1201:L1202" si="355">K1201*$L$1+K1201</f>
        <v>389.13307344000003</v>
      </c>
      <c r="M1201" s="77">
        <v>398</v>
      </c>
      <c r="N1201" s="48">
        <v>398</v>
      </c>
      <c r="O1201" s="49">
        <f t="shared" ref="O1201:O1202" si="356">(M1201-C1201)/C1201*100</f>
        <v>6.5538659241807729</v>
      </c>
      <c r="P1201" s="93">
        <f t="shared" ref="P1201:P1202" si="357">(N1201/C1201)-100%</f>
        <v>6.5538659241807684E-2</v>
      </c>
    </row>
    <row r="1202" spans="1:16" ht="31.5" x14ac:dyDescent="0.2">
      <c r="A1202" s="19">
        <v>25000135</v>
      </c>
      <c r="B1202" s="1" t="s">
        <v>1254</v>
      </c>
      <c r="C1202" s="36">
        <v>538.79999999999995</v>
      </c>
      <c r="D1202" s="37">
        <v>1.5</v>
      </c>
      <c r="E1202" s="68">
        <f t="shared" si="307"/>
        <v>296.07479999999998</v>
      </c>
      <c r="F1202" s="44">
        <v>13.05</v>
      </c>
      <c r="G1202" s="44">
        <f t="shared" si="350"/>
        <v>309.12479999999999</v>
      </c>
      <c r="H1202" s="44">
        <f t="shared" si="351"/>
        <v>105.10243200000001</v>
      </c>
      <c r="I1202" s="45">
        <f t="shared" si="352"/>
        <v>414.22723200000001</v>
      </c>
      <c r="J1202" s="44">
        <f t="shared" si="353"/>
        <v>62.134084799999997</v>
      </c>
      <c r="K1202" s="46">
        <f t="shared" si="354"/>
        <v>476.3613168</v>
      </c>
      <c r="L1202" s="47">
        <f t="shared" si="355"/>
        <v>571.63358016000007</v>
      </c>
      <c r="M1202" s="77">
        <v>574</v>
      </c>
      <c r="N1202" s="48">
        <v>574</v>
      </c>
      <c r="O1202" s="49">
        <f t="shared" si="356"/>
        <v>6.5330363771343807</v>
      </c>
      <c r="P1202" s="93">
        <f t="shared" si="357"/>
        <v>6.5330363771343825E-2</v>
      </c>
    </row>
    <row r="1203" spans="1:16" ht="15.75" x14ac:dyDescent="0.2">
      <c r="A1203" s="185" t="s">
        <v>1099</v>
      </c>
      <c r="B1203" s="186"/>
      <c r="C1203" s="186"/>
      <c r="D1203" s="186"/>
      <c r="E1203" s="186"/>
      <c r="F1203" s="186"/>
      <c r="G1203" s="186"/>
      <c r="H1203" s="186"/>
      <c r="I1203" s="186"/>
      <c r="J1203" s="186"/>
      <c r="K1203" s="186"/>
      <c r="L1203" s="186"/>
      <c r="M1203" s="186"/>
      <c r="N1203" s="186"/>
      <c r="O1203" s="187"/>
    </row>
    <row r="1204" spans="1:16" ht="63" x14ac:dyDescent="0.2">
      <c r="A1204" s="25">
        <v>25000020</v>
      </c>
      <c r="B1204" s="8" t="s">
        <v>1241</v>
      </c>
      <c r="C1204" s="36">
        <f>VLOOKUP(A1204,'[3]Прейскурант 2019'!$A$12:$E$1358,5,0)</f>
        <v>0.3</v>
      </c>
      <c r="D1204" s="37">
        <v>7.0000000000000007E-2</v>
      </c>
      <c r="E1204" s="68">
        <f t="shared" si="307"/>
        <v>13.816824</v>
      </c>
      <c r="F1204" s="44">
        <f>VLOOKUP(A1204,'[2]себ-ть 2019 год'!$A$2:$Q$1337,6,0)</f>
        <v>63.45</v>
      </c>
      <c r="G1204" s="44">
        <f t="shared" si="327"/>
        <v>77.266824</v>
      </c>
      <c r="H1204" s="44">
        <f t="shared" si="309"/>
        <v>26.270720160000003</v>
      </c>
      <c r="I1204" s="45">
        <f t="shared" si="328"/>
        <v>103.53754416000001</v>
      </c>
      <c r="J1204" s="44">
        <f t="shared" si="310"/>
        <v>15.530631624000002</v>
      </c>
      <c r="K1204" s="46">
        <f t="shared" si="329"/>
        <v>119.068175784</v>
      </c>
      <c r="L1204" s="47">
        <f t="shared" si="311"/>
        <v>142.88181094079999</v>
      </c>
      <c r="M1204" s="77">
        <f t="shared" ref="M1204:M1222" si="358">C1204*6.5%+C1204</f>
        <v>0.31950000000000001</v>
      </c>
      <c r="N1204" s="48">
        <v>0.33</v>
      </c>
      <c r="O1204" s="49">
        <f t="shared" si="312"/>
        <v>6.5000000000000053</v>
      </c>
      <c r="P1204" s="93">
        <f t="shared" si="313"/>
        <v>0.10000000000000009</v>
      </c>
    </row>
    <row r="1205" spans="1:16" ht="47.25" x14ac:dyDescent="0.2">
      <c r="A1205" s="25">
        <v>25000055</v>
      </c>
      <c r="B1205" s="8" t="s">
        <v>1100</v>
      </c>
      <c r="C1205" s="36">
        <f>VLOOKUP(A1205,'[3]Прейскурант 2019'!$A$12:$E$1358,5,0)</f>
        <v>0.48</v>
      </c>
      <c r="D1205" s="37">
        <v>7.0000000000000007E-2</v>
      </c>
      <c r="E1205" s="68">
        <f t="shared" si="307"/>
        <v>13.816824</v>
      </c>
      <c r="F1205" s="44">
        <f>VLOOKUP(A1205,'[2]себ-ть 2019 год'!$A$2:$Q$1337,6,0)</f>
        <v>62.45</v>
      </c>
      <c r="G1205" s="44">
        <f t="shared" si="327"/>
        <v>76.266824</v>
      </c>
      <c r="H1205" s="44">
        <f t="shared" si="309"/>
        <v>25.930720160000003</v>
      </c>
      <c r="I1205" s="45">
        <f t="shared" si="328"/>
        <v>102.19754416000001</v>
      </c>
      <c r="J1205" s="44">
        <f t="shared" si="310"/>
        <v>15.329631624000001</v>
      </c>
      <c r="K1205" s="46">
        <f t="shared" si="329"/>
        <v>117.52717578400001</v>
      </c>
      <c r="L1205" s="47">
        <f t="shared" si="311"/>
        <v>141.0326109408</v>
      </c>
      <c r="M1205" s="77">
        <f t="shared" si="358"/>
        <v>0.51119999999999999</v>
      </c>
      <c r="N1205" s="48">
        <v>0.53</v>
      </c>
      <c r="O1205" s="49">
        <f t="shared" si="312"/>
        <v>6.5000000000000018</v>
      </c>
      <c r="P1205" s="93">
        <f t="shared" si="313"/>
        <v>0.10416666666666674</v>
      </c>
    </row>
    <row r="1206" spans="1:16" ht="31.5" x14ac:dyDescent="0.2">
      <c r="A1206" s="25">
        <v>25000054</v>
      </c>
      <c r="B1206" s="8" t="s">
        <v>1101</v>
      </c>
      <c r="C1206" s="36">
        <f>VLOOKUP(A1206,'[3]Прейскурант 2019'!$A$12:$E$1358,5,0)</f>
        <v>0.61</v>
      </c>
      <c r="D1206" s="37">
        <v>7.0000000000000007E-2</v>
      </c>
      <c r="E1206" s="68">
        <f t="shared" si="307"/>
        <v>13.816824</v>
      </c>
      <c r="F1206" s="44">
        <f>VLOOKUP(A1206,'[2]себ-ть 2019 год'!$A$2:$Q$1337,6,0)</f>
        <v>62.45</v>
      </c>
      <c r="G1206" s="44">
        <f t="shared" si="327"/>
        <v>76.266824</v>
      </c>
      <c r="H1206" s="44">
        <f t="shared" si="309"/>
        <v>25.930720160000003</v>
      </c>
      <c r="I1206" s="45">
        <f t="shared" si="328"/>
        <v>102.19754416000001</v>
      </c>
      <c r="J1206" s="44">
        <f t="shared" si="310"/>
        <v>15.329631624000001</v>
      </c>
      <c r="K1206" s="46">
        <f t="shared" si="329"/>
        <v>117.52717578400001</v>
      </c>
      <c r="L1206" s="47">
        <f t="shared" si="311"/>
        <v>141.0326109408</v>
      </c>
      <c r="M1206" s="77">
        <f t="shared" si="358"/>
        <v>0.64964999999999995</v>
      </c>
      <c r="N1206" s="48">
        <v>0.68</v>
      </c>
      <c r="O1206" s="49">
        <f t="shared" si="312"/>
        <v>6.4999999999999947</v>
      </c>
      <c r="P1206" s="93">
        <f t="shared" si="313"/>
        <v>0.11475409836065587</v>
      </c>
    </row>
    <row r="1207" spans="1:16" ht="31.5" x14ac:dyDescent="0.2">
      <c r="A1207" s="25">
        <v>25000060</v>
      </c>
      <c r="B1207" s="8" t="s">
        <v>1102</v>
      </c>
      <c r="C1207" s="36">
        <f>VLOOKUP(A1207,'[3]Прейскурант 2019'!$A$12:$E$1358,5,0)</f>
        <v>1.02</v>
      </c>
      <c r="D1207" s="37">
        <v>7.0000000000000007E-2</v>
      </c>
      <c r="E1207" s="68">
        <f t="shared" si="307"/>
        <v>13.816824</v>
      </c>
      <c r="F1207" s="44">
        <f>VLOOKUP(A1207,'[2]себ-ть 2019 год'!$A$2:$Q$1337,6,0)</f>
        <v>62.45</v>
      </c>
      <c r="G1207" s="44">
        <f t="shared" si="327"/>
        <v>76.266824</v>
      </c>
      <c r="H1207" s="44">
        <f t="shared" si="309"/>
        <v>25.930720160000003</v>
      </c>
      <c r="I1207" s="45">
        <f t="shared" si="328"/>
        <v>102.19754416000001</v>
      </c>
      <c r="J1207" s="44">
        <f t="shared" si="310"/>
        <v>15.329631624000001</v>
      </c>
      <c r="K1207" s="46">
        <f t="shared" si="329"/>
        <v>117.52717578400001</v>
      </c>
      <c r="L1207" s="47">
        <f t="shared" si="311"/>
        <v>141.0326109408</v>
      </c>
      <c r="M1207" s="77">
        <f t="shared" si="358"/>
        <v>1.0863</v>
      </c>
      <c r="N1207" s="48">
        <v>1.02</v>
      </c>
      <c r="O1207" s="49">
        <f t="shared" si="312"/>
        <v>6.5000000000000027</v>
      </c>
      <c r="P1207" s="93">
        <f t="shared" si="313"/>
        <v>0</v>
      </c>
    </row>
    <row r="1208" spans="1:16" ht="31.5" x14ac:dyDescent="0.2">
      <c r="A1208" s="25">
        <v>25000053</v>
      </c>
      <c r="B1208" s="8" t="s">
        <v>1103</v>
      </c>
      <c r="C1208" s="36">
        <f>VLOOKUP(A1208,'[3]Прейскурант 2019'!$A$12:$E$1358,5,0)</f>
        <v>1.53</v>
      </c>
      <c r="D1208" s="37">
        <v>7.0000000000000007E-2</v>
      </c>
      <c r="E1208" s="68">
        <f t="shared" si="307"/>
        <v>13.816824</v>
      </c>
      <c r="F1208" s="44">
        <f>VLOOKUP(A1208,'[2]себ-ть 2019 год'!$A$2:$Q$1337,6,0)</f>
        <v>62.45</v>
      </c>
      <c r="G1208" s="44">
        <f t="shared" si="327"/>
        <v>76.266824</v>
      </c>
      <c r="H1208" s="44">
        <f t="shared" si="309"/>
        <v>25.930720160000003</v>
      </c>
      <c r="I1208" s="45">
        <f t="shared" si="328"/>
        <v>102.19754416000001</v>
      </c>
      <c r="J1208" s="44">
        <f t="shared" si="310"/>
        <v>15.329631624000001</v>
      </c>
      <c r="K1208" s="46">
        <f t="shared" si="329"/>
        <v>117.52717578400001</v>
      </c>
      <c r="L1208" s="47">
        <f t="shared" si="311"/>
        <v>141.0326109408</v>
      </c>
      <c r="M1208" s="77">
        <f t="shared" si="358"/>
        <v>1.6294500000000001</v>
      </c>
      <c r="N1208" s="48">
        <v>1.53</v>
      </c>
      <c r="O1208" s="49">
        <f t="shared" si="312"/>
        <v>6.5000000000000027</v>
      </c>
      <c r="P1208" s="93">
        <f t="shared" si="313"/>
        <v>0</v>
      </c>
    </row>
    <row r="1209" spans="1:16" ht="34.5" x14ac:dyDescent="0.2">
      <c r="A1209" s="25">
        <v>25000052</v>
      </c>
      <c r="B1209" s="8" t="s">
        <v>1104</v>
      </c>
      <c r="C1209" s="36">
        <f>VLOOKUP(A1209,'[3]Прейскурант 2019'!$A$12:$E$1358,5,0)</f>
        <v>2.35</v>
      </c>
      <c r="D1209" s="37">
        <v>7.0000000000000007E-2</v>
      </c>
      <c r="E1209" s="68">
        <f t="shared" si="307"/>
        <v>13.816824</v>
      </c>
      <c r="F1209" s="44">
        <f>VLOOKUP(A1209,'[2]себ-ть 2019 год'!$A$2:$Q$1337,6,0)</f>
        <v>62.45</v>
      </c>
      <c r="G1209" s="44">
        <f t="shared" si="327"/>
        <v>76.266824</v>
      </c>
      <c r="H1209" s="44">
        <f t="shared" si="309"/>
        <v>25.930720160000003</v>
      </c>
      <c r="I1209" s="45">
        <f t="shared" si="328"/>
        <v>102.19754416000001</v>
      </c>
      <c r="J1209" s="44">
        <f t="shared" si="310"/>
        <v>15.329631624000001</v>
      </c>
      <c r="K1209" s="46">
        <f t="shared" si="329"/>
        <v>117.52717578400001</v>
      </c>
      <c r="L1209" s="47">
        <f t="shared" si="311"/>
        <v>141.0326109408</v>
      </c>
      <c r="M1209" s="77">
        <f t="shared" si="358"/>
        <v>2.5027500000000003</v>
      </c>
      <c r="N1209" s="48">
        <v>2.35</v>
      </c>
      <c r="O1209" s="49">
        <f t="shared" si="312"/>
        <v>6.5000000000000071</v>
      </c>
      <c r="P1209" s="93">
        <f t="shared" si="313"/>
        <v>0</v>
      </c>
    </row>
    <row r="1210" spans="1:16" ht="31.5" x14ac:dyDescent="0.2">
      <c r="A1210" s="25">
        <v>25000051</v>
      </c>
      <c r="B1210" s="8" t="s">
        <v>1105</v>
      </c>
      <c r="C1210" s="36">
        <f>VLOOKUP(A1210,'[3]Прейскурант 2019'!$A$12:$E$1358,5,0)</f>
        <v>1734</v>
      </c>
      <c r="D1210" s="37">
        <v>7.0000000000000007E-2</v>
      </c>
      <c r="E1210" s="68">
        <f t="shared" si="307"/>
        <v>13.816824</v>
      </c>
      <c r="F1210" s="44">
        <f>VLOOKUP(A1210,'[2]себ-ть 2019 год'!$A$2:$Q$1337,6,0)</f>
        <v>13.56</v>
      </c>
      <c r="G1210" s="44">
        <f t="shared" si="327"/>
        <v>27.376823999999999</v>
      </c>
      <c r="H1210" s="44">
        <f t="shared" si="309"/>
        <v>9.3081201599999996</v>
      </c>
      <c r="I1210" s="45">
        <f t="shared" si="328"/>
        <v>36.684944160000001</v>
      </c>
      <c r="J1210" s="44">
        <f t="shared" si="310"/>
        <v>5.5027416239999996</v>
      </c>
      <c r="K1210" s="46">
        <f t="shared" si="329"/>
        <v>42.187685784000003</v>
      </c>
      <c r="L1210" s="47">
        <f t="shared" si="311"/>
        <v>50.625222940800001</v>
      </c>
      <c r="M1210" s="77">
        <f t="shared" si="358"/>
        <v>1846.71</v>
      </c>
      <c r="N1210" s="48">
        <v>1734</v>
      </c>
      <c r="O1210" s="49">
        <f t="shared" si="312"/>
        <v>6.5000000000000018</v>
      </c>
      <c r="P1210" s="93">
        <f t="shared" si="313"/>
        <v>0</v>
      </c>
    </row>
    <row r="1211" spans="1:16" ht="47.25" x14ac:dyDescent="0.2">
      <c r="A1211" s="25">
        <v>25000046</v>
      </c>
      <c r="B1211" s="8" t="s">
        <v>1106</v>
      </c>
      <c r="C1211" s="36">
        <f>VLOOKUP(A1211,'[3]Прейскурант 2019'!$A$12:$E$1358,5,0)</f>
        <v>0.48</v>
      </c>
      <c r="D1211" s="37">
        <v>7.0000000000000007E-2</v>
      </c>
      <c r="E1211" s="68">
        <f t="shared" si="307"/>
        <v>13.816824</v>
      </c>
      <c r="F1211" s="44">
        <f>VLOOKUP(A1211,'[2]себ-ть 2019 год'!$A$2:$Q$1337,6,0)</f>
        <v>66.36</v>
      </c>
      <c r="G1211" s="44">
        <f t="shared" si="327"/>
        <v>80.176823999999996</v>
      </c>
      <c r="H1211" s="44">
        <f t="shared" si="309"/>
        <v>27.26012016</v>
      </c>
      <c r="I1211" s="45">
        <f t="shared" si="328"/>
        <v>107.43694416</v>
      </c>
      <c r="J1211" s="44">
        <f t="shared" si="310"/>
        <v>16.115541623999999</v>
      </c>
      <c r="K1211" s="46">
        <f t="shared" si="329"/>
        <v>123.552485784</v>
      </c>
      <c r="L1211" s="47">
        <f t="shared" si="311"/>
        <v>148.26298294079999</v>
      </c>
      <c r="M1211" s="77">
        <f t="shared" si="358"/>
        <v>0.51119999999999999</v>
      </c>
      <c r="N1211" s="48">
        <v>0.53</v>
      </c>
      <c r="O1211" s="49">
        <f t="shared" si="312"/>
        <v>6.5000000000000018</v>
      </c>
      <c r="P1211" s="93">
        <f t="shared" si="313"/>
        <v>0.10416666666666674</v>
      </c>
    </row>
    <row r="1212" spans="1:16" ht="31.5" x14ac:dyDescent="0.2">
      <c r="A1212" s="25">
        <v>25000045</v>
      </c>
      <c r="B1212" s="8" t="s">
        <v>1107</v>
      </c>
      <c r="C1212" s="36">
        <f>VLOOKUP(A1212,'[3]Прейскурант 2019'!$A$12:$E$1358,5,0)</f>
        <v>0.61</v>
      </c>
      <c r="D1212" s="37">
        <v>7.0000000000000007E-2</v>
      </c>
      <c r="E1212" s="68">
        <f t="shared" si="307"/>
        <v>13.816824</v>
      </c>
      <c r="F1212" s="44">
        <f>VLOOKUP(A1212,'[2]себ-ть 2019 год'!$A$2:$Q$1337,6,0)</f>
        <v>66.36</v>
      </c>
      <c r="G1212" s="44">
        <f t="shared" si="327"/>
        <v>80.176823999999996</v>
      </c>
      <c r="H1212" s="44">
        <f t="shared" si="309"/>
        <v>27.26012016</v>
      </c>
      <c r="I1212" s="45">
        <f t="shared" si="328"/>
        <v>107.43694416</v>
      </c>
      <c r="J1212" s="44">
        <f t="shared" si="310"/>
        <v>16.115541623999999</v>
      </c>
      <c r="K1212" s="46">
        <f t="shared" si="329"/>
        <v>123.552485784</v>
      </c>
      <c r="L1212" s="47">
        <f t="shared" si="311"/>
        <v>148.26298294079999</v>
      </c>
      <c r="M1212" s="77">
        <f t="shared" si="358"/>
        <v>0.64964999999999995</v>
      </c>
      <c r="N1212" s="48">
        <v>0.68</v>
      </c>
      <c r="O1212" s="49">
        <f t="shared" si="312"/>
        <v>6.4999999999999947</v>
      </c>
      <c r="P1212" s="93">
        <f t="shared" si="313"/>
        <v>0.11475409836065587</v>
      </c>
    </row>
    <row r="1213" spans="1:16" ht="31.5" x14ac:dyDescent="0.2">
      <c r="A1213" s="25">
        <v>25000058</v>
      </c>
      <c r="B1213" s="8" t="s">
        <v>1108</v>
      </c>
      <c r="C1213" s="36">
        <f>VLOOKUP(A1213,'[3]Прейскурант 2019'!$A$12:$E$1358,5,0)</f>
        <v>1.02</v>
      </c>
      <c r="D1213" s="37">
        <v>7.0000000000000007E-2</v>
      </c>
      <c r="E1213" s="68">
        <f t="shared" si="307"/>
        <v>13.816824</v>
      </c>
      <c r="F1213" s="44">
        <f>VLOOKUP(A1213,'[2]себ-ть 2019 год'!$A$2:$Q$1337,6,0)</f>
        <v>66.36</v>
      </c>
      <c r="G1213" s="44">
        <f t="shared" si="327"/>
        <v>80.176823999999996</v>
      </c>
      <c r="H1213" s="44">
        <f t="shared" si="309"/>
        <v>27.26012016</v>
      </c>
      <c r="I1213" s="45">
        <f t="shared" si="328"/>
        <v>107.43694416</v>
      </c>
      <c r="J1213" s="44">
        <f t="shared" si="310"/>
        <v>16.115541623999999</v>
      </c>
      <c r="K1213" s="46">
        <f t="shared" si="329"/>
        <v>123.552485784</v>
      </c>
      <c r="L1213" s="47">
        <f t="shared" si="311"/>
        <v>148.26298294079999</v>
      </c>
      <c r="M1213" s="77">
        <f t="shared" si="358"/>
        <v>1.0863</v>
      </c>
      <c r="N1213" s="48">
        <v>1.02</v>
      </c>
      <c r="O1213" s="49">
        <f t="shared" si="312"/>
        <v>6.5000000000000027</v>
      </c>
      <c r="P1213" s="93">
        <f t="shared" si="313"/>
        <v>0</v>
      </c>
    </row>
    <row r="1214" spans="1:16" ht="31.5" x14ac:dyDescent="0.2">
      <c r="A1214" s="25">
        <v>25000044</v>
      </c>
      <c r="B1214" s="8" t="s">
        <v>1109</v>
      </c>
      <c r="C1214" s="36">
        <f>VLOOKUP(A1214,'[3]Прейскурант 2019'!$A$12:$E$1358,5,0)</f>
        <v>1.53</v>
      </c>
      <c r="D1214" s="37">
        <v>7.0000000000000007E-2</v>
      </c>
      <c r="E1214" s="68">
        <f t="shared" si="307"/>
        <v>13.816824</v>
      </c>
      <c r="F1214" s="44">
        <f>VLOOKUP(A1214,'[2]себ-ть 2019 год'!$A$2:$Q$1337,6,0)</f>
        <v>66.36</v>
      </c>
      <c r="G1214" s="44">
        <f t="shared" si="327"/>
        <v>80.176823999999996</v>
      </c>
      <c r="H1214" s="44">
        <f t="shared" si="309"/>
        <v>27.26012016</v>
      </c>
      <c r="I1214" s="45">
        <f t="shared" si="328"/>
        <v>107.43694416</v>
      </c>
      <c r="J1214" s="44">
        <f t="shared" si="310"/>
        <v>16.115541623999999</v>
      </c>
      <c r="K1214" s="46">
        <f t="shared" si="329"/>
        <v>123.552485784</v>
      </c>
      <c r="L1214" s="47">
        <f t="shared" si="311"/>
        <v>148.26298294079999</v>
      </c>
      <c r="M1214" s="77">
        <f t="shared" si="358"/>
        <v>1.6294500000000001</v>
      </c>
      <c r="N1214" s="48">
        <v>1.53</v>
      </c>
      <c r="O1214" s="49">
        <f t="shared" si="312"/>
        <v>6.5000000000000027</v>
      </c>
      <c r="P1214" s="93">
        <f t="shared" si="313"/>
        <v>0</v>
      </c>
    </row>
    <row r="1215" spans="1:16" ht="34.5" x14ac:dyDescent="0.2">
      <c r="A1215" s="25">
        <v>25000043</v>
      </c>
      <c r="B1215" s="8" t="s">
        <v>1110</v>
      </c>
      <c r="C1215" s="36">
        <f>VLOOKUP(A1215,'[3]Прейскурант 2019'!$A$12:$E$1358,5,0)</f>
        <v>2.14</v>
      </c>
      <c r="D1215" s="37">
        <v>7.0000000000000007E-2</v>
      </c>
      <c r="E1215" s="68">
        <f t="shared" si="307"/>
        <v>13.816824</v>
      </c>
      <c r="F1215" s="44">
        <f>VLOOKUP(A1215,'[2]себ-ть 2019 год'!$A$2:$Q$1337,6,0)</f>
        <v>66.36</v>
      </c>
      <c r="G1215" s="44">
        <f t="shared" si="327"/>
        <v>80.176823999999996</v>
      </c>
      <c r="H1215" s="44">
        <f t="shared" si="309"/>
        <v>27.26012016</v>
      </c>
      <c r="I1215" s="45">
        <f t="shared" si="328"/>
        <v>107.43694416</v>
      </c>
      <c r="J1215" s="44">
        <f t="shared" si="310"/>
        <v>16.115541623999999</v>
      </c>
      <c r="K1215" s="46">
        <f t="shared" si="329"/>
        <v>123.552485784</v>
      </c>
      <c r="L1215" s="47">
        <f t="shared" si="311"/>
        <v>148.26298294079999</v>
      </c>
      <c r="M1215" s="77">
        <f t="shared" si="358"/>
        <v>2.2791000000000001</v>
      </c>
      <c r="N1215" s="48">
        <v>2.14</v>
      </c>
      <c r="O1215" s="49">
        <f t="shared" si="312"/>
        <v>6.5</v>
      </c>
      <c r="P1215" s="93">
        <f t="shared" si="313"/>
        <v>0</v>
      </c>
    </row>
    <row r="1216" spans="1:16" ht="31.5" x14ac:dyDescent="0.2">
      <c r="A1216" s="19">
        <v>25000042</v>
      </c>
      <c r="B1216" s="8" t="s">
        <v>1111</v>
      </c>
      <c r="C1216" s="36">
        <f>VLOOKUP(A1216,'[3]Прейскурант 2019'!$A$12:$E$1358,5,0)</f>
        <v>1346</v>
      </c>
      <c r="D1216" s="37">
        <v>7.0000000000000007E-2</v>
      </c>
      <c r="E1216" s="68">
        <f t="shared" si="307"/>
        <v>13.816824</v>
      </c>
      <c r="F1216" s="44">
        <f>VLOOKUP(A1216,'[2]себ-ть 2019 год'!$A$2:$Q$1337,6,0)</f>
        <v>52.82</v>
      </c>
      <c r="G1216" s="44">
        <f t="shared" si="327"/>
        <v>66.636824000000004</v>
      </c>
      <c r="H1216" s="44">
        <f t="shared" si="309"/>
        <v>22.656520160000003</v>
      </c>
      <c r="I1216" s="45">
        <f t="shared" si="328"/>
        <v>89.293344160000004</v>
      </c>
      <c r="J1216" s="44">
        <f t="shared" si="310"/>
        <v>13.394001623999999</v>
      </c>
      <c r="K1216" s="46">
        <f t="shared" si="329"/>
        <v>102.687345784</v>
      </c>
      <c r="L1216" s="47">
        <f t="shared" si="311"/>
        <v>123.2248149408</v>
      </c>
      <c r="M1216" s="77">
        <f t="shared" si="358"/>
        <v>1433.49</v>
      </c>
      <c r="N1216" s="48">
        <v>1346</v>
      </c>
      <c r="O1216" s="49">
        <f t="shared" si="312"/>
        <v>6.5</v>
      </c>
      <c r="P1216" s="93">
        <f t="shared" si="313"/>
        <v>0</v>
      </c>
    </row>
    <row r="1217" spans="1:16" ht="47.25" x14ac:dyDescent="0.2">
      <c r="A1217" s="25">
        <v>25000050</v>
      </c>
      <c r="B1217" s="8" t="s">
        <v>1112</v>
      </c>
      <c r="C1217" s="36">
        <f>VLOOKUP(A1217,'[3]Прейскурант 2019'!$A$12:$E$1358,5,0)</f>
        <v>0.61</v>
      </c>
      <c r="D1217" s="37">
        <v>7.0000000000000007E-2</v>
      </c>
      <c r="E1217" s="68">
        <f t="shared" ref="E1217:E1277" si="359">151.6*D1217*1.302</f>
        <v>13.816824</v>
      </c>
      <c r="F1217" s="44">
        <f>VLOOKUP(A1217,'[2]себ-ть 2019 год'!$A$2:$Q$1337,6,0)</f>
        <v>1.68</v>
      </c>
      <c r="G1217" s="44">
        <f t="shared" si="327"/>
        <v>15.496824</v>
      </c>
      <c r="H1217" s="44">
        <f t="shared" si="309"/>
        <v>5.2689201600000004</v>
      </c>
      <c r="I1217" s="45">
        <f t="shared" si="328"/>
        <v>20.765744160000001</v>
      </c>
      <c r="J1217" s="44">
        <f t="shared" si="310"/>
        <v>3.114861624</v>
      </c>
      <c r="K1217" s="46">
        <f t="shared" si="329"/>
        <v>23.880605784</v>
      </c>
      <c r="L1217" s="47">
        <f t="shared" si="311"/>
        <v>28.656726940799999</v>
      </c>
      <c r="M1217" s="77">
        <f t="shared" si="358"/>
        <v>0.64964999999999995</v>
      </c>
      <c r="N1217" s="48">
        <v>0.61</v>
      </c>
      <c r="O1217" s="49">
        <f t="shared" si="312"/>
        <v>6.4999999999999947</v>
      </c>
      <c r="P1217" s="93">
        <f t="shared" si="313"/>
        <v>0</v>
      </c>
    </row>
    <row r="1218" spans="1:16" ht="47.25" x14ac:dyDescent="0.2">
      <c r="A1218" s="25">
        <v>25000059</v>
      </c>
      <c r="B1218" s="8" t="s">
        <v>1113</v>
      </c>
      <c r="C1218" s="36">
        <f>VLOOKUP(A1218,'[3]Прейскурант 2019'!$A$12:$E$1358,5,0)</f>
        <v>1.02</v>
      </c>
      <c r="D1218" s="37">
        <v>7.0000000000000007E-2</v>
      </c>
      <c r="E1218" s="68">
        <f t="shared" si="359"/>
        <v>13.816824</v>
      </c>
      <c r="F1218" s="44">
        <f>VLOOKUP(A1218,'[2]себ-ть 2019 год'!$A$2:$Q$1337,6,0)</f>
        <v>1.68</v>
      </c>
      <c r="G1218" s="44">
        <f t="shared" si="327"/>
        <v>15.496824</v>
      </c>
      <c r="H1218" s="44">
        <f t="shared" si="309"/>
        <v>5.2689201600000004</v>
      </c>
      <c r="I1218" s="45">
        <f t="shared" si="328"/>
        <v>20.765744160000001</v>
      </c>
      <c r="J1218" s="44">
        <f t="shared" si="310"/>
        <v>3.114861624</v>
      </c>
      <c r="K1218" s="46">
        <f t="shared" si="329"/>
        <v>23.880605784</v>
      </c>
      <c r="L1218" s="47">
        <f t="shared" si="311"/>
        <v>28.656726940799999</v>
      </c>
      <c r="M1218" s="77">
        <f t="shared" si="358"/>
        <v>1.0863</v>
      </c>
      <c r="N1218" s="48">
        <v>1.02</v>
      </c>
      <c r="O1218" s="49">
        <f t="shared" si="312"/>
        <v>6.5000000000000027</v>
      </c>
      <c r="P1218" s="93">
        <f t="shared" si="313"/>
        <v>0</v>
      </c>
    </row>
    <row r="1219" spans="1:16" ht="47.25" x14ac:dyDescent="0.2">
      <c r="A1219" s="25">
        <v>25000049</v>
      </c>
      <c r="B1219" s="8" t="s">
        <v>1114</v>
      </c>
      <c r="C1219" s="36">
        <f>VLOOKUP(A1219,'[3]Прейскурант 2019'!$A$12:$E$1358,5,0)</f>
        <v>1.53</v>
      </c>
      <c r="D1219" s="37">
        <v>7.0000000000000007E-2</v>
      </c>
      <c r="E1219" s="68">
        <f t="shared" si="359"/>
        <v>13.816824</v>
      </c>
      <c r="F1219" s="44">
        <f>VLOOKUP(A1219,'[2]себ-ть 2019 год'!$A$2:$Q$1337,6,0)</f>
        <v>1.68</v>
      </c>
      <c r="G1219" s="44">
        <f t="shared" si="327"/>
        <v>15.496824</v>
      </c>
      <c r="H1219" s="44">
        <f t="shared" si="309"/>
        <v>5.2689201600000004</v>
      </c>
      <c r="I1219" s="45">
        <f t="shared" si="328"/>
        <v>20.765744160000001</v>
      </c>
      <c r="J1219" s="44">
        <f t="shared" si="310"/>
        <v>3.114861624</v>
      </c>
      <c r="K1219" s="46">
        <f t="shared" si="329"/>
        <v>23.880605784</v>
      </c>
      <c r="L1219" s="47">
        <f t="shared" si="311"/>
        <v>28.656726940799999</v>
      </c>
      <c r="M1219" s="77">
        <f t="shared" si="358"/>
        <v>1.6294500000000001</v>
      </c>
      <c r="N1219" s="48">
        <v>1.53</v>
      </c>
      <c r="O1219" s="49">
        <f t="shared" si="312"/>
        <v>6.5000000000000027</v>
      </c>
      <c r="P1219" s="93">
        <f t="shared" si="313"/>
        <v>0</v>
      </c>
    </row>
    <row r="1220" spans="1:16" ht="50.25" x14ac:dyDescent="0.2">
      <c r="A1220" s="25">
        <v>25000048</v>
      </c>
      <c r="B1220" s="8" t="s">
        <v>1115</v>
      </c>
      <c r="C1220" s="36">
        <f>VLOOKUP(A1220,'[3]Прейскурант 2019'!$A$12:$E$1358,5,0)</f>
        <v>2.14</v>
      </c>
      <c r="D1220" s="37">
        <v>7.0000000000000007E-2</v>
      </c>
      <c r="E1220" s="68">
        <f t="shared" si="359"/>
        <v>13.816824</v>
      </c>
      <c r="F1220" s="44">
        <f>VLOOKUP(A1220,'[2]себ-ть 2019 год'!$A$2:$Q$1337,6,0)</f>
        <v>1.68</v>
      </c>
      <c r="G1220" s="44">
        <f t="shared" si="327"/>
        <v>15.496824</v>
      </c>
      <c r="H1220" s="44">
        <f t="shared" si="309"/>
        <v>5.2689201600000004</v>
      </c>
      <c r="I1220" s="45">
        <f t="shared" si="328"/>
        <v>20.765744160000001</v>
      </c>
      <c r="J1220" s="44">
        <f t="shared" si="310"/>
        <v>3.114861624</v>
      </c>
      <c r="K1220" s="46">
        <f t="shared" si="329"/>
        <v>23.880605784</v>
      </c>
      <c r="L1220" s="47">
        <f t="shared" si="311"/>
        <v>28.656726940799999</v>
      </c>
      <c r="M1220" s="77">
        <f t="shared" si="358"/>
        <v>2.2791000000000001</v>
      </c>
      <c r="N1220" s="48">
        <v>2.14</v>
      </c>
      <c r="O1220" s="49">
        <f t="shared" si="312"/>
        <v>6.5</v>
      </c>
      <c r="P1220" s="93">
        <f t="shared" si="313"/>
        <v>0</v>
      </c>
    </row>
    <row r="1221" spans="1:16" ht="47.25" x14ac:dyDescent="0.2">
      <c r="A1221" s="25">
        <v>25000047</v>
      </c>
      <c r="B1221" s="8" t="s">
        <v>1116</v>
      </c>
      <c r="C1221" s="36">
        <f>VLOOKUP(A1221,'[3]Прейскурант 2019'!$A$12:$E$1358,5,0)</f>
        <v>1336</v>
      </c>
      <c r="D1221" s="37">
        <v>7.0000000000000007E-2</v>
      </c>
      <c r="E1221" s="68">
        <f t="shared" si="359"/>
        <v>13.816824</v>
      </c>
      <c r="F1221" s="44">
        <f>VLOOKUP(A1221,'[2]себ-ть 2019 год'!$A$2:$Q$1337,6,0)</f>
        <v>1.68</v>
      </c>
      <c r="G1221" s="44">
        <f t="shared" si="327"/>
        <v>15.496824</v>
      </c>
      <c r="H1221" s="44">
        <f t="shared" si="309"/>
        <v>5.2689201600000004</v>
      </c>
      <c r="I1221" s="45">
        <f t="shared" si="328"/>
        <v>20.765744160000001</v>
      </c>
      <c r="J1221" s="44">
        <f t="shared" si="310"/>
        <v>3.114861624</v>
      </c>
      <c r="K1221" s="46">
        <f t="shared" si="329"/>
        <v>23.880605784</v>
      </c>
      <c r="L1221" s="47">
        <f t="shared" si="311"/>
        <v>28.656726940799999</v>
      </c>
      <c r="M1221" s="77">
        <f t="shared" si="358"/>
        <v>1422.84</v>
      </c>
      <c r="N1221" s="48">
        <v>1336</v>
      </c>
      <c r="O1221" s="49">
        <f t="shared" si="312"/>
        <v>6.4999999999999929</v>
      </c>
      <c r="P1221" s="93">
        <f t="shared" si="313"/>
        <v>0</v>
      </c>
    </row>
    <row r="1222" spans="1:16" ht="31.5" x14ac:dyDescent="0.2">
      <c r="A1222" s="25">
        <v>25000056</v>
      </c>
      <c r="B1222" s="8" t="s">
        <v>1117</v>
      </c>
      <c r="C1222" s="36">
        <f>VLOOKUP(A1222,'[3]Прейскурант 2019'!$A$12:$E$1358,5,0)</f>
        <v>24.48</v>
      </c>
      <c r="D1222" s="37">
        <v>7.0000000000000007E-2</v>
      </c>
      <c r="E1222" s="68">
        <f t="shared" si="359"/>
        <v>13.816824</v>
      </c>
      <c r="F1222" s="44">
        <f>VLOOKUP(A1222,'[2]себ-ть 2019 год'!$A$2:$Q$1337,6,0)</f>
        <v>48.9</v>
      </c>
      <c r="G1222" s="44">
        <f t="shared" si="327"/>
        <v>62.716824000000003</v>
      </c>
      <c r="H1222" s="44">
        <f t="shared" si="309"/>
        <v>21.323720160000004</v>
      </c>
      <c r="I1222" s="45">
        <f t="shared" si="328"/>
        <v>84.04054416000001</v>
      </c>
      <c r="J1222" s="44">
        <f t="shared" si="310"/>
        <v>12.606081624000002</v>
      </c>
      <c r="K1222" s="46">
        <f t="shared" si="329"/>
        <v>96.646625784000008</v>
      </c>
      <c r="L1222" s="47">
        <f t="shared" si="311"/>
        <v>115.9759509408</v>
      </c>
      <c r="M1222" s="77">
        <f t="shared" si="358"/>
        <v>26.071200000000001</v>
      </c>
      <c r="N1222" s="48">
        <v>24.48</v>
      </c>
      <c r="O1222" s="49">
        <f t="shared" si="312"/>
        <v>6.5000000000000027</v>
      </c>
      <c r="P1222" s="93">
        <f t="shared" si="313"/>
        <v>0</v>
      </c>
    </row>
    <row r="1223" spans="1:16" ht="15.75" x14ac:dyDescent="0.2">
      <c r="A1223" s="185" t="s">
        <v>1118</v>
      </c>
      <c r="B1223" s="186"/>
      <c r="C1223" s="186"/>
      <c r="D1223" s="186"/>
      <c r="E1223" s="186"/>
      <c r="F1223" s="186"/>
      <c r="G1223" s="186"/>
      <c r="H1223" s="186"/>
      <c r="I1223" s="186"/>
      <c r="J1223" s="186"/>
      <c r="K1223" s="186"/>
      <c r="L1223" s="186"/>
      <c r="M1223" s="186"/>
      <c r="N1223" s="186"/>
      <c r="O1223" s="187"/>
    </row>
    <row r="1224" spans="1:16" ht="47.25" x14ac:dyDescent="0.25">
      <c r="A1224" s="25">
        <v>25000075</v>
      </c>
      <c r="B1224" s="15" t="s">
        <v>1119</v>
      </c>
      <c r="C1224" s="36">
        <f>VLOOKUP(A1224,'[3]Прейскурант 2019'!$A$12:$E$1358,5,0)</f>
        <v>638</v>
      </c>
      <c r="D1224" s="37">
        <v>4</v>
      </c>
      <c r="E1224" s="68">
        <f t="shared" si="359"/>
        <v>789.53279999999995</v>
      </c>
      <c r="F1224" s="44">
        <f>VLOOKUP(A1224,'[2]себ-ть 2019 год'!$A$2:$Q$1337,6,0)</f>
        <v>0</v>
      </c>
      <c r="G1224" s="44">
        <f t="shared" si="327"/>
        <v>789.53279999999995</v>
      </c>
      <c r="H1224" s="44">
        <f t="shared" ref="H1224:H1285" si="360">G1224*$H$1</f>
        <v>268.44115199999999</v>
      </c>
      <c r="I1224" s="45">
        <f t="shared" si="328"/>
        <v>1057.9739519999998</v>
      </c>
      <c r="J1224" s="44">
        <f t="shared" ref="J1224:J1285" si="361">I1224*$J$1</f>
        <v>158.69609279999997</v>
      </c>
      <c r="K1224" s="46">
        <f t="shared" si="329"/>
        <v>1216.6700447999997</v>
      </c>
      <c r="L1224" s="47">
        <f t="shared" ref="L1224:L1285" si="362">K1224*$L$1+K1224</f>
        <v>1460.0040537599996</v>
      </c>
      <c r="M1224" s="77">
        <f t="shared" ref="M1224:M1229" si="363">C1224*6.5%+C1224</f>
        <v>679.47</v>
      </c>
      <c r="N1224" s="48">
        <v>638</v>
      </c>
      <c r="O1224" s="49">
        <f t="shared" ref="O1224:O1285" si="364">(M1224-C1224)/C1224*100</f>
        <v>6.5000000000000044</v>
      </c>
      <c r="P1224" s="93">
        <f t="shared" si="313"/>
        <v>0</v>
      </c>
    </row>
    <row r="1225" spans="1:16" ht="47.25" x14ac:dyDescent="0.25">
      <c r="A1225" s="25">
        <v>25000076</v>
      </c>
      <c r="B1225" s="15" t="s">
        <v>1120</v>
      </c>
      <c r="C1225" s="36">
        <f>VLOOKUP(A1225,'[3]Прейскурант 2019'!$A$12:$E$1358,5,0)</f>
        <v>1062</v>
      </c>
      <c r="D1225" s="37">
        <v>4</v>
      </c>
      <c r="E1225" s="68">
        <f t="shared" si="359"/>
        <v>789.53279999999995</v>
      </c>
      <c r="F1225" s="44">
        <f>VLOOKUP(A1225,'[2]себ-ть 2019 год'!$A$2:$Q$1337,6,0)</f>
        <v>0</v>
      </c>
      <c r="G1225" s="44">
        <f t="shared" si="327"/>
        <v>789.53279999999995</v>
      </c>
      <c r="H1225" s="44">
        <f t="shared" si="360"/>
        <v>268.44115199999999</v>
      </c>
      <c r="I1225" s="45">
        <f t="shared" si="328"/>
        <v>1057.9739519999998</v>
      </c>
      <c r="J1225" s="44">
        <f t="shared" si="361"/>
        <v>158.69609279999997</v>
      </c>
      <c r="K1225" s="46">
        <f t="shared" si="329"/>
        <v>1216.6700447999997</v>
      </c>
      <c r="L1225" s="47">
        <f t="shared" si="362"/>
        <v>1460.0040537599996</v>
      </c>
      <c r="M1225" s="77">
        <f t="shared" si="363"/>
        <v>1131.03</v>
      </c>
      <c r="N1225" s="48">
        <v>1062</v>
      </c>
      <c r="O1225" s="49">
        <f t="shared" si="364"/>
        <v>6.4999999999999973</v>
      </c>
      <c r="P1225" s="93">
        <f t="shared" si="313"/>
        <v>0</v>
      </c>
    </row>
    <row r="1226" spans="1:16" ht="47.25" x14ac:dyDescent="0.25">
      <c r="A1226" s="25">
        <v>25000077</v>
      </c>
      <c r="B1226" s="15" t="s">
        <v>1121</v>
      </c>
      <c r="C1226" s="36">
        <f>VLOOKUP(A1226,'[3]Прейскурант 2019'!$A$12:$E$1358,5,0)</f>
        <v>1698</v>
      </c>
      <c r="D1226" s="37">
        <v>4</v>
      </c>
      <c r="E1226" s="68">
        <f t="shared" si="359"/>
        <v>789.53279999999995</v>
      </c>
      <c r="F1226" s="44">
        <f>VLOOKUP(A1226,'[2]себ-ть 2019 год'!$A$2:$Q$1337,6,0)</f>
        <v>0</v>
      </c>
      <c r="G1226" s="44">
        <f t="shared" si="327"/>
        <v>789.53279999999995</v>
      </c>
      <c r="H1226" s="44">
        <f t="shared" si="360"/>
        <v>268.44115199999999</v>
      </c>
      <c r="I1226" s="45">
        <f t="shared" si="328"/>
        <v>1057.9739519999998</v>
      </c>
      <c r="J1226" s="44">
        <f t="shared" si="361"/>
        <v>158.69609279999997</v>
      </c>
      <c r="K1226" s="46">
        <f t="shared" si="329"/>
        <v>1216.6700447999997</v>
      </c>
      <c r="L1226" s="47">
        <f t="shared" si="362"/>
        <v>1460.0040537599996</v>
      </c>
      <c r="M1226" s="77">
        <f t="shared" si="363"/>
        <v>1808.37</v>
      </c>
      <c r="N1226" s="48">
        <v>1698</v>
      </c>
      <c r="O1226" s="49">
        <f t="shared" si="364"/>
        <v>6.4999999999999929</v>
      </c>
      <c r="P1226" s="93">
        <f t="shared" si="313"/>
        <v>0</v>
      </c>
    </row>
    <row r="1227" spans="1:16" ht="47.25" x14ac:dyDescent="0.25">
      <c r="A1227" s="25">
        <v>25000078</v>
      </c>
      <c r="B1227" s="15" t="s">
        <v>1122</v>
      </c>
      <c r="C1227" s="36">
        <f>VLOOKUP(A1227,'[3]Прейскурант 2019'!$A$12:$E$1358,5,0)</f>
        <v>638</v>
      </c>
      <c r="D1227" s="37">
        <v>4</v>
      </c>
      <c r="E1227" s="68">
        <f t="shared" si="359"/>
        <v>789.53279999999995</v>
      </c>
      <c r="F1227" s="44">
        <f>VLOOKUP(A1227,'[2]себ-ть 2019 год'!$A$2:$Q$1337,6,0)</f>
        <v>0</v>
      </c>
      <c r="G1227" s="44">
        <f t="shared" si="327"/>
        <v>789.53279999999995</v>
      </c>
      <c r="H1227" s="44">
        <f t="shared" si="360"/>
        <v>268.44115199999999</v>
      </c>
      <c r="I1227" s="45">
        <f t="shared" si="328"/>
        <v>1057.9739519999998</v>
      </c>
      <c r="J1227" s="44">
        <f t="shared" si="361"/>
        <v>158.69609279999997</v>
      </c>
      <c r="K1227" s="46">
        <f t="shared" si="329"/>
        <v>1216.6700447999997</v>
      </c>
      <c r="L1227" s="47">
        <f t="shared" si="362"/>
        <v>1460.0040537599996</v>
      </c>
      <c r="M1227" s="77">
        <f t="shared" si="363"/>
        <v>679.47</v>
      </c>
      <c r="N1227" s="48">
        <v>638</v>
      </c>
      <c r="O1227" s="49">
        <f t="shared" si="364"/>
        <v>6.5000000000000044</v>
      </c>
      <c r="P1227" s="93">
        <f t="shared" si="313"/>
        <v>0</v>
      </c>
    </row>
    <row r="1228" spans="1:16" ht="63" x14ac:dyDescent="0.25">
      <c r="A1228" s="25">
        <v>25000079</v>
      </c>
      <c r="B1228" s="15" t="s">
        <v>1123</v>
      </c>
      <c r="C1228" s="36">
        <f>VLOOKUP(A1228,'[3]Прейскурант 2019'!$A$12:$E$1358,5,0)</f>
        <v>1062</v>
      </c>
      <c r="D1228" s="37">
        <v>4</v>
      </c>
      <c r="E1228" s="68">
        <f t="shared" si="359"/>
        <v>789.53279999999995</v>
      </c>
      <c r="F1228" s="44">
        <f>VLOOKUP(A1228,'[2]себ-ть 2019 год'!$A$2:$Q$1337,6,0)</f>
        <v>0</v>
      </c>
      <c r="G1228" s="44">
        <f t="shared" si="327"/>
        <v>789.53279999999995</v>
      </c>
      <c r="H1228" s="44">
        <f t="shared" si="360"/>
        <v>268.44115199999999</v>
      </c>
      <c r="I1228" s="45">
        <f t="shared" si="328"/>
        <v>1057.9739519999998</v>
      </c>
      <c r="J1228" s="44">
        <f t="shared" si="361"/>
        <v>158.69609279999997</v>
      </c>
      <c r="K1228" s="46">
        <f t="shared" si="329"/>
        <v>1216.6700447999997</v>
      </c>
      <c r="L1228" s="47">
        <f t="shared" si="362"/>
        <v>1460.0040537599996</v>
      </c>
      <c r="M1228" s="77">
        <f t="shared" si="363"/>
        <v>1131.03</v>
      </c>
      <c r="N1228" s="48">
        <v>1062</v>
      </c>
      <c r="O1228" s="49">
        <f t="shared" si="364"/>
        <v>6.4999999999999973</v>
      </c>
      <c r="P1228" s="93">
        <f t="shared" ref="P1228:P1289" si="365">(N1228/C1228)-100%</f>
        <v>0</v>
      </c>
    </row>
    <row r="1229" spans="1:16" ht="63" x14ac:dyDescent="0.25">
      <c r="A1229" s="25">
        <v>25000080</v>
      </c>
      <c r="B1229" s="15" t="s">
        <v>1124</v>
      </c>
      <c r="C1229" s="36">
        <f>VLOOKUP(A1229,'[3]Прейскурант 2019'!$A$12:$E$1358,5,0)</f>
        <v>1698</v>
      </c>
      <c r="D1229" s="37">
        <v>4</v>
      </c>
      <c r="E1229" s="68">
        <f t="shared" si="359"/>
        <v>789.53279999999995</v>
      </c>
      <c r="F1229" s="44">
        <f>VLOOKUP(A1229,'[2]себ-ть 2019 год'!$A$2:$Q$1337,6,0)</f>
        <v>0</v>
      </c>
      <c r="G1229" s="44">
        <f t="shared" si="327"/>
        <v>789.53279999999995</v>
      </c>
      <c r="H1229" s="44">
        <f t="shared" si="360"/>
        <v>268.44115199999999</v>
      </c>
      <c r="I1229" s="45">
        <f t="shared" si="328"/>
        <v>1057.9739519999998</v>
      </c>
      <c r="J1229" s="44">
        <f t="shared" si="361"/>
        <v>158.69609279999997</v>
      </c>
      <c r="K1229" s="46">
        <f t="shared" si="329"/>
        <v>1216.6700447999997</v>
      </c>
      <c r="L1229" s="47">
        <f t="shared" si="362"/>
        <v>1460.0040537599996</v>
      </c>
      <c r="M1229" s="77">
        <f t="shared" si="363"/>
        <v>1808.37</v>
      </c>
      <c r="N1229" s="48">
        <v>1698</v>
      </c>
      <c r="O1229" s="49">
        <f t="shared" si="364"/>
        <v>6.4999999999999929</v>
      </c>
      <c r="P1229" s="93">
        <f t="shared" si="365"/>
        <v>0</v>
      </c>
    </row>
    <row r="1230" spans="1:16" ht="15.75" x14ac:dyDescent="0.2">
      <c r="A1230" s="204" t="s">
        <v>1125</v>
      </c>
      <c r="B1230" s="205"/>
      <c r="C1230" s="205"/>
      <c r="D1230" s="205"/>
      <c r="E1230" s="205"/>
      <c r="F1230" s="205"/>
      <c r="G1230" s="205"/>
      <c r="H1230" s="205"/>
      <c r="I1230" s="205"/>
      <c r="J1230" s="205"/>
      <c r="K1230" s="205"/>
      <c r="L1230" s="205"/>
      <c r="M1230" s="205"/>
      <c r="N1230" s="205"/>
      <c r="O1230" s="206"/>
    </row>
    <row r="1231" spans="1:16" ht="15.75" x14ac:dyDescent="0.2">
      <c r="A1231" s="207" t="s">
        <v>1126</v>
      </c>
      <c r="B1231" s="208"/>
      <c r="C1231" s="208"/>
      <c r="D1231" s="208"/>
      <c r="E1231" s="208"/>
      <c r="F1231" s="208"/>
      <c r="G1231" s="208"/>
      <c r="H1231" s="208"/>
      <c r="I1231" s="208"/>
      <c r="J1231" s="208"/>
      <c r="K1231" s="208"/>
      <c r="L1231" s="208"/>
      <c r="M1231" s="208"/>
      <c r="N1231" s="208"/>
      <c r="O1231" s="209"/>
    </row>
    <row r="1232" spans="1:16" ht="15.75" x14ac:dyDescent="0.2">
      <c r="A1232" s="25">
        <v>25010018</v>
      </c>
      <c r="B1232" s="8" t="s">
        <v>1127</v>
      </c>
      <c r="C1232" s="36">
        <f>VLOOKUP(A1232,'[3]Прейскурант 2019'!$A$12:$E$1358,5,0)</f>
        <v>4.08</v>
      </c>
      <c r="D1232" s="37">
        <v>0.3</v>
      </c>
      <c r="E1232" s="68">
        <f t="shared" si="359"/>
        <v>59.214959999999998</v>
      </c>
      <c r="F1232" s="44">
        <f>VLOOKUP(A1232,'[2]себ-ть 2019 год'!$A$2:$Q$1337,6,0)</f>
        <v>7.02</v>
      </c>
      <c r="G1232" s="44">
        <f t="shared" si="327"/>
        <v>66.234960000000001</v>
      </c>
      <c r="H1232" s="44">
        <f t="shared" si="360"/>
        <v>22.519886400000001</v>
      </c>
      <c r="I1232" s="45">
        <f t="shared" si="328"/>
        <v>88.754846400000005</v>
      </c>
      <c r="J1232" s="44">
        <f t="shared" si="361"/>
        <v>13.31322696</v>
      </c>
      <c r="K1232" s="46">
        <f t="shared" si="329"/>
        <v>102.06807336</v>
      </c>
      <c r="L1232" s="47">
        <f t="shared" si="362"/>
        <v>122.48168803199999</v>
      </c>
      <c r="M1232" s="77">
        <f t="shared" ref="M1232:M1242" si="366">C1232*6.5%+C1232</f>
        <v>4.3452000000000002</v>
      </c>
      <c r="N1232" s="48">
        <v>4.08</v>
      </c>
      <c r="O1232" s="49">
        <f t="shared" si="364"/>
        <v>6.5000000000000027</v>
      </c>
      <c r="P1232" s="93">
        <f t="shared" si="365"/>
        <v>0</v>
      </c>
    </row>
    <row r="1233" spans="1:16" ht="15.75" x14ac:dyDescent="0.2">
      <c r="A1233" s="25">
        <v>25010017</v>
      </c>
      <c r="B1233" s="8" t="s">
        <v>1068</v>
      </c>
      <c r="C1233" s="36">
        <f>VLOOKUP(A1233,'[3]Прейскурант 2019'!$A$12:$E$1358,5,0)</f>
        <v>5.31</v>
      </c>
      <c r="D1233" s="37">
        <v>0.3</v>
      </c>
      <c r="E1233" s="68">
        <f t="shared" si="359"/>
        <v>59.214959999999998</v>
      </c>
      <c r="F1233" s="44">
        <f>VLOOKUP(A1233,'[2]себ-ть 2019 год'!$A$2:$Q$1337,6,0)</f>
        <v>9.4499999999999993</v>
      </c>
      <c r="G1233" s="44">
        <f t="shared" si="327"/>
        <v>68.664959999999994</v>
      </c>
      <c r="H1233" s="44">
        <f t="shared" si="360"/>
        <v>23.346086400000001</v>
      </c>
      <c r="I1233" s="45">
        <f t="shared" si="328"/>
        <v>92.011046399999998</v>
      </c>
      <c r="J1233" s="44">
        <f t="shared" si="361"/>
        <v>13.801656959999999</v>
      </c>
      <c r="K1233" s="46">
        <f t="shared" si="329"/>
        <v>105.81270336</v>
      </c>
      <c r="L1233" s="47">
        <f t="shared" si="362"/>
        <v>126.97524403200001</v>
      </c>
      <c r="M1233" s="77">
        <f t="shared" si="366"/>
        <v>5.6551499999999999</v>
      </c>
      <c r="N1233" s="48">
        <v>5.31</v>
      </c>
      <c r="O1233" s="49">
        <f t="shared" si="364"/>
        <v>6.5000000000000053</v>
      </c>
      <c r="P1233" s="93">
        <f t="shared" si="365"/>
        <v>0</v>
      </c>
    </row>
    <row r="1234" spans="1:16" ht="15.75" x14ac:dyDescent="0.2">
      <c r="A1234" s="25">
        <v>25010020</v>
      </c>
      <c r="B1234" s="8" t="s">
        <v>1128</v>
      </c>
      <c r="C1234" s="36">
        <f>VLOOKUP(A1234,'[3]Прейскурант 2019'!$A$12:$E$1358,5,0)</f>
        <v>7.14</v>
      </c>
      <c r="D1234" s="37">
        <v>7.0000000000000007E-2</v>
      </c>
      <c r="E1234" s="68">
        <f t="shared" si="359"/>
        <v>13.816824</v>
      </c>
      <c r="F1234" s="44">
        <f>VLOOKUP(A1234,'[2]себ-ть 2019 год'!$A$2:$Q$1337,6,0)</f>
        <v>7.02</v>
      </c>
      <c r="G1234" s="44">
        <f t="shared" si="327"/>
        <v>20.836824</v>
      </c>
      <c r="H1234" s="44">
        <f t="shared" si="360"/>
        <v>7.0845201600000003</v>
      </c>
      <c r="I1234" s="45">
        <f t="shared" si="328"/>
        <v>27.92134416</v>
      </c>
      <c r="J1234" s="44">
        <f t="shared" si="361"/>
        <v>4.1882016239999995</v>
      </c>
      <c r="K1234" s="46">
        <f t="shared" si="329"/>
        <v>32.109545783999998</v>
      </c>
      <c r="L1234" s="47">
        <f t="shared" si="362"/>
        <v>38.531454940799996</v>
      </c>
      <c r="M1234" s="77">
        <f t="shared" si="366"/>
        <v>7.6040999999999999</v>
      </c>
      <c r="N1234" s="48">
        <v>7.14</v>
      </c>
      <c r="O1234" s="49">
        <f t="shared" si="364"/>
        <v>6.5000000000000027</v>
      </c>
      <c r="P1234" s="93">
        <f t="shared" si="365"/>
        <v>0</v>
      </c>
    </row>
    <row r="1235" spans="1:16" ht="31.5" x14ac:dyDescent="0.2">
      <c r="A1235" s="25">
        <v>25010022</v>
      </c>
      <c r="B1235" s="8" t="s">
        <v>1129</v>
      </c>
      <c r="C1235" s="36">
        <f>VLOOKUP(A1235,'[3]Прейскурант 2019'!$A$12:$E$1358,5,0)</f>
        <v>7.55</v>
      </c>
      <c r="D1235" s="37">
        <v>7.0000000000000007E-2</v>
      </c>
      <c r="E1235" s="68">
        <f t="shared" si="359"/>
        <v>13.816824</v>
      </c>
      <c r="F1235" s="44">
        <f>VLOOKUP(A1235,'[2]себ-ть 2019 год'!$A$2:$Q$1337,6,0)</f>
        <v>4.01</v>
      </c>
      <c r="G1235" s="44">
        <f t="shared" si="327"/>
        <v>17.826824000000002</v>
      </c>
      <c r="H1235" s="44">
        <f t="shared" si="360"/>
        <v>6.0611201600000015</v>
      </c>
      <c r="I1235" s="45">
        <f t="shared" si="328"/>
        <v>23.887944160000004</v>
      </c>
      <c r="J1235" s="44">
        <f t="shared" si="361"/>
        <v>3.5831916240000004</v>
      </c>
      <c r="K1235" s="46">
        <f t="shared" si="329"/>
        <v>27.471135784000005</v>
      </c>
      <c r="L1235" s="47">
        <f t="shared" si="362"/>
        <v>32.965362940800006</v>
      </c>
      <c r="M1235" s="77">
        <f t="shared" si="366"/>
        <v>8.0407499999999992</v>
      </c>
      <c r="N1235" s="48">
        <v>7.55</v>
      </c>
      <c r="O1235" s="49">
        <f t="shared" si="364"/>
        <v>6.499999999999992</v>
      </c>
      <c r="P1235" s="93">
        <f t="shared" si="365"/>
        <v>0</v>
      </c>
    </row>
    <row r="1236" spans="1:16" ht="15.75" x14ac:dyDescent="0.2">
      <c r="A1236" s="25">
        <v>25010021</v>
      </c>
      <c r="B1236" s="8" t="s">
        <v>1130</v>
      </c>
      <c r="C1236" s="36">
        <f>VLOOKUP(A1236,'[3]Прейскурант 2019'!$A$12:$E$1358,5,0)</f>
        <v>8.98</v>
      </c>
      <c r="D1236" s="37">
        <v>7.0000000000000007E-2</v>
      </c>
      <c r="E1236" s="68">
        <f t="shared" si="359"/>
        <v>13.816824</v>
      </c>
      <c r="F1236" s="44">
        <f>VLOOKUP(A1236,'[2]себ-ть 2019 год'!$A$2:$Q$1337,6,0)</f>
        <v>4.01</v>
      </c>
      <c r="G1236" s="44">
        <f t="shared" si="327"/>
        <v>17.826824000000002</v>
      </c>
      <c r="H1236" s="44">
        <f t="shared" si="360"/>
        <v>6.0611201600000015</v>
      </c>
      <c r="I1236" s="45">
        <f t="shared" si="328"/>
        <v>23.887944160000004</v>
      </c>
      <c r="J1236" s="44">
        <f t="shared" si="361"/>
        <v>3.5831916240000004</v>
      </c>
      <c r="K1236" s="46">
        <f t="shared" si="329"/>
        <v>27.471135784000005</v>
      </c>
      <c r="L1236" s="47">
        <f t="shared" si="362"/>
        <v>32.965362940800006</v>
      </c>
      <c r="M1236" s="77">
        <f t="shared" si="366"/>
        <v>9.5637000000000008</v>
      </c>
      <c r="N1236" s="48">
        <v>8.98</v>
      </c>
      <c r="O1236" s="49">
        <f t="shared" si="364"/>
        <v>6.5000000000000027</v>
      </c>
      <c r="P1236" s="93">
        <f t="shared" si="365"/>
        <v>0</v>
      </c>
    </row>
    <row r="1237" spans="1:16" ht="15.75" x14ac:dyDescent="0.2">
      <c r="A1237" s="25">
        <v>25010019</v>
      </c>
      <c r="B1237" s="8" t="s">
        <v>1131</v>
      </c>
      <c r="C1237" s="36">
        <f>VLOOKUP(A1237,'[3]Прейскурант 2019'!$A$12:$E$1358,5,0)</f>
        <v>11.83</v>
      </c>
      <c r="D1237" s="37">
        <v>7.0000000000000007E-2</v>
      </c>
      <c r="E1237" s="68">
        <f t="shared" si="359"/>
        <v>13.816824</v>
      </c>
      <c r="F1237" s="44">
        <f>VLOOKUP(A1237,'[2]себ-ть 2019 год'!$A$2:$Q$1337,6,0)</f>
        <v>7.02</v>
      </c>
      <c r="G1237" s="44">
        <f t="shared" si="327"/>
        <v>20.836824</v>
      </c>
      <c r="H1237" s="44">
        <f t="shared" si="360"/>
        <v>7.0845201600000003</v>
      </c>
      <c r="I1237" s="45">
        <f t="shared" si="328"/>
        <v>27.92134416</v>
      </c>
      <c r="J1237" s="44">
        <f t="shared" si="361"/>
        <v>4.1882016239999995</v>
      </c>
      <c r="K1237" s="46">
        <f t="shared" si="329"/>
        <v>32.109545783999998</v>
      </c>
      <c r="L1237" s="47">
        <f t="shared" si="362"/>
        <v>38.531454940799996</v>
      </c>
      <c r="M1237" s="77">
        <f t="shared" si="366"/>
        <v>12.59895</v>
      </c>
      <c r="N1237" s="48">
        <v>11.83</v>
      </c>
      <c r="O1237" s="49">
        <f t="shared" si="364"/>
        <v>6.5000000000000018</v>
      </c>
      <c r="P1237" s="93">
        <f t="shared" si="365"/>
        <v>0</v>
      </c>
    </row>
    <row r="1238" spans="1:16" ht="15.75" x14ac:dyDescent="0.2">
      <c r="A1238" s="25">
        <v>25002005</v>
      </c>
      <c r="B1238" s="8" t="s">
        <v>1132</v>
      </c>
      <c r="C1238" s="36">
        <f>VLOOKUP(A1238,'[3]Прейскурант 2019'!$A$12:$E$1358,5,0)</f>
        <v>12.24</v>
      </c>
      <c r="D1238" s="37">
        <v>7.0000000000000007E-2</v>
      </c>
      <c r="E1238" s="68">
        <f t="shared" si="359"/>
        <v>13.816824</v>
      </c>
      <c r="F1238" s="44">
        <f>VLOOKUP(A1238,'[2]себ-ть 2019 год'!$A$2:$Q$1337,6,0)</f>
        <v>13.08</v>
      </c>
      <c r="G1238" s="44">
        <f t="shared" si="327"/>
        <v>26.896824000000002</v>
      </c>
      <c r="H1238" s="44">
        <f t="shared" si="360"/>
        <v>9.1449201600000016</v>
      </c>
      <c r="I1238" s="45">
        <f t="shared" si="328"/>
        <v>36.041744160000007</v>
      </c>
      <c r="J1238" s="44">
        <f t="shared" si="361"/>
        <v>5.4062616240000008</v>
      </c>
      <c r="K1238" s="46">
        <f t="shared" si="329"/>
        <v>41.44800578400001</v>
      </c>
      <c r="L1238" s="47">
        <f t="shared" si="362"/>
        <v>49.737606940800013</v>
      </c>
      <c r="M1238" s="77">
        <f t="shared" si="366"/>
        <v>13.035600000000001</v>
      </c>
      <c r="N1238" s="48">
        <v>12.24</v>
      </c>
      <c r="O1238" s="49">
        <f t="shared" si="364"/>
        <v>6.5000000000000027</v>
      </c>
      <c r="P1238" s="93">
        <f t="shared" si="365"/>
        <v>0</v>
      </c>
    </row>
    <row r="1239" spans="1:16" ht="31.5" x14ac:dyDescent="0.2">
      <c r="A1239" s="25">
        <v>25000021</v>
      </c>
      <c r="B1239" s="8" t="s">
        <v>1133</v>
      </c>
      <c r="C1239" s="36">
        <f>VLOOKUP(A1239,'[3]Прейскурант 2019'!$A$12:$E$1358,5,0)</f>
        <v>1530</v>
      </c>
      <c r="D1239" s="37">
        <v>7.0000000000000007E-2</v>
      </c>
      <c r="E1239" s="68">
        <f t="shared" si="359"/>
        <v>13.816824</v>
      </c>
      <c r="F1239" s="44">
        <f>VLOOKUP(A1239,'[2]себ-ть 2019 год'!$A$2:$Q$1337,6,0)</f>
        <v>14.08</v>
      </c>
      <c r="G1239" s="44">
        <f t="shared" si="327"/>
        <v>27.896824000000002</v>
      </c>
      <c r="H1239" s="44">
        <f t="shared" si="360"/>
        <v>9.4849201600000015</v>
      </c>
      <c r="I1239" s="45">
        <f t="shared" si="328"/>
        <v>37.381744160000004</v>
      </c>
      <c r="J1239" s="44">
        <f t="shared" si="361"/>
        <v>5.6072616240000004</v>
      </c>
      <c r="K1239" s="46">
        <f t="shared" si="329"/>
        <v>42.989005784000007</v>
      </c>
      <c r="L1239" s="47">
        <f t="shared" si="362"/>
        <v>51.58680694080001</v>
      </c>
      <c r="M1239" s="77">
        <f t="shared" si="366"/>
        <v>1629.45</v>
      </c>
      <c r="N1239" s="48">
        <v>1600</v>
      </c>
      <c r="O1239" s="49">
        <f t="shared" si="364"/>
        <v>6.5000000000000027</v>
      </c>
      <c r="P1239" s="93">
        <f t="shared" si="365"/>
        <v>4.5751633986928164E-2</v>
      </c>
    </row>
    <row r="1240" spans="1:16" ht="47.25" x14ac:dyDescent="0.2">
      <c r="A1240" s="25">
        <v>25000036</v>
      </c>
      <c r="B1240" s="86" t="s">
        <v>1243</v>
      </c>
      <c r="C1240" s="36">
        <v>0</v>
      </c>
      <c r="D1240" s="37">
        <v>2</v>
      </c>
      <c r="E1240" s="68">
        <f t="shared" si="359"/>
        <v>394.76639999999998</v>
      </c>
      <c r="F1240" s="44">
        <f>VLOOKUP(A1240,'[2]себ-ть 2019 год'!$A$2:$Q$1337,6,0)</f>
        <v>4.16</v>
      </c>
      <c r="G1240" s="44">
        <f t="shared" si="327"/>
        <v>398.9264</v>
      </c>
      <c r="H1240" s="44">
        <f t="shared" si="360"/>
        <v>135.63497600000002</v>
      </c>
      <c r="I1240" s="45">
        <f t="shared" si="328"/>
        <v>534.561376</v>
      </c>
      <c r="J1240" s="44">
        <f t="shared" si="361"/>
        <v>80.184206399999994</v>
      </c>
      <c r="K1240" s="46">
        <f t="shared" si="329"/>
        <v>614.74558239999999</v>
      </c>
      <c r="L1240" s="47">
        <f t="shared" si="362"/>
        <v>737.69469888000003</v>
      </c>
      <c r="M1240" s="77">
        <f t="shared" si="366"/>
        <v>0</v>
      </c>
      <c r="N1240" s="48">
        <v>3000</v>
      </c>
      <c r="O1240" s="49" t="e">
        <f t="shared" si="364"/>
        <v>#DIV/0!</v>
      </c>
      <c r="P1240" s="93" t="e">
        <f t="shared" si="365"/>
        <v>#DIV/0!</v>
      </c>
    </row>
    <row r="1241" spans="1:16" ht="47.25" x14ac:dyDescent="0.2">
      <c r="A1241" s="25">
        <v>25000147</v>
      </c>
      <c r="B1241" s="86" t="s">
        <v>1242</v>
      </c>
      <c r="C1241" s="36">
        <v>2550</v>
      </c>
      <c r="D1241" s="37">
        <v>2</v>
      </c>
      <c r="E1241" s="68">
        <f t="shared" si="359"/>
        <v>394.76639999999998</v>
      </c>
      <c r="F1241" s="44">
        <v>4.16</v>
      </c>
      <c r="G1241" s="44">
        <f t="shared" ref="G1241" si="367">E1241+F1241</f>
        <v>398.9264</v>
      </c>
      <c r="H1241" s="44">
        <f t="shared" ref="H1241" si="368">G1241*$H$1</f>
        <v>135.63497600000002</v>
      </c>
      <c r="I1241" s="45">
        <f t="shared" ref="I1241" si="369">G1241+H1241</f>
        <v>534.561376</v>
      </c>
      <c r="J1241" s="44">
        <f t="shared" ref="J1241" si="370">I1241*$J$1</f>
        <v>80.184206399999994</v>
      </c>
      <c r="K1241" s="46">
        <f t="shared" ref="K1241" si="371">I1241+J1241</f>
        <v>614.74558239999999</v>
      </c>
      <c r="L1241" s="47">
        <f t="shared" ref="L1241" si="372">K1241*$L$1+K1241</f>
        <v>737.69469888000003</v>
      </c>
      <c r="M1241" s="77">
        <f t="shared" si="366"/>
        <v>2715.75</v>
      </c>
      <c r="N1241" s="48">
        <v>2800</v>
      </c>
      <c r="O1241" s="49">
        <v>100</v>
      </c>
      <c r="P1241" s="93">
        <v>1</v>
      </c>
    </row>
    <row r="1242" spans="1:16" ht="47.25" x14ac:dyDescent="0.2">
      <c r="A1242" s="25">
        <v>25000023</v>
      </c>
      <c r="B1242" s="8" t="s">
        <v>1134</v>
      </c>
      <c r="C1242" s="36">
        <f>VLOOKUP(A1242,'[3]Прейскурант 2019'!$A$12:$E$1358,5,0)</f>
        <v>5100</v>
      </c>
      <c r="D1242" s="37">
        <v>3</v>
      </c>
      <c r="E1242" s="68">
        <f t="shared" si="359"/>
        <v>592.14959999999996</v>
      </c>
      <c r="F1242" s="44">
        <f>VLOOKUP(A1242,'[2]себ-ть 2019 год'!$A$2:$Q$1337,6,0)</f>
        <v>15.08</v>
      </c>
      <c r="G1242" s="44">
        <f t="shared" si="327"/>
        <v>607.2296</v>
      </c>
      <c r="H1242" s="44">
        <f t="shared" si="360"/>
        <v>206.45806400000001</v>
      </c>
      <c r="I1242" s="45">
        <f t="shared" si="328"/>
        <v>813.68766400000004</v>
      </c>
      <c r="J1242" s="44">
        <f t="shared" si="361"/>
        <v>122.0531496</v>
      </c>
      <c r="K1242" s="46">
        <f t="shared" si="329"/>
        <v>935.74081360000002</v>
      </c>
      <c r="L1242" s="47">
        <f t="shared" si="362"/>
        <v>1122.88897632</v>
      </c>
      <c r="M1242" s="77">
        <f t="shared" si="366"/>
        <v>5431.5</v>
      </c>
      <c r="N1242" s="48">
        <v>5100</v>
      </c>
      <c r="O1242" s="49">
        <f t="shared" si="364"/>
        <v>6.5</v>
      </c>
      <c r="P1242" s="93">
        <f t="shared" si="365"/>
        <v>0</v>
      </c>
    </row>
    <row r="1243" spans="1:16" ht="15.75" x14ac:dyDescent="0.2">
      <c r="A1243" s="204" t="s">
        <v>1135</v>
      </c>
      <c r="B1243" s="205"/>
      <c r="C1243" s="205"/>
      <c r="D1243" s="205"/>
      <c r="E1243" s="205"/>
      <c r="F1243" s="205"/>
      <c r="G1243" s="205"/>
      <c r="H1243" s="205"/>
      <c r="I1243" s="205"/>
      <c r="J1243" s="205"/>
      <c r="K1243" s="205"/>
      <c r="L1243" s="205"/>
      <c r="M1243" s="205"/>
      <c r="N1243" s="205"/>
      <c r="O1243" s="206"/>
    </row>
    <row r="1244" spans="1:16" ht="31.5" x14ac:dyDescent="0.2">
      <c r="A1244" s="25">
        <v>25010047</v>
      </c>
      <c r="B1244" s="8" t="s">
        <v>1136</v>
      </c>
      <c r="C1244" s="36">
        <f>VLOOKUP(A1244,'[3]Прейскурант 2019'!$A$12:$E$1358,5,0)</f>
        <v>256</v>
      </c>
      <c r="D1244" s="69">
        <v>2</v>
      </c>
      <c r="E1244" s="68">
        <f t="shared" si="359"/>
        <v>394.76639999999998</v>
      </c>
      <c r="F1244" s="44">
        <f>VLOOKUP(A1244,'[2]себ-ть 2019 год'!$A$2:$Q$1337,6,0)</f>
        <v>26.1</v>
      </c>
      <c r="G1244" s="44">
        <f t="shared" si="327"/>
        <v>420.8664</v>
      </c>
      <c r="H1244" s="44">
        <f t="shared" si="360"/>
        <v>143.09457600000002</v>
      </c>
      <c r="I1244" s="45">
        <f t="shared" si="328"/>
        <v>563.96097600000007</v>
      </c>
      <c r="J1244" s="44">
        <f t="shared" si="361"/>
        <v>84.594146400000014</v>
      </c>
      <c r="K1244" s="46">
        <f t="shared" si="329"/>
        <v>648.55512240000007</v>
      </c>
      <c r="L1244" s="47">
        <f t="shared" si="362"/>
        <v>778.26614688000006</v>
      </c>
      <c r="M1244" s="77">
        <f t="shared" ref="M1244:M1248" si="373">C1244*6.5%+C1244</f>
        <v>272.64</v>
      </c>
      <c r="N1244" s="48">
        <v>285</v>
      </c>
      <c r="O1244" s="49">
        <f t="shared" si="364"/>
        <v>6.4999999999999947</v>
      </c>
      <c r="P1244" s="93">
        <f t="shared" si="365"/>
        <v>0.11328125</v>
      </c>
    </row>
    <row r="1245" spans="1:16" ht="34.15" customHeight="1" x14ac:dyDescent="0.2">
      <c r="A1245" s="25">
        <v>25010048</v>
      </c>
      <c r="B1245" s="8" t="s">
        <v>1137</v>
      </c>
      <c r="C1245" s="36">
        <f>VLOOKUP(A1245,'[3]Прейскурант 2019'!$A$12:$E$1358,5,0)</f>
        <v>361</v>
      </c>
      <c r="D1245" s="69">
        <v>0.5</v>
      </c>
      <c r="E1245" s="68">
        <f t="shared" si="359"/>
        <v>98.691599999999994</v>
      </c>
      <c r="F1245" s="44">
        <f>VLOOKUP(A1245,'[2]себ-ть 2019 год'!$A$2:$Q$1337,6,0)</f>
        <v>87</v>
      </c>
      <c r="G1245" s="44">
        <f t="shared" si="327"/>
        <v>185.69159999999999</v>
      </c>
      <c r="H1245" s="44">
        <f t="shared" si="360"/>
        <v>63.135144000000004</v>
      </c>
      <c r="I1245" s="45">
        <f t="shared" si="328"/>
        <v>248.82674399999999</v>
      </c>
      <c r="J1245" s="44">
        <f t="shared" si="361"/>
        <v>37.324011599999999</v>
      </c>
      <c r="K1245" s="46">
        <f t="shared" si="329"/>
        <v>286.15075559999997</v>
      </c>
      <c r="L1245" s="47">
        <f t="shared" si="362"/>
        <v>343.38090671999998</v>
      </c>
      <c r="M1245" s="77">
        <f t="shared" si="373"/>
        <v>384.46499999999997</v>
      </c>
      <c r="N1245" s="48">
        <v>400</v>
      </c>
      <c r="O1245" s="49">
        <f t="shared" si="364"/>
        <v>6.4999999999999929</v>
      </c>
      <c r="P1245" s="93">
        <f t="shared" si="365"/>
        <v>0.10803324099723</v>
      </c>
    </row>
    <row r="1246" spans="1:16" ht="31.5" x14ac:dyDescent="0.2">
      <c r="A1246" s="25">
        <v>25010049</v>
      </c>
      <c r="B1246" s="8" t="s">
        <v>1138</v>
      </c>
      <c r="C1246" s="36">
        <f>VLOOKUP(A1246,'[3]Прейскурант 2019'!$A$12:$E$1358,5,0)</f>
        <v>464</v>
      </c>
      <c r="D1246" s="69">
        <v>0.5</v>
      </c>
      <c r="E1246" s="68">
        <f t="shared" si="359"/>
        <v>98.691599999999994</v>
      </c>
      <c r="F1246" s="44">
        <f>VLOOKUP(A1246,'[2]себ-ть 2019 год'!$A$2:$Q$1337,6,0)</f>
        <v>26.57</v>
      </c>
      <c r="G1246" s="44">
        <f t="shared" si="327"/>
        <v>125.26159999999999</v>
      </c>
      <c r="H1246" s="44">
        <f t="shared" si="360"/>
        <v>42.588943999999998</v>
      </c>
      <c r="I1246" s="45">
        <f t="shared" si="328"/>
        <v>167.85054399999999</v>
      </c>
      <c r="J1246" s="44">
        <f t="shared" si="361"/>
        <v>25.177581599999996</v>
      </c>
      <c r="K1246" s="46">
        <f t="shared" si="329"/>
        <v>193.02812559999998</v>
      </c>
      <c r="L1246" s="47">
        <f t="shared" si="362"/>
        <v>231.63375071999997</v>
      </c>
      <c r="M1246" s="77">
        <f t="shared" si="373"/>
        <v>494.16</v>
      </c>
      <c r="N1246" s="48">
        <v>515</v>
      </c>
      <c r="O1246" s="49">
        <f t="shared" si="364"/>
        <v>6.5000000000000053</v>
      </c>
      <c r="P1246" s="93">
        <f t="shared" si="365"/>
        <v>0.10991379310344818</v>
      </c>
    </row>
    <row r="1247" spans="1:16" ht="31.5" x14ac:dyDescent="0.2">
      <c r="A1247" s="25">
        <v>25010050</v>
      </c>
      <c r="B1247" s="8" t="s">
        <v>1139</v>
      </c>
      <c r="C1247" s="36">
        <f>VLOOKUP(A1247,'[3]Прейскурант 2019'!$A$12:$E$1358,5,0)</f>
        <v>1767</v>
      </c>
      <c r="D1247" s="69">
        <v>1</v>
      </c>
      <c r="E1247" s="68">
        <f t="shared" si="359"/>
        <v>197.38319999999999</v>
      </c>
      <c r="F1247" s="44">
        <f>VLOOKUP(A1247,'[2]себ-ть 2019 год'!$A$2:$Q$1337,6,0)</f>
        <v>53.14</v>
      </c>
      <c r="G1247" s="44">
        <f t="shared" si="327"/>
        <v>250.52319999999997</v>
      </c>
      <c r="H1247" s="44">
        <f t="shared" si="360"/>
        <v>85.177887999999996</v>
      </c>
      <c r="I1247" s="45">
        <f t="shared" si="328"/>
        <v>335.70108799999997</v>
      </c>
      <c r="J1247" s="44">
        <f t="shared" si="361"/>
        <v>50.355163199999993</v>
      </c>
      <c r="K1247" s="46">
        <f t="shared" si="329"/>
        <v>386.05625119999996</v>
      </c>
      <c r="L1247" s="47">
        <f t="shared" si="362"/>
        <v>463.26750143999993</v>
      </c>
      <c r="M1247" s="77">
        <f t="shared" si="373"/>
        <v>1881.855</v>
      </c>
      <c r="N1247" s="48">
        <v>1960</v>
      </c>
      <c r="O1247" s="49">
        <f t="shared" si="364"/>
        <v>6.5000000000000018</v>
      </c>
      <c r="P1247" s="93">
        <f t="shared" si="365"/>
        <v>0.10922467458970009</v>
      </c>
    </row>
    <row r="1248" spans="1:16" ht="47.25" x14ac:dyDescent="0.2">
      <c r="A1248" s="25">
        <v>25020042</v>
      </c>
      <c r="B1248" s="8" t="s">
        <v>1140</v>
      </c>
      <c r="C1248" s="36">
        <f>VLOOKUP(A1248,'[3]Прейскурант 2019'!$A$12:$E$1358,5,0)</f>
        <v>3464</v>
      </c>
      <c r="D1248" s="69">
        <v>4</v>
      </c>
      <c r="E1248" s="68">
        <f t="shared" si="359"/>
        <v>789.53279999999995</v>
      </c>
      <c r="F1248" s="44">
        <f>VLOOKUP(A1248,'[2]себ-ть 2019 год'!$A$2:$Q$1337,6,0)</f>
        <v>1676.59</v>
      </c>
      <c r="G1248" s="44">
        <f t="shared" si="327"/>
        <v>2466.1228000000001</v>
      </c>
      <c r="H1248" s="44">
        <f t="shared" si="360"/>
        <v>838.48175200000014</v>
      </c>
      <c r="I1248" s="45">
        <f t="shared" si="328"/>
        <v>3304.6045520000002</v>
      </c>
      <c r="J1248" s="44">
        <f t="shared" si="361"/>
        <v>495.69068279999999</v>
      </c>
      <c r="K1248" s="46">
        <f t="shared" si="329"/>
        <v>3800.2952348000003</v>
      </c>
      <c r="L1248" s="47">
        <f t="shared" si="362"/>
        <v>4560.354281760001</v>
      </c>
      <c r="M1248" s="77">
        <f t="shared" si="373"/>
        <v>3689.16</v>
      </c>
      <c r="N1248" s="48">
        <v>3600</v>
      </c>
      <c r="O1248" s="49">
        <f t="shared" si="364"/>
        <v>6.4999999999999964</v>
      </c>
      <c r="P1248" s="93">
        <f t="shared" si="365"/>
        <v>3.9260969976905313E-2</v>
      </c>
    </row>
    <row r="1249" spans="1:16" ht="15" customHeight="1" x14ac:dyDescent="0.2">
      <c r="A1249" s="201" t="s">
        <v>1141</v>
      </c>
      <c r="B1249" s="202"/>
      <c r="C1249" s="202"/>
      <c r="D1249" s="202"/>
      <c r="E1249" s="202"/>
      <c r="F1249" s="202"/>
      <c r="G1249" s="202"/>
      <c r="H1249" s="202"/>
      <c r="I1249" s="202"/>
      <c r="J1249" s="202"/>
      <c r="K1249" s="202"/>
      <c r="L1249" s="202"/>
      <c r="M1249" s="202"/>
      <c r="N1249" s="202"/>
      <c r="O1249" s="203"/>
    </row>
    <row r="1250" spans="1:16" ht="15.75" x14ac:dyDescent="0.2">
      <c r="A1250" s="185" t="s">
        <v>1053</v>
      </c>
      <c r="B1250" s="186"/>
      <c r="C1250" s="186"/>
      <c r="D1250" s="186"/>
      <c r="E1250" s="186"/>
      <c r="F1250" s="186"/>
      <c r="G1250" s="186"/>
      <c r="H1250" s="186"/>
      <c r="I1250" s="186"/>
      <c r="J1250" s="186"/>
      <c r="K1250" s="186"/>
      <c r="L1250" s="186"/>
      <c r="M1250" s="186"/>
      <c r="N1250" s="186"/>
      <c r="O1250" s="187"/>
    </row>
    <row r="1251" spans="1:16" ht="15.75" x14ac:dyDescent="0.2">
      <c r="A1251" s="25">
        <v>25102020</v>
      </c>
      <c r="B1251" s="11" t="s">
        <v>1054</v>
      </c>
      <c r="C1251" s="36">
        <f>VLOOKUP(A1251,'[3]Прейскурант 2019'!$A$12:$E$1358,5,0)</f>
        <v>0.92</v>
      </c>
      <c r="D1251" s="37">
        <v>7.0000000000000007E-2</v>
      </c>
      <c r="E1251" s="68">
        <f t="shared" si="359"/>
        <v>13.816824</v>
      </c>
      <c r="F1251" s="44">
        <f t="shared" ref="F1251:F1267" si="374">F1151</f>
        <v>3.56</v>
      </c>
      <c r="G1251" s="44">
        <f t="shared" si="327"/>
        <v>17.376823999999999</v>
      </c>
      <c r="H1251" s="44">
        <f t="shared" si="360"/>
        <v>5.9081201600000002</v>
      </c>
      <c r="I1251" s="45">
        <f t="shared" si="328"/>
        <v>23.284944159999998</v>
      </c>
      <c r="J1251" s="44">
        <f t="shared" si="361"/>
        <v>3.4927416239999998</v>
      </c>
      <c r="K1251" s="46">
        <f t="shared" si="329"/>
        <v>26.777685783999999</v>
      </c>
      <c r="L1251" s="47">
        <f t="shared" si="362"/>
        <v>32.133222940799996</v>
      </c>
      <c r="M1251" s="77">
        <f t="shared" ref="M1251:M1267" si="375">C1251*6.5%+C1251</f>
        <v>0.9798</v>
      </c>
      <c r="N1251" s="48">
        <v>0.92</v>
      </c>
      <c r="O1251" s="49">
        <f t="shared" si="364"/>
        <v>6.4999999999999964</v>
      </c>
      <c r="P1251" s="93">
        <f t="shared" si="365"/>
        <v>0</v>
      </c>
    </row>
    <row r="1252" spans="1:16" ht="31.5" x14ac:dyDescent="0.2">
      <c r="A1252" s="25">
        <v>25102026</v>
      </c>
      <c r="B1252" s="8" t="s">
        <v>1055</v>
      </c>
      <c r="C1252" s="36">
        <f>VLOOKUP(A1252,'[3]Прейскурант 2019'!$A$12:$E$1358,5,0)</f>
        <v>1.06</v>
      </c>
      <c r="D1252" s="37">
        <v>7.0000000000000007E-2</v>
      </c>
      <c r="E1252" s="68">
        <f t="shared" si="359"/>
        <v>13.816824</v>
      </c>
      <c r="F1252" s="44">
        <f t="shared" si="374"/>
        <v>9.39</v>
      </c>
      <c r="G1252" s="44">
        <f t="shared" si="327"/>
        <v>23.206824000000001</v>
      </c>
      <c r="H1252" s="44">
        <f t="shared" si="360"/>
        <v>7.8903201600000008</v>
      </c>
      <c r="I1252" s="45">
        <f t="shared" si="328"/>
        <v>31.097144160000003</v>
      </c>
      <c r="J1252" s="44">
        <f t="shared" si="361"/>
        <v>4.6645716240000006</v>
      </c>
      <c r="K1252" s="46">
        <f t="shared" si="329"/>
        <v>35.761715784000003</v>
      </c>
      <c r="L1252" s="47">
        <f t="shared" si="362"/>
        <v>42.914058940800004</v>
      </c>
      <c r="M1252" s="77">
        <f t="shared" si="375"/>
        <v>1.1289</v>
      </c>
      <c r="N1252" s="48">
        <v>1.06</v>
      </c>
      <c r="O1252" s="49">
        <f t="shared" si="364"/>
        <v>6.4999999999999964</v>
      </c>
      <c r="P1252" s="93">
        <f t="shared" si="365"/>
        <v>0</v>
      </c>
    </row>
    <row r="1253" spans="1:16" ht="15.75" x14ac:dyDescent="0.2">
      <c r="A1253" s="25">
        <v>25100004</v>
      </c>
      <c r="B1253" s="1" t="s">
        <v>1056</v>
      </c>
      <c r="C1253" s="36">
        <f>VLOOKUP(A1253,'[3]Прейскурант 2019'!$A$12:$E$1358,5,0)</f>
        <v>1.2</v>
      </c>
      <c r="D1253" s="37">
        <v>7.0000000000000007E-2</v>
      </c>
      <c r="E1253" s="68">
        <f t="shared" si="359"/>
        <v>13.816824</v>
      </c>
      <c r="F1253" s="44">
        <f t="shared" si="374"/>
        <v>5.14</v>
      </c>
      <c r="G1253" s="44">
        <f t="shared" si="327"/>
        <v>18.956824000000001</v>
      </c>
      <c r="H1253" s="44">
        <f t="shared" si="360"/>
        <v>6.4453201600000005</v>
      </c>
      <c r="I1253" s="45">
        <f t="shared" si="328"/>
        <v>25.402144160000002</v>
      </c>
      <c r="J1253" s="44">
        <f t="shared" si="361"/>
        <v>3.8103216240000002</v>
      </c>
      <c r="K1253" s="46">
        <f t="shared" si="329"/>
        <v>29.212465784000003</v>
      </c>
      <c r="L1253" s="47">
        <f t="shared" si="362"/>
        <v>35.054958940800006</v>
      </c>
      <c r="M1253" s="77">
        <f t="shared" si="375"/>
        <v>1.278</v>
      </c>
      <c r="N1253" s="48">
        <v>1.2</v>
      </c>
      <c r="O1253" s="49">
        <f t="shared" si="364"/>
        <v>6.5000000000000053</v>
      </c>
      <c r="P1253" s="93">
        <f t="shared" si="365"/>
        <v>0</v>
      </c>
    </row>
    <row r="1254" spans="1:16" ht="15.75" x14ac:dyDescent="0.2">
      <c r="A1254" s="25">
        <v>25102001</v>
      </c>
      <c r="B1254" s="19" t="s">
        <v>1057</v>
      </c>
      <c r="C1254" s="36">
        <f>VLOOKUP(A1254,'[3]Прейскурант 2019'!$A$12:$E$1358,5,0)</f>
        <v>1.34</v>
      </c>
      <c r="D1254" s="37">
        <v>7.0000000000000007E-2</v>
      </c>
      <c r="E1254" s="68">
        <f t="shared" si="359"/>
        <v>13.816824</v>
      </c>
      <c r="F1254" s="44">
        <f t="shared" si="374"/>
        <v>8.0299999999999994</v>
      </c>
      <c r="G1254" s="44">
        <f t="shared" si="327"/>
        <v>21.846823999999998</v>
      </c>
      <c r="H1254" s="44">
        <f t="shared" si="360"/>
        <v>7.4279201600000002</v>
      </c>
      <c r="I1254" s="45">
        <f t="shared" si="328"/>
        <v>29.274744159999997</v>
      </c>
      <c r="J1254" s="44">
        <f t="shared" si="361"/>
        <v>4.3912116239999994</v>
      </c>
      <c r="K1254" s="46">
        <f t="shared" si="329"/>
        <v>33.665955783999998</v>
      </c>
      <c r="L1254" s="47">
        <f t="shared" si="362"/>
        <v>40.399146940799994</v>
      </c>
      <c r="M1254" s="77">
        <f t="shared" si="375"/>
        <v>1.4271</v>
      </c>
      <c r="N1254" s="48">
        <v>1.34</v>
      </c>
      <c r="O1254" s="49">
        <f t="shared" si="364"/>
        <v>6.4999999999999964</v>
      </c>
      <c r="P1254" s="93">
        <f t="shared" si="365"/>
        <v>0</v>
      </c>
    </row>
    <row r="1255" spans="1:16" ht="15.75" x14ac:dyDescent="0.2">
      <c r="A1255" s="25">
        <v>25100022</v>
      </c>
      <c r="B1255" s="19" t="s">
        <v>1058</v>
      </c>
      <c r="C1255" s="36">
        <f>VLOOKUP(A1255,'[3]Прейскурант 2019'!$A$12:$E$1358,5,0)</f>
        <v>1.46</v>
      </c>
      <c r="D1255" s="37">
        <v>7.0000000000000007E-2</v>
      </c>
      <c r="E1255" s="68">
        <f t="shared" si="359"/>
        <v>13.816824</v>
      </c>
      <c r="F1255" s="44">
        <f t="shared" si="374"/>
        <v>4.01</v>
      </c>
      <c r="G1255" s="44">
        <f t="shared" si="327"/>
        <v>17.826824000000002</v>
      </c>
      <c r="H1255" s="44">
        <f t="shared" si="360"/>
        <v>6.0611201600000015</v>
      </c>
      <c r="I1255" s="45">
        <f t="shared" si="328"/>
        <v>23.887944160000004</v>
      </c>
      <c r="J1255" s="44">
        <f t="shared" si="361"/>
        <v>3.5831916240000004</v>
      </c>
      <c r="K1255" s="46">
        <f t="shared" si="329"/>
        <v>27.471135784000005</v>
      </c>
      <c r="L1255" s="47">
        <f t="shared" si="362"/>
        <v>32.965362940800006</v>
      </c>
      <c r="M1255" s="77">
        <f t="shared" si="375"/>
        <v>1.5548999999999999</v>
      </c>
      <c r="N1255" s="48">
        <v>1.46</v>
      </c>
      <c r="O1255" s="49">
        <f t="shared" si="364"/>
        <v>6.4999999999999991</v>
      </c>
      <c r="P1255" s="93">
        <f t="shared" si="365"/>
        <v>0</v>
      </c>
    </row>
    <row r="1256" spans="1:16" ht="31.5" x14ac:dyDescent="0.2">
      <c r="A1256" s="25">
        <v>25102007</v>
      </c>
      <c r="B1256" s="19" t="s">
        <v>1059</v>
      </c>
      <c r="C1256" s="36">
        <f>VLOOKUP(A1256,'[3]Прейскурант 2019'!$A$12:$E$1358,5,0)</f>
        <v>1.64</v>
      </c>
      <c r="D1256" s="37">
        <v>7.0000000000000007E-2</v>
      </c>
      <c r="E1256" s="68">
        <f t="shared" si="359"/>
        <v>13.816824</v>
      </c>
      <c r="F1256" s="44">
        <f t="shared" si="374"/>
        <v>9.52</v>
      </c>
      <c r="G1256" s="44">
        <f t="shared" si="327"/>
        <v>23.336824</v>
      </c>
      <c r="H1256" s="44">
        <f t="shared" si="360"/>
        <v>7.9345201600000008</v>
      </c>
      <c r="I1256" s="45">
        <f t="shared" si="328"/>
        <v>31.271344160000002</v>
      </c>
      <c r="J1256" s="44">
        <f t="shared" si="361"/>
        <v>4.6907016239999999</v>
      </c>
      <c r="K1256" s="46">
        <f t="shared" si="329"/>
        <v>35.962045784000004</v>
      </c>
      <c r="L1256" s="47">
        <f t="shared" si="362"/>
        <v>43.154454940800008</v>
      </c>
      <c r="M1256" s="77">
        <f t="shared" si="375"/>
        <v>1.7465999999999999</v>
      </c>
      <c r="N1256" s="48">
        <v>1.64</v>
      </c>
      <c r="O1256" s="49">
        <f t="shared" si="364"/>
        <v>6.5000000000000018</v>
      </c>
      <c r="P1256" s="93">
        <f t="shared" si="365"/>
        <v>0</v>
      </c>
    </row>
    <row r="1257" spans="1:16" ht="31.5" x14ac:dyDescent="0.2">
      <c r="A1257" s="25">
        <v>25102027</v>
      </c>
      <c r="B1257" s="8" t="s">
        <v>1060</v>
      </c>
      <c r="C1257" s="36">
        <f>VLOOKUP(A1257,'[3]Прейскурант 2019'!$A$12:$E$1358,5,0)</f>
        <v>1.88</v>
      </c>
      <c r="D1257" s="37">
        <v>7.0000000000000007E-2</v>
      </c>
      <c r="E1257" s="68">
        <f t="shared" si="359"/>
        <v>13.816824</v>
      </c>
      <c r="F1257" s="44">
        <f t="shared" si="374"/>
        <v>9.4600000000000009</v>
      </c>
      <c r="G1257" s="44">
        <f t="shared" si="327"/>
        <v>23.276824000000001</v>
      </c>
      <c r="H1257" s="44">
        <f t="shared" si="360"/>
        <v>7.9141201600000013</v>
      </c>
      <c r="I1257" s="45">
        <f t="shared" si="328"/>
        <v>31.190944160000001</v>
      </c>
      <c r="J1257" s="44">
        <f t="shared" si="361"/>
        <v>4.6786416239999999</v>
      </c>
      <c r="K1257" s="46">
        <f t="shared" si="329"/>
        <v>35.869585784000002</v>
      </c>
      <c r="L1257" s="47">
        <f t="shared" si="362"/>
        <v>43.043502940800003</v>
      </c>
      <c r="M1257" s="77">
        <f t="shared" si="375"/>
        <v>2.0021999999999998</v>
      </c>
      <c r="N1257" s="48">
        <v>1.88</v>
      </c>
      <c r="O1257" s="49">
        <f t="shared" si="364"/>
        <v>6.4999999999999929</v>
      </c>
      <c r="P1257" s="93">
        <f t="shared" si="365"/>
        <v>0</v>
      </c>
    </row>
    <row r="1258" spans="1:16" ht="31.5" x14ac:dyDescent="0.2">
      <c r="A1258" s="25">
        <v>25102009</v>
      </c>
      <c r="B1258" s="19" t="s">
        <v>1061</v>
      </c>
      <c r="C1258" s="36">
        <f>VLOOKUP(A1258,'[3]Прейскурант 2019'!$A$12:$E$1358,5,0)</f>
        <v>2.04</v>
      </c>
      <c r="D1258" s="37">
        <v>7.0000000000000007E-2</v>
      </c>
      <c r="E1258" s="68">
        <f t="shared" si="359"/>
        <v>13.816824</v>
      </c>
      <c r="F1258" s="44">
        <f t="shared" si="374"/>
        <v>11</v>
      </c>
      <c r="G1258" s="44">
        <f t="shared" si="327"/>
        <v>24.816824</v>
      </c>
      <c r="H1258" s="44">
        <f t="shared" si="360"/>
        <v>8.4377201600000014</v>
      </c>
      <c r="I1258" s="45">
        <f t="shared" si="328"/>
        <v>33.254544160000002</v>
      </c>
      <c r="J1258" s="44">
        <f t="shared" si="361"/>
        <v>4.9881816240000001</v>
      </c>
      <c r="K1258" s="46">
        <f t="shared" si="329"/>
        <v>38.242725784000001</v>
      </c>
      <c r="L1258" s="47">
        <f t="shared" si="362"/>
        <v>45.891270940799998</v>
      </c>
      <c r="M1258" s="77">
        <f t="shared" si="375"/>
        <v>2.1726000000000001</v>
      </c>
      <c r="N1258" s="48">
        <v>2.04</v>
      </c>
      <c r="O1258" s="49">
        <f t="shared" si="364"/>
        <v>6.5000000000000027</v>
      </c>
      <c r="P1258" s="93">
        <f t="shared" si="365"/>
        <v>0</v>
      </c>
    </row>
    <row r="1259" spans="1:16" ht="31.5" x14ac:dyDescent="0.2">
      <c r="A1259" s="25">
        <v>25102030</v>
      </c>
      <c r="B1259" s="8" t="s">
        <v>1062</v>
      </c>
      <c r="C1259" s="36">
        <f>VLOOKUP(A1259,'[3]Прейскурант 2019'!$A$12:$E$1358,5,0)</f>
        <v>2.2000000000000002</v>
      </c>
      <c r="D1259" s="37">
        <v>7.0000000000000007E-2</v>
      </c>
      <c r="E1259" s="68">
        <f t="shared" si="359"/>
        <v>13.816824</v>
      </c>
      <c r="F1259" s="44">
        <f t="shared" si="374"/>
        <v>9.4600000000000009</v>
      </c>
      <c r="G1259" s="44">
        <f t="shared" si="327"/>
        <v>23.276824000000001</v>
      </c>
      <c r="H1259" s="44">
        <f t="shared" si="360"/>
        <v>7.9141201600000013</v>
      </c>
      <c r="I1259" s="45">
        <f t="shared" si="328"/>
        <v>31.190944160000001</v>
      </c>
      <c r="J1259" s="44">
        <f t="shared" si="361"/>
        <v>4.6786416239999999</v>
      </c>
      <c r="K1259" s="46">
        <f t="shared" si="329"/>
        <v>35.869585784000002</v>
      </c>
      <c r="L1259" s="47">
        <f t="shared" si="362"/>
        <v>43.043502940800003</v>
      </c>
      <c r="M1259" s="77">
        <f t="shared" si="375"/>
        <v>2.343</v>
      </c>
      <c r="N1259" s="48">
        <v>2.2000000000000002</v>
      </c>
      <c r="O1259" s="49">
        <f t="shared" si="364"/>
        <v>6.4999999999999902</v>
      </c>
      <c r="P1259" s="93">
        <f t="shared" si="365"/>
        <v>0</v>
      </c>
    </row>
    <row r="1260" spans="1:16" ht="31.5" x14ac:dyDescent="0.2">
      <c r="A1260" s="25">
        <v>25100002</v>
      </c>
      <c r="B1260" s="1" t="s">
        <v>1063</v>
      </c>
      <c r="C1260" s="36">
        <f>VLOOKUP(A1260,'[3]Прейскурант 2019'!$A$12:$E$1358,5,0)</f>
        <v>2.46</v>
      </c>
      <c r="D1260" s="37">
        <v>7.0000000000000007E-2</v>
      </c>
      <c r="E1260" s="68">
        <f t="shared" si="359"/>
        <v>13.816824</v>
      </c>
      <c r="F1260" s="44">
        <f t="shared" si="374"/>
        <v>9.44</v>
      </c>
      <c r="G1260" s="44">
        <f t="shared" si="327"/>
        <v>23.256824000000002</v>
      </c>
      <c r="H1260" s="44">
        <f t="shared" si="360"/>
        <v>7.9073201600000012</v>
      </c>
      <c r="I1260" s="45">
        <f t="shared" si="328"/>
        <v>31.164144160000003</v>
      </c>
      <c r="J1260" s="44">
        <f t="shared" si="361"/>
        <v>4.6746216240000003</v>
      </c>
      <c r="K1260" s="46">
        <f t="shared" si="329"/>
        <v>35.838765784000003</v>
      </c>
      <c r="L1260" s="47">
        <f t="shared" si="362"/>
        <v>43.006518940800007</v>
      </c>
      <c r="M1260" s="77">
        <f t="shared" si="375"/>
        <v>2.6198999999999999</v>
      </c>
      <c r="N1260" s="48">
        <v>2.46</v>
      </c>
      <c r="O1260" s="49">
        <f t="shared" si="364"/>
        <v>6.4999999999999973</v>
      </c>
      <c r="P1260" s="93">
        <f t="shared" si="365"/>
        <v>0</v>
      </c>
    </row>
    <row r="1261" spans="1:16" ht="31.5" x14ac:dyDescent="0.2">
      <c r="A1261" s="25">
        <v>25100062</v>
      </c>
      <c r="B1261" s="8" t="s">
        <v>1064</v>
      </c>
      <c r="C1261" s="36">
        <f>VLOOKUP(A1261,'[3]Прейскурант 2019'!$A$12:$E$1358,5,0)</f>
        <v>2.82</v>
      </c>
      <c r="D1261" s="37">
        <v>7.0000000000000007E-2</v>
      </c>
      <c r="E1261" s="68">
        <f t="shared" si="359"/>
        <v>13.816824</v>
      </c>
      <c r="F1261" s="44">
        <f t="shared" si="374"/>
        <v>9.4600000000000009</v>
      </c>
      <c r="G1261" s="44">
        <f t="shared" si="327"/>
        <v>23.276824000000001</v>
      </c>
      <c r="H1261" s="44">
        <f t="shared" si="360"/>
        <v>7.9141201600000013</v>
      </c>
      <c r="I1261" s="45">
        <f t="shared" si="328"/>
        <v>31.190944160000001</v>
      </c>
      <c r="J1261" s="44">
        <f t="shared" si="361"/>
        <v>4.6786416239999999</v>
      </c>
      <c r="K1261" s="46">
        <f t="shared" si="329"/>
        <v>35.869585784000002</v>
      </c>
      <c r="L1261" s="47">
        <f t="shared" si="362"/>
        <v>43.043502940800003</v>
      </c>
      <c r="M1261" s="77">
        <f t="shared" si="375"/>
        <v>3.0032999999999999</v>
      </c>
      <c r="N1261" s="48">
        <v>2.82</v>
      </c>
      <c r="O1261" s="49">
        <f t="shared" si="364"/>
        <v>6.5000000000000018</v>
      </c>
      <c r="P1261" s="93">
        <f t="shared" si="365"/>
        <v>0</v>
      </c>
    </row>
    <row r="1262" spans="1:16" ht="31.5" x14ac:dyDescent="0.2">
      <c r="A1262" s="25">
        <v>25100064</v>
      </c>
      <c r="B1262" s="8" t="s">
        <v>1065</v>
      </c>
      <c r="C1262" s="36">
        <f>VLOOKUP(A1262,'[3]Прейскурант 2019'!$A$12:$E$1358,5,0)</f>
        <v>3.06</v>
      </c>
      <c r="D1262" s="37">
        <v>7.0000000000000007E-2</v>
      </c>
      <c r="E1262" s="68">
        <f t="shared" si="359"/>
        <v>13.816824</v>
      </c>
      <c r="F1262" s="44">
        <f t="shared" si="374"/>
        <v>27.73</v>
      </c>
      <c r="G1262" s="44">
        <f t="shared" si="327"/>
        <v>41.546824000000001</v>
      </c>
      <c r="H1262" s="44">
        <f t="shared" si="360"/>
        <v>14.125920160000002</v>
      </c>
      <c r="I1262" s="45">
        <f t="shared" si="328"/>
        <v>55.672744160000001</v>
      </c>
      <c r="J1262" s="44">
        <f t="shared" si="361"/>
        <v>8.3509116240000001</v>
      </c>
      <c r="K1262" s="46">
        <f t="shared" si="329"/>
        <v>64.023655783999999</v>
      </c>
      <c r="L1262" s="47">
        <f t="shared" si="362"/>
        <v>76.828386940800002</v>
      </c>
      <c r="M1262" s="77">
        <f t="shared" si="375"/>
        <v>3.2589000000000001</v>
      </c>
      <c r="N1262" s="48">
        <v>3.06</v>
      </c>
      <c r="O1262" s="49">
        <f t="shared" si="364"/>
        <v>6.5000000000000027</v>
      </c>
      <c r="P1262" s="93">
        <f t="shared" si="365"/>
        <v>0</v>
      </c>
    </row>
    <row r="1263" spans="1:16" ht="28.5" x14ac:dyDescent="0.2">
      <c r="A1263" s="25">
        <v>25102023</v>
      </c>
      <c r="B1263" s="11" t="s">
        <v>1066</v>
      </c>
      <c r="C1263" s="36">
        <f>VLOOKUP(A1263,'[3]Прейскурант 2019'!$A$12:$E$1358,5,0)</f>
        <v>3.54</v>
      </c>
      <c r="D1263" s="37">
        <v>7.0000000000000007E-2</v>
      </c>
      <c r="E1263" s="68">
        <f t="shared" si="359"/>
        <v>13.816824</v>
      </c>
      <c r="F1263" s="44">
        <f t="shared" si="374"/>
        <v>0</v>
      </c>
      <c r="G1263" s="44">
        <f t="shared" ref="G1263:G1324" si="376">E1263+F1263</f>
        <v>13.816824</v>
      </c>
      <c r="H1263" s="44">
        <f t="shared" si="360"/>
        <v>4.6977201600000003</v>
      </c>
      <c r="I1263" s="45">
        <f t="shared" ref="I1263:I1324" si="377">G1263+H1263</f>
        <v>18.51454416</v>
      </c>
      <c r="J1263" s="44">
        <f t="shared" si="361"/>
        <v>2.7771816239999998</v>
      </c>
      <c r="K1263" s="46">
        <f t="shared" ref="K1263:K1324" si="378">I1263+J1263</f>
        <v>21.291725784</v>
      </c>
      <c r="L1263" s="47">
        <f t="shared" si="362"/>
        <v>25.550070940800001</v>
      </c>
      <c r="M1263" s="77">
        <f t="shared" si="375"/>
        <v>3.7701000000000002</v>
      </c>
      <c r="N1263" s="48">
        <v>3.54</v>
      </c>
      <c r="O1263" s="49">
        <f t="shared" si="364"/>
        <v>6.5000000000000053</v>
      </c>
      <c r="P1263" s="93">
        <f t="shared" si="365"/>
        <v>0</v>
      </c>
    </row>
    <row r="1264" spans="1:16" ht="31.5" x14ac:dyDescent="0.2">
      <c r="A1264" s="25">
        <v>25102002</v>
      </c>
      <c r="B1264" s="19" t="s">
        <v>1067</v>
      </c>
      <c r="C1264" s="36">
        <f>VLOOKUP(A1264,'[3]Прейскурант 2019'!$A$12:$E$1358,5,0)</f>
        <v>6.74</v>
      </c>
      <c r="D1264" s="37">
        <v>7.0000000000000007E-2</v>
      </c>
      <c r="E1264" s="68">
        <f t="shared" si="359"/>
        <v>13.816824</v>
      </c>
      <c r="F1264" s="44">
        <f t="shared" si="374"/>
        <v>9.4399999999999998E-2</v>
      </c>
      <c r="G1264" s="44">
        <f t="shared" si="376"/>
        <v>13.911224000000001</v>
      </c>
      <c r="H1264" s="44">
        <f t="shared" si="360"/>
        <v>4.7298161600000004</v>
      </c>
      <c r="I1264" s="45">
        <f t="shared" si="377"/>
        <v>18.641040160000003</v>
      </c>
      <c r="J1264" s="44">
        <f t="shared" si="361"/>
        <v>2.7961560240000005</v>
      </c>
      <c r="K1264" s="46">
        <f t="shared" si="378"/>
        <v>21.437196184000005</v>
      </c>
      <c r="L1264" s="47">
        <f t="shared" si="362"/>
        <v>25.724635420800006</v>
      </c>
      <c r="M1264" s="77">
        <f t="shared" si="375"/>
        <v>7.1781000000000006</v>
      </c>
      <c r="N1264" s="48">
        <v>6.74</v>
      </c>
      <c r="O1264" s="49">
        <f t="shared" si="364"/>
        <v>6.5000000000000053</v>
      </c>
      <c r="P1264" s="93">
        <f t="shared" si="365"/>
        <v>0</v>
      </c>
    </row>
    <row r="1265" spans="1:16" ht="15.75" x14ac:dyDescent="0.2">
      <c r="A1265" s="25">
        <v>25100001</v>
      </c>
      <c r="B1265" s="1" t="s">
        <v>1068</v>
      </c>
      <c r="C1265" s="36">
        <f>VLOOKUP(A1265,'[3]Прейскурант 2019'!$A$12:$E$1358,5,0)</f>
        <v>14.68</v>
      </c>
      <c r="D1265" s="37">
        <v>7.0000000000000007E-2</v>
      </c>
      <c r="E1265" s="68">
        <f t="shared" si="359"/>
        <v>13.816824</v>
      </c>
      <c r="F1265" s="44">
        <f t="shared" si="374"/>
        <v>9.44</v>
      </c>
      <c r="G1265" s="44">
        <f t="shared" si="376"/>
        <v>23.256824000000002</v>
      </c>
      <c r="H1265" s="44">
        <f t="shared" si="360"/>
        <v>7.9073201600000012</v>
      </c>
      <c r="I1265" s="45">
        <f t="shared" si="377"/>
        <v>31.164144160000003</v>
      </c>
      <c r="J1265" s="44">
        <f t="shared" si="361"/>
        <v>4.6746216240000003</v>
      </c>
      <c r="K1265" s="46">
        <f t="shared" si="378"/>
        <v>35.838765784000003</v>
      </c>
      <c r="L1265" s="47">
        <f t="shared" si="362"/>
        <v>43.006518940800007</v>
      </c>
      <c r="M1265" s="77">
        <f t="shared" si="375"/>
        <v>15.6342</v>
      </c>
      <c r="N1265" s="48">
        <v>14.68</v>
      </c>
      <c r="O1265" s="49">
        <f t="shared" si="364"/>
        <v>6.5000000000000018</v>
      </c>
      <c r="P1265" s="93">
        <f t="shared" si="365"/>
        <v>0</v>
      </c>
    </row>
    <row r="1266" spans="1:16" ht="36.6" customHeight="1" x14ac:dyDescent="0.2">
      <c r="A1266" s="19">
        <v>25100003</v>
      </c>
      <c r="B1266" s="8" t="s">
        <v>1069</v>
      </c>
      <c r="C1266" s="36">
        <f>VLOOKUP(A1266,'[3]Прейскурант 2019'!$A$12:$E$1358,5,0)</f>
        <v>240</v>
      </c>
      <c r="D1266" s="37">
        <v>7.0000000000000007E-2</v>
      </c>
      <c r="E1266" s="68">
        <f t="shared" si="359"/>
        <v>13.816824</v>
      </c>
      <c r="F1266" s="44">
        <f t="shared" si="374"/>
        <v>86.07</v>
      </c>
      <c r="G1266" s="44">
        <f t="shared" si="376"/>
        <v>99.88682399999999</v>
      </c>
      <c r="H1266" s="44">
        <f t="shared" si="360"/>
        <v>33.961520159999999</v>
      </c>
      <c r="I1266" s="45">
        <f t="shared" si="377"/>
        <v>133.84834415999998</v>
      </c>
      <c r="J1266" s="44">
        <f t="shared" si="361"/>
        <v>20.077251623999995</v>
      </c>
      <c r="K1266" s="46">
        <f t="shared" si="378"/>
        <v>153.92559578399997</v>
      </c>
      <c r="L1266" s="47">
        <f t="shared" si="362"/>
        <v>184.71071494079996</v>
      </c>
      <c r="M1266" s="77">
        <f t="shared" si="375"/>
        <v>255.6</v>
      </c>
      <c r="N1266" s="48">
        <v>240</v>
      </c>
      <c r="O1266" s="49">
        <f t="shared" si="364"/>
        <v>6.4999999999999973</v>
      </c>
      <c r="P1266" s="93">
        <f t="shared" si="365"/>
        <v>0</v>
      </c>
    </row>
    <row r="1267" spans="1:16" ht="15.75" x14ac:dyDescent="0.2">
      <c r="A1267" s="19">
        <v>25100105</v>
      </c>
      <c r="B1267" s="8" t="s">
        <v>1070</v>
      </c>
      <c r="C1267" s="36">
        <f>VLOOKUP(A1267,'[3]Прейскурант 2019'!$A$12:$E$1358,5,0)</f>
        <v>3.98</v>
      </c>
      <c r="D1267" s="37">
        <v>7.0000000000000007E-2</v>
      </c>
      <c r="E1267" s="68">
        <f t="shared" si="359"/>
        <v>13.816824</v>
      </c>
      <c r="F1267" s="44">
        <f t="shared" si="374"/>
        <v>27.73</v>
      </c>
      <c r="G1267" s="44">
        <f t="shared" si="376"/>
        <v>41.546824000000001</v>
      </c>
      <c r="H1267" s="44">
        <f t="shared" si="360"/>
        <v>14.125920160000002</v>
      </c>
      <c r="I1267" s="45">
        <f t="shared" si="377"/>
        <v>55.672744160000001</v>
      </c>
      <c r="J1267" s="44">
        <f t="shared" si="361"/>
        <v>8.3509116240000001</v>
      </c>
      <c r="K1267" s="46">
        <f t="shared" si="378"/>
        <v>64.023655783999999</v>
      </c>
      <c r="L1267" s="47">
        <f t="shared" si="362"/>
        <v>76.828386940800002</v>
      </c>
      <c r="M1267" s="77">
        <f t="shared" si="375"/>
        <v>4.2386999999999997</v>
      </c>
      <c r="N1267" s="48">
        <v>3.98</v>
      </c>
      <c r="O1267" s="49">
        <f t="shared" si="364"/>
        <v>6.4999999999999929</v>
      </c>
      <c r="P1267" s="93">
        <f t="shared" si="365"/>
        <v>0</v>
      </c>
    </row>
    <row r="1268" spans="1:16" ht="15.75" x14ac:dyDescent="0.2">
      <c r="A1268" s="185" t="s">
        <v>1071</v>
      </c>
      <c r="B1268" s="186"/>
      <c r="C1268" s="186"/>
      <c r="D1268" s="186"/>
      <c r="E1268" s="186"/>
      <c r="F1268" s="186"/>
      <c r="G1268" s="186"/>
      <c r="H1268" s="186"/>
      <c r="I1268" s="186"/>
      <c r="J1268" s="186"/>
      <c r="K1268" s="186"/>
      <c r="L1268" s="186"/>
      <c r="M1268" s="186"/>
      <c r="N1268" s="186"/>
      <c r="O1268" s="187"/>
    </row>
    <row r="1269" spans="1:16" ht="31.5" x14ac:dyDescent="0.2">
      <c r="A1269" s="25">
        <v>25100031</v>
      </c>
      <c r="B1269" s="1" t="s">
        <v>1072</v>
      </c>
      <c r="C1269" s="36">
        <f>VLOOKUP(A1269,'[3]Прейскурант 2019'!$A$12:$E$1358,5,0)</f>
        <v>5.7</v>
      </c>
      <c r="D1269" s="37">
        <v>7.0000000000000007E-2</v>
      </c>
      <c r="E1269" s="68">
        <f t="shared" si="359"/>
        <v>13.816824</v>
      </c>
      <c r="F1269" s="44">
        <f t="shared" ref="F1269:F1277" si="379">F1170</f>
        <v>27.87</v>
      </c>
      <c r="G1269" s="44">
        <f t="shared" si="376"/>
        <v>41.686824000000001</v>
      </c>
      <c r="H1269" s="44">
        <f t="shared" si="360"/>
        <v>14.173520160000001</v>
      </c>
      <c r="I1269" s="45">
        <f t="shared" si="377"/>
        <v>55.860344160000004</v>
      </c>
      <c r="J1269" s="44">
        <f t="shared" si="361"/>
        <v>8.3790516240000006</v>
      </c>
      <c r="K1269" s="46">
        <f t="shared" si="378"/>
        <v>64.23939578400001</v>
      </c>
      <c r="L1269" s="47">
        <f t="shared" si="362"/>
        <v>77.087274940800015</v>
      </c>
      <c r="M1269" s="77">
        <f t="shared" ref="M1269:M1277" si="380">C1269*6.5%+C1269</f>
        <v>6.0705</v>
      </c>
      <c r="N1269" s="48">
        <v>5.7</v>
      </c>
      <c r="O1269" s="49">
        <f t="shared" si="364"/>
        <v>6.4999999999999973</v>
      </c>
      <c r="P1269" s="93">
        <f t="shared" si="365"/>
        <v>0</v>
      </c>
    </row>
    <row r="1270" spans="1:16" ht="31.5" x14ac:dyDescent="0.2">
      <c r="A1270" s="25">
        <v>25100063</v>
      </c>
      <c r="B1270" s="8" t="s">
        <v>1073</v>
      </c>
      <c r="C1270" s="36">
        <f>VLOOKUP(A1270,'[3]Прейскурант 2019'!$A$12:$E$1358,5,0)</f>
        <v>6.54</v>
      </c>
      <c r="D1270" s="37">
        <v>7.0000000000000007E-2</v>
      </c>
      <c r="E1270" s="68">
        <f t="shared" si="359"/>
        <v>13.816824</v>
      </c>
      <c r="F1270" s="44">
        <f t="shared" si="379"/>
        <v>27.63</v>
      </c>
      <c r="G1270" s="44">
        <f t="shared" si="376"/>
        <v>41.446823999999999</v>
      </c>
      <c r="H1270" s="44">
        <f t="shared" si="360"/>
        <v>14.091920160000001</v>
      </c>
      <c r="I1270" s="45">
        <f t="shared" si="377"/>
        <v>55.53874416</v>
      </c>
      <c r="J1270" s="44">
        <f t="shared" si="361"/>
        <v>8.330811623999999</v>
      </c>
      <c r="K1270" s="46">
        <f t="shared" si="378"/>
        <v>63.869555783999999</v>
      </c>
      <c r="L1270" s="47">
        <f t="shared" si="362"/>
        <v>76.643466940799996</v>
      </c>
      <c r="M1270" s="77">
        <f t="shared" si="380"/>
        <v>6.9650999999999996</v>
      </c>
      <c r="N1270" s="48">
        <v>6.54</v>
      </c>
      <c r="O1270" s="49">
        <f t="shared" si="364"/>
        <v>6.4999999999999929</v>
      </c>
      <c r="P1270" s="93">
        <f t="shared" si="365"/>
        <v>0</v>
      </c>
    </row>
    <row r="1271" spans="1:16" ht="31.5" x14ac:dyDescent="0.2">
      <c r="A1271" s="25">
        <v>25110051</v>
      </c>
      <c r="B1271" s="1" t="s">
        <v>1074</v>
      </c>
      <c r="C1271" s="36">
        <f>VLOOKUP(A1271,'[3]Прейскурант 2019'!$A$12:$E$1358,5,0)</f>
        <v>7.44</v>
      </c>
      <c r="D1271" s="37">
        <v>7.0000000000000007E-2</v>
      </c>
      <c r="E1271" s="68">
        <f t="shared" si="359"/>
        <v>13.816824</v>
      </c>
      <c r="F1271" s="44">
        <f t="shared" si="379"/>
        <v>50.127272727272725</v>
      </c>
      <c r="G1271" s="44">
        <f t="shared" si="376"/>
        <v>63.944096727272722</v>
      </c>
      <c r="H1271" s="44">
        <f t="shared" si="360"/>
        <v>21.740992887272728</v>
      </c>
      <c r="I1271" s="45">
        <f t="shared" si="377"/>
        <v>85.685089614545447</v>
      </c>
      <c r="J1271" s="44">
        <f t="shared" si="361"/>
        <v>12.852763442181816</v>
      </c>
      <c r="K1271" s="46">
        <f t="shared" si="378"/>
        <v>98.537853056727258</v>
      </c>
      <c r="L1271" s="47">
        <f t="shared" si="362"/>
        <v>118.2454236680727</v>
      </c>
      <c r="M1271" s="77">
        <f t="shared" si="380"/>
        <v>7.9236000000000004</v>
      </c>
      <c r="N1271" s="48">
        <v>7.44</v>
      </c>
      <c r="O1271" s="49">
        <f t="shared" si="364"/>
        <v>6.5</v>
      </c>
      <c r="P1271" s="93">
        <f t="shared" si="365"/>
        <v>0</v>
      </c>
    </row>
    <row r="1272" spans="1:16" ht="15.75" x14ac:dyDescent="0.2">
      <c r="A1272" s="25">
        <v>25100012</v>
      </c>
      <c r="B1272" s="1" t="s">
        <v>1075</v>
      </c>
      <c r="C1272" s="36">
        <f>VLOOKUP(A1272,'[3]Прейскурант 2019'!$A$12:$E$1358,5,0)</f>
        <v>8.56</v>
      </c>
      <c r="D1272" s="37">
        <v>7.0000000000000007E-2</v>
      </c>
      <c r="E1272" s="68">
        <f t="shared" si="359"/>
        <v>13.816824</v>
      </c>
      <c r="F1272" s="44">
        <f t="shared" si="379"/>
        <v>5.65</v>
      </c>
      <c r="G1272" s="44">
        <f t="shared" si="376"/>
        <v>19.466824000000003</v>
      </c>
      <c r="H1272" s="44">
        <f t="shared" si="360"/>
        <v>6.6187201600000014</v>
      </c>
      <c r="I1272" s="45">
        <f t="shared" si="377"/>
        <v>26.085544160000005</v>
      </c>
      <c r="J1272" s="44">
        <f t="shared" si="361"/>
        <v>3.9128316240000007</v>
      </c>
      <c r="K1272" s="46">
        <f t="shared" si="378"/>
        <v>29.998375784000004</v>
      </c>
      <c r="L1272" s="47">
        <f t="shared" si="362"/>
        <v>35.998050940800006</v>
      </c>
      <c r="M1272" s="77">
        <f t="shared" si="380"/>
        <v>9.1164000000000005</v>
      </c>
      <c r="N1272" s="48">
        <v>8.56</v>
      </c>
      <c r="O1272" s="49">
        <f t="shared" si="364"/>
        <v>6.5</v>
      </c>
      <c r="P1272" s="93">
        <f t="shared" si="365"/>
        <v>0</v>
      </c>
    </row>
    <row r="1273" spans="1:16" ht="15.75" x14ac:dyDescent="0.2">
      <c r="A1273" s="25">
        <v>25100065</v>
      </c>
      <c r="B1273" s="8" t="s">
        <v>1076</v>
      </c>
      <c r="C1273" s="36">
        <f>VLOOKUP(A1273,'[3]Прейскурант 2019'!$A$12:$E$1358,5,0)</f>
        <v>6.12</v>
      </c>
      <c r="D1273" s="37">
        <v>7.0000000000000007E-2</v>
      </c>
      <c r="E1273" s="68">
        <f t="shared" si="359"/>
        <v>13.816824</v>
      </c>
      <c r="F1273" s="44">
        <f t="shared" si="379"/>
        <v>4.2679999999999998</v>
      </c>
      <c r="G1273" s="44">
        <f t="shared" si="376"/>
        <v>18.084824000000001</v>
      </c>
      <c r="H1273" s="44">
        <f t="shared" si="360"/>
        <v>6.1488401600000007</v>
      </c>
      <c r="I1273" s="45">
        <f t="shared" si="377"/>
        <v>24.233664160000004</v>
      </c>
      <c r="J1273" s="44">
        <f t="shared" si="361"/>
        <v>3.6350496240000005</v>
      </c>
      <c r="K1273" s="46">
        <f t="shared" si="378"/>
        <v>27.868713784000004</v>
      </c>
      <c r="L1273" s="47">
        <f t="shared" si="362"/>
        <v>33.442456540800009</v>
      </c>
      <c r="M1273" s="77">
        <f t="shared" si="380"/>
        <v>6.5178000000000003</v>
      </c>
      <c r="N1273" s="48">
        <v>6.12</v>
      </c>
      <c r="O1273" s="49">
        <f t="shared" si="364"/>
        <v>6.5000000000000027</v>
      </c>
      <c r="P1273" s="93">
        <f t="shared" si="365"/>
        <v>0</v>
      </c>
    </row>
    <row r="1274" spans="1:16" ht="31.5" x14ac:dyDescent="0.2">
      <c r="A1274" s="25">
        <v>25100008</v>
      </c>
      <c r="B1274" s="1" t="s">
        <v>1077</v>
      </c>
      <c r="C1274" s="36">
        <f>VLOOKUP(A1274,'[3]Прейскурант 2019'!$A$12:$E$1358,5,0)</f>
        <v>9.58</v>
      </c>
      <c r="D1274" s="37">
        <v>7.0000000000000007E-2</v>
      </c>
      <c r="E1274" s="68">
        <f t="shared" si="359"/>
        <v>13.816824</v>
      </c>
      <c r="F1274" s="44">
        <f t="shared" si="379"/>
        <v>4.0199999999999996</v>
      </c>
      <c r="G1274" s="44">
        <f t="shared" si="376"/>
        <v>17.836824</v>
      </c>
      <c r="H1274" s="44">
        <f t="shared" si="360"/>
        <v>6.0645201600000007</v>
      </c>
      <c r="I1274" s="45">
        <f t="shared" si="377"/>
        <v>23.901344160000001</v>
      </c>
      <c r="J1274" s="44">
        <f t="shared" si="361"/>
        <v>3.5852016240000002</v>
      </c>
      <c r="K1274" s="46">
        <f t="shared" si="378"/>
        <v>27.486545784</v>
      </c>
      <c r="L1274" s="47">
        <f t="shared" si="362"/>
        <v>32.983854940800001</v>
      </c>
      <c r="M1274" s="77">
        <f t="shared" si="380"/>
        <v>10.2027</v>
      </c>
      <c r="N1274" s="48">
        <v>9.58</v>
      </c>
      <c r="O1274" s="49">
        <f t="shared" si="364"/>
        <v>6.5</v>
      </c>
      <c r="P1274" s="93">
        <f t="shared" si="365"/>
        <v>0</v>
      </c>
    </row>
    <row r="1275" spans="1:16" ht="15.75" x14ac:dyDescent="0.2">
      <c r="A1275" s="25">
        <v>25100007</v>
      </c>
      <c r="B1275" s="1" t="s">
        <v>1078</v>
      </c>
      <c r="C1275" s="36">
        <f>VLOOKUP(A1275,'[3]Прейскурант 2019'!$A$12:$E$1358,5,0)</f>
        <v>12.04</v>
      </c>
      <c r="D1275" s="37">
        <v>7.0000000000000007E-2</v>
      </c>
      <c r="E1275" s="68">
        <f t="shared" si="359"/>
        <v>13.816824</v>
      </c>
      <c r="F1275" s="44">
        <f t="shared" si="379"/>
        <v>5.0199999999999996</v>
      </c>
      <c r="G1275" s="44">
        <f t="shared" si="376"/>
        <v>18.836824</v>
      </c>
      <c r="H1275" s="44">
        <f t="shared" si="360"/>
        <v>6.4045201600000006</v>
      </c>
      <c r="I1275" s="45">
        <f t="shared" si="377"/>
        <v>25.241344160000001</v>
      </c>
      <c r="J1275" s="44">
        <f t="shared" si="361"/>
        <v>3.7862016239999998</v>
      </c>
      <c r="K1275" s="46">
        <f t="shared" si="378"/>
        <v>29.027545784000001</v>
      </c>
      <c r="L1275" s="47">
        <f t="shared" si="362"/>
        <v>34.833054940800004</v>
      </c>
      <c r="M1275" s="77">
        <f t="shared" si="380"/>
        <v>12.8226</v>
      </c>
      <c r="N1275" s="48">
        <v>12.04</v>
      </c>
      <c r="O1275" s="49">
        <f t="shared" si="364"/>
        <v>6.5000000000000044</v>
      </c>
      <c r="P1275" s="93">
        <f t="shared" si="365"/>
        <v>0</v>
      </c>
    </row>
    <row r="1276" spans="1:16" ht="31.5" x14ac:dyDescent="0.2">
      <c r="A1276" s="19">
        <v>25110045</v>
      </c>
      <c r="B1276" s="8" t="s">
        <v>1079</v>
      </c>
      <c r="C1276" s="36">
        <f>VLOOKUP(A1276,'[3]Прейскурант 2019'!$A$12:$E$1358,5,0)</f>
        <v>274</v>
      </c>
      <c r="D1276" s="37">
        <v>7.0000000000000007E-2</v>
      </c>
      <c r="E1276" s="68">
        <f t="shared" si="359"/>
        <v>13.816824</v>
      </c>
      <c r="F1276" s="44">
        <f t="shared" si="379"/>
        <v>87.06</v>
      </c>
      <c r="G1276" s="44">
        <f t="shared" si="376"/>
        <v>100.876824</v>
      </c>
      <c r="H1276" s="44">
        <f t="shared" si="360"/>
        <v>34.298120160000003</v>
      </c>
      <c r="I1276" s="45">
        <f t="shared" si="377"/>
        <v>135.17494416</v>
      </c>
      <c r="J1276" s="44">
        <f t="shared" si="361"/>
        <v>20.276241623999997</v>
      </c>
      <c r="K1276" s="46">
        <f t="shared" si="378"/>
        <v>155.45118578399999</v>
      </c>
      <c r="L1276" s="47">
        <f t="shared" si="362"/>
        <v>186.54142294079998</v>
      </c>
      <c r="M1276" s="77">
        <f t="shared" si="380"/>
        <v>291.81</v>
      </c>
      <c r="N1276" s="48">
        <v>300</v>
      </c>
      <c r="O1276" s="49">
        <f t="shared" si="364"/>
        <v>6.5</v>
      </c>
      <c r="P1276" s="93">
        <f t="shared" si="365"/>
        <v>9.4890510948905105E-2</v>
      </c>
    </row>
    <row r="1277" spans="1:16" ht="31.5" x14ac:dyDescent="0.2">
      <c r="A1277" s="25">
        <v>25102010</v>
      </c>
      <c r="B1277" s="19" t="s">
        <v>1080</v>
      </c>
      <c r="C1277" s="36">
        <f>VLOOKUP(A1277,'[3]Прейскурант 2019'!$A$12:$E$1358,5,0)</f>
        <v>324</v>
      </c>
      <c r="D1277" s="37">
        <v>7.0000000000000007E-2</v>
      </c>
      <c r="E1277" s="68">
        <f t="shared" si="359"/>
        <v>13.816824</v>
      </c>
      <c r="F1277" s="44">
        <f t="shared" si="379"/>
        <v>0.91</v>
      </c>
      <c r="G1277" s="44">
        <f t="shared" si="376"/>
        <v>14.726824000000001</v>
      </c>
      <c r="H1277" s="44">
        <f t="shared" si="360"/>
        <v>5.0071201600000004</v>
      </c>
      <c r="I1277" s="45">
        <f t="shared" si="377"/>
        <v>19.73394416</v>
      </c>
      <c r="J1277" s="44">
        <f t="shared" si="361"/>
        <v>2.9600916239999999</v>
      </c>
      <c r="K1277" s="46">
        <f t="shared" si="378"/>
        <v>22.694035784</v>
      </c>
      <c r="L1277" s="47">
        <f t="shared" si="362"/>
        <v>27.232842940800001</v>
      </c>
      <c r="M1277" s="77">
        <f t="shared" si="380"/>
        <v>345.06</v>
      </c>
      <c r="N1277" s="48">
        <v>324</v>
      </c>
      <c r="O1277" s="49">
        <f t="shared" si="364"/>
        <v>6.5</v>
      </c>
      <c r="P1277" s="93">
        <f t="shared" si="365"/>
        <v>0</v>
      </c>
    </row>
    <row r="1278" spans="1:16" ht="15.75" x14ac:dyDescent="0.2">
      <c r="A1278" s="185" t="s">
        <v>1081</v>
      </c>
      <c r="B1278" s="186"/>
      <c r="C1278" s="186"/>
      <c r="D1278" s="186"/>
      <c r="E1278" s="186"/>
      <c r="F1278" s="186"/>
      <c r="G1278" s="186"/>
      <c r="H1278" s="186"/>
      <c r="I1278" s="186"/>
      <c r="J1278" s="186"/>
      <c r="K1278" s="186"/>
      <c r="L1278" s="186"/>
      <c r="M1278" s="186"/>
      <c r="N1278" s="186"/>
      <c r="O1278" s="187"/>
    </row>
    <row r="1279" spans="1:16" ht="47.25" x14ac:dyDescent="0.2">
      <c r="A1279" s="25">
        <v>25100035</v>
      </c>
      <c r="B1279" s="1" t="s">
        <v>1082</v>
      </c>
      <c r="C1279" s="36">
        <f>VLOOKUP(A1279,'[3]Прейскурант 2019'!$A$12:$E$1358,5,0)</f>
        <v>7.34</v>
      </c>
      <c r="D1279" s="37">
        <f t="shared" ref="D1279:F1279" si="381">D1181</f>
        <v>0.18</v>
      </c>
      <c r="E1279" s="37">
        <f t="shared" si="381"/>
        <v>35.528976</v>
      </c>
      <c r="F1279" s="37">
        <f t="shared" si="381"/>
        <v>41.34</v>
      </c>
      <c r="G1279" s="44">
        <f t="shared" si="376"/>
        <v>76.868976000000004</v>
      </c>
      <c r="H1279" s="44">
        <f t="shared" si="360"/>
        <v>26.135451840000002</v>
      </c>
      <c r="I1279" s="45">
        <f t="shared" si="377"/>
        <v>103.00442784000001</v>
      </c>
      <c r="J1279" s="44">
        <f t="shared" si="361"/>
        <v>15.450664176</v>
      </c>
      <c r="K1279" s="46">
        <f t="shared" si="378"/>
        <v>118.45509201600001</v>
      </c>
      <c r="L1279" s="47">
        <f t="shared" si="362"/>
        <v>142.1461104192</v>
      </c>
      <c r="M1279" s="77">
        <f t="shared" ref="M1279:M1290" si="382">C1279*6.5%+C1279</f>
        <v>7.8170999999999999</v>
      </c>
      <c r="N1279" s="48">
        <v>7.34</v>
      </c>
      <c r="O1279" s="49">
        <f t="shared" si="364"/>
        <v>6.5000000000000018</v>
      </c>
      <c r="P1279" s="93">
        <f t="shared" si="365"/>
        <v>0</v>
      </c>
    </row>
    <row r="1280" spans="1:16" ht="47.25" x14ac:dyDescent="0.2">
      <c r="A1280" s="25">
        <v>25100034</v>
      </c>
      <c r="B1280" s="1" t="s">
        <v>1083</v>
      </c>
      <c r="C1280" s="36">
        <f>VLOOKUP(A1280,'[3]Прейскурант 2019'!$A$12:$E$1358,5,0)</f>
        <v>7.76</v>
      </c>
      <c r="D1280" s="37">
        <f t="shared" ref="D1280:F1280" si="383">D1182</f>
        <v>0.18</v>
      </c>
      <c r="E1280" s="37">
        <f t="shared" si="383"/>
        <v>35.528976</v>
      </c>
      <c r="F1280" s="37">
        <f t="shared" si="383"/>
        <v>41.34</v>
      </c>
      <c r="G1280" s="44">
        <f t="shared" si="376"/>
        <v>76.868976000000004</v>
      </c>
      <c r="H1280" s="44">
        <f t="shared" si="360"/>
        <v>26.135451840000002</v>
      </c>
      <c r="I1280" s="45">
        <f t="shared" si="377"/>
        <v>103.00442784000001</v>
      </c>
      <c r="J1280" s="44">
        <f t="shared" si="361"/>
        <v>15.450664176</v>
      </c>
      <c r="K1280" s="46">
        <f t="shared" si="378"/>
        <v>118.45509201600001</v>
      </c>
      <c r="L1280" s="47">
        <f t="shared" si="362"/>
        <v>142.1461104192</v>
      </c>
      <c r="M1280" s="77">
        <f t="shared" si="382"/>
        <v>8.2644000000000002</v>
      </c>
      <c r="N1280" s="48">
        <v>7.76</v>
      </c>
      <c r="O1280" s="49">
        <f t="shared" si="364"/>
        <v>6.5000000000000053</v>
      </c>
      <c r="P1280" s="93">
        <f t="shared" si="365"/>
        <v>0</v>
      </c>
    </row>
    <row r="1281" spans="1:16" ht="47.25" x14ac:dyDescent="0.2">
      <c r="A1281" s="25">
        <v>25100033</v>
      </c>
      <c r="B1281" s="1" t="s">
        <v>1084</v>
      </c>
      <c r="C1281" s="36">
        <f>VLOOKUP(A1281,'[3]Прейскурант 2019'!$A$12:$E$1358,5,0)</f>
        <v>8.52</v>
      </c>
      <c r="D1281" s="37">
        <f t="shared" ref="D1281:F1281" si="384">D1183</f>
        <v>0.18</v>
      </c>
      <c r="E1281" s="37">
        <f t="shared" si="384"/>
        <v>35.528976</v>
      </c>
      <c r="F1281" s="37">
        <f t="shared" si="384"/>
        <v>41.34</v>
      </c>
      <c r="G1281" s="44">
        <f t="shared" si="376"/>
        <v>76.868976000000004</v>
      </c>
      <c r="H1281" s="44">
        <f t="shared" si="360"/>
        <v>26.135451840000002</v>
      </c>
      <c r="I1281" s="45">
        <f t="shared" si="377"/>
        <v>103.00442784000001</v>
      </c>
      <c r="J1281" s="44">
        <f t="shared" si="361"/>
        <v>15.450664176</v>
      </c>
      <c r="K1281" s="46">
        <f t="shared" si="378"/>
        <v>118.45509201600001</v>
      </c>
      <c r="L1281" s="47">
        <f t="shared" si="362"/>
        <v>142.1461104192</v>
      </c>
      <c r="M1281" s="77">
        <f t="shared" si="382"/>
        <v>9.0738000000000003</v>
      </c>
      <c r="N1281" s="48">
        <v>8.52</v>
      </c>
      <c r="O1281" s="49">
        <f t="shared" si="364"/>
        <v>6.5000000000000089</v>
      </c>
      <c r="P1281" s="93">
        <f t="shared" si="365"/>
        <v>0</v>
      </c>
    </row>
    <row r="1282" spans="1:16" ht="47.25" x14ac:dyDescent="0.2">
      <c r="A1282" s="25">
        <v>25102028</v>
      </c>
      <c r="B1282" s="8" t="s">
        <v>1085</v>
      </c>
      <c r="C1282" s="36">
        <f>VLOOKUP(A1282,'[3]Прейскурант 2019'!$A$12:$E$1358,5,0)</f>
        <v>9.86</v>
      </c>
      <c r="D1282" s="37">
        <f t="shared" ref="D1282:F1282" si="385">D1184</f>
        <v>0.18</v>
      </c>
      <c r="E1282" s="37">
        <f t="shared" si="385"/>
        <v>35.528976</v>
      </c>
      <c r="F1282" s="37">
        <f t="shared" si="385"/>
        <v>43.96</v>
      </c>
      <c r="G1282" s="44">
        <f t="shared" si="376"/>
        <v>79.488976000000008</v>
      </c>
      <c r="H1282" s="44">
        <f t="shared" si="360"/>
        <v>27.026251840000004</v>
      </c>
      <c r="I1282" s="45">
        <f t="shared" si="377"/>
        <v>106.51522784000001</v>
      </c>
      <c r="J1282" s="44">
        <f t="shared" si="361"/>
        <v>15.977284176000001</v>
      </c>
      <c r="K1282" s="46">
        <f t="shared" si="378"/>
        <v>122.49251201600001</v>
      </c>
      <c r="L1282" s="47">
        <f t="shared" si="362"/>
        <v>146.99101441920001</v>
      </c>
      <c r="M1282" s="77">
        <f t="shared" si="382"/>
        <v>10.5009</v>
      </c>
      <c r="N1282" s="48">
        <v>9.86</v>
      </c>
      <c r="O1282" s="49">
        <f t="shared" si="364"/>
        <v>6.5000000000000027</v>
      </c>
      <c r="P1282" s="93">
        <f t="shared" si="365"/>
        <v>0</v>
      </c>
    </row>
    <row r="1283" spans="1:16" ht="47.25" x14ac:dyDescent="0.2">
      <c r="A1283" s="25">
        <v>25100026</v>
      </c>
      <c r="B1283" s="1" t="s">
        <v>1086</v>
      </c>
      <c r="C1283" s="36">
        <f>VLOOKUP(A1283,'[3]Прейскурант 2019'!$A$12:$E$1358,5,0)</f>
        <v>11.54</v>
      </c>
      <c r="D1283" s="37">
        <f t="shared" ref="D1283:F1283" si="386">D1185</f>
        <v>0.18</v>
      </c>
      <c r="E1283" s="37">
        <f t="shared" si="386"/>
        <v>35.528976</v>
      </c>
      <c r="F1283" s="37">
        <f t="shared" si="386"/>
        <v>41.34</v>
      </c>
      <c r="G1283" s="44">
        <f t="shared" si="376"/>
        <v>76.868976000000004</v>
      </c>
      <c r="H1283" s="44">
        <f t="shared" si="360"/>
        <v>26.135451840000002</v>
      </c>
      <c r="I1283" s="45">
        <f t="shared" si="377"/>
        <v>103.00442784000001</v>
      </c>
      <c r="J1283" s="44">
        <f t="shared" si="361"/>
        <v>15.450664176</v>
      </c>
      <c r="K1283" s="46">
        <f t="shared" si="378"/>
        <v>118.45509201600001</v>
      </c>
      <c r="L1283" s="47">
        <f t="shared" si="362"/>
        <v>142.1461104192</v>
      </c>
      <c r="M1283" s="77">
        <f t="shared" si="382"/>
        <v>12.290099999999999</v>
      </c>
      <c r="N1283" s="48">
        <v>11.54</v>
      </c>
      <c r="O1283" s="49">
        <f t="shared" si="364"/>
        <v>6.4999999999999991</v>
      </c>
      <c r="P1283" s="93">
        <f t="shared" si="365"/>
        <v>0</v>
      </c>
    </row>
    <row r="1284" spans="1:16" ht="47.25" x14ac:dyDescent="0.2">
      <c r="A1284" s="25">
        <v>25100016</v>
      </c>
      <c r="B1284" s="1" t="s">
        <v>1087</v>
      </c>
      <c r="C1284" s="36">
        <f>VLOOKUP(A1284,'[3]Прейскурант 2019'!$A$12:$E$1358,5,0)</f>
        <v>13.26</v>
      </c>
      <c r="D1284" s="37">
        <f t="shared" ref="D1284:F1284" si="387">D1186</f>
        <v>0.18</v>
      </c>
      <c r="E1284" s="37">
        <f t="shared" si="387"/>
        <v>35.528976</v>
      </c>
      <c r="F1284" s="37">
        <f t="shared" si="387"/>
        <v>41.34</v>
      </c>
      <c r="G1284" s="44">
        <f t="shared" si="376"/>
        <v>76.868976000000004</v>
      </c>
      <c r="H1284" s="44">
        <f t="shared" si="360"/>
        <v>26.135451840000002</v>
      </c>
      <c r="I1284" s="45">
        <f t="shared" si="377"/>
        <v>103.00442784000001</v>
      </c>
      <c r="J1284" s="44">
        <f t="shared" si="361"/>
        <v>15.450664176</v>
      </c>
      <c r="K1284" s="46">
        <f t="shared" si="378"/>
        <v>118.45509201600001</v>
      </c>
      <c r="L1284" s="47">
        <f t="shared" si="362"/>
        <v>142.1461104192</v>
      </c>
      <c r="M1284" s="77">
        <f t="shared" si="382"/>
        <v>14.1219</v>
      </c>
      <c r="N1284" s="48">
        <v>13.26</v>
      </c>
      <c r="O1284" s="49">
        <f t="shared" si="364"/>
        <v>6.5000000000000027</v>
      </c>
      <c r="P1284" s="93">
        <f t="shared" si="365"/>
        <v>0</v>
      </c>
    </row>
    <row r="1285" spans="1:16" ht="47.25" x14ac:dyDescent="0.2">
      <c r="A1285" s="25">
        <v>25100015</v>
      </c>
      <c r="B1285" s="1" t="s">
        <v>1088</v>
      </c>
      <c r="C1285" s="36">
        <f>VLOOKUP(A1285,'[3]Прейскурант 2019'!$A$12:$E$1358,5,0)</f>
        <v>14.38</v>
      </c>
      <c r="D1285" s="37">
        <f t="shared" ref="D1285:F1285" si="388">D1187</f>
        <v>0.18</v>
      </c>
      <c r="E1285" s="37">
        <f t="shared" si="388"/>
        <v>35.528976</v>
      </c>
      <c r="F1285" s="37">
        <f t="shared" si="388"/>
        <v>43.96</v>
      </c>
      <c r="G1285" s="44">
        <f t="shared" si="376"/>
        <v>79.488976000000008</v>
      </c>
      <c r="H1285" s="44">
        <f t="shared" si="360"/>
        <v>27.026251840000004</v>
      </c>
      <c r="I1285" s="45">
        <f t="shared" si="377"/>
        <v>106.51522784000001</v>
      </c>
      <c r="J1285" s="44">
        <f t="shared" si="361"/>
        <v>15.977284176000001</v>
      </c>
      <c r="K1285" s="46">
        <f t="shared" si="378"/>
        <v>122.49251201600001</v>
      </c>
      <c r="L1285" s="47">
        <f t="shared" si="362"/>
        <v>146.99101441920001</v>
      </c>
      <c r="M1285" s="77">
        <f t="shared" si="382"/>
        <v>15.3147</v>
      </c>
      <c r="N1285" s="48">
        <v>14.38</v>
      </c>
      <c r="O1285" s="49">
        <f t="shared" si="364"/>
        <v>6.4999999999999964</v>
      </c>
      <c r="P1285" s="93">
        <f t="shared" si="365"/>
        <v>0</v>
      </c>
    </row>
    <row r="1286" spans="1:16" ht="47.25" x14ac:dyDescent="0.2">
      <c r="A1286" s="25">
        <v>25100014</v>
      </c>
      <c r="B1286" s="1" t="s">
        <v>1089</v>
      </c>
      <c r="C1286" s="36">
        <f>VLOOKUP(A1286,'[3]Прейскурант 2019'!$A$12:$E$1358,5,0)</f>
        <v>16.420000000000002</v>
      </c>
      <c r="D1286" s="37">
        <f t="shared" ref="D1286:F1286" si="389">D1188</f>
        <v>0.18</v>
      </c>
      <c r="E1286" s="37">
        <f t="shared" si="389"/>
        <v>35.528976</v>
      </c>
      <c r="F1286" s="37">
        <f t="shared" si="389"/>
        <v>41.34</v>
      </c>
      <c r="G1286" s="44">
        <f t="shared" si="376"/>
        <v>76.868976000000004</v>
      </c>
      <c r="H1286" s="44">
        <f t="shared" ref="H1286:H1347" si="390">G1286*$H$1</f>
        <v>26.135451840000002</v>
      </c>
      <c r="I1286" s="45">
        <f t="shared" si="377"/>
        <v>103.00442784000001</v>
      </c>
      <c r="J1286" s="44">
        <f t="shared" ref="J1286:J1347" si="391">I1286*$J$1</f>
        <v>15.450664176</v>
      </c>
      <c r="K1286" s="46">
        <f t="shared" si="378"/>
        <v>118.45509201600001</v>
      </c>
      <c r="L1286" s="47">
        <f t="shared" ref="L1286:L1347" si="392">K1286*$L$1+K1286</f>
        <v>142.1461104192</v>
      </c>
      <c r="M1286" s="77">
        <f t="shared" si="382"/>
        <v>17.487300000000001</v>
      </c>
      <c r="N1286" s="48">
        <v>16.420000000000002</v>
      </c>
      <c r="O1286" s="49">
        <f t="shared" ref="O1286:O1347" si="393">(M1286-C1286)/C1286*100</f>
        <v>6.4999999999999964</v>
      </c>
      <c r="P1286" s="93">
        <f t="shared" si="365"/>
        <v>0</v>
      </c>
    </row>
    <row r="1287" spans="1:16" ht="47.25" x14ac:dyDescent="0.2">
      <c r="A1287" s="25">
        <v>25100066</v>
      </c>
      <c r="B1287" s="8" t="s">
        <v>1090</v>
      </c>
      <c r="C1287" s="36">
        <f>VLOOKUP(A1287,'[3]Прейскурант 2019'!$A$12:$E$1358,5,0)</f>
        <v>484</v>
      </c>
      <c r="D1287" s="37">
        <f t="shared" ref="D1287:F1287" si="394">D1189</f>
        <v>0.18</v>
      </c>
      <c r="E1287" s="37">
        <f t="shared" si="394"/>
        <v>35.528976</v>
      </c>
      <c r="F1287" s="37">
        <f t="shared" si="394"/>
        <v>0.97900000000000009</v>
      </c>
      <c r="G1287" s="44">
        <f t="shared" si="376"/>
        <v>36.507975999999999</v>
      </c>
      <c r="H1287" s="44">
        <f t="shared" si="390"/>
        <v>12.41271184</v>
      </c>
      <c r="I1287" s="45">
        <f t="shared" si="377"/>
        <v>48.920687839999999</v>
      </c>
      <c r="J1287" s="44">
        <f t="shared" si="391"/>
        <v>7.3381031759999997</v>
      </c>
      <c r="K1287" s="46">
        <f t="shared" si="378"/>
        <v>56.258791015999996</v>
      </c>
      <c r="L1287" s="47">
        <f t="shared" si="392"/>
        <v>67.510549219200001</v>
      </c>
      <c r="M1287" s="77">
        <f t="shared" si="382"/>
        <v>515.46</v>
      </c>
      <c r="N1287" s="48">
        <v>540</v>
      </c>
      <c r="O1287" s="49">
        <f t="shared" si="393"/>
        <v>6.5000000000000071</v>
      </c>
      <c r="P1287" s="93">
        <f t="shared" si="365"/>
        <v>0.11570247933884303</v>
      </c>
    </row>
    <row r="1288" spans="1:16" ht="94.5" x14ac:dyDescent="0.2">
      <c r="A1288" s="19">
        <v>25100041</v>
      </c>
      <c r="B1288" s="1" t="s">
        <v>1091</v>
      </c>
      <c r="C1288" s="36">
        <f>VLOOKUP(A1288,'[3]Прейскурант 2019'!$A$12:$E$1358,5,0)</f>
        <v>612</v>
      </c>
      <c r="D1288" s="37">
        <f t="shared" ref="D1288:F1288" si="395">D1190</f>
        <v>0.18</v>
      </c>
      <c r="E1288" s="37">
        <f t="shared" si="395"/>
        <v>35.528976</v>
      </c>
      <c r="F1288" s="37">
        <f t="shared" si="395"/>
        <v>41.34</v>
      </c>
      <c r="G1288" s="44">
        <f t="shared" si="376"/>
        <v>76.868976000000004</v>
      </c>
      <c r="H1288" s="44">
        <f t="shared" si="390"/>
        <v>26.135451840000002</v>
      </c>
      <c r="I1288" s="45">
        <f t="shared" si="377"/>
        <v>103.00442784000001</v>
      </c>
      <c r="J1288" s="44">
        <f t="shared" si="391"/>
        <v>15.450664176</v>
      </c>
      <c r="K1288" s="46">
        <f t="shared" si="378"/>
        <v>118.45509201600001</v>
      </c>
      <c r="L1288" s="47">
        <f t="shared" si="392"/>
        <v>142.1461104192</v>
      </c>
      <c r="M1288" s="77">
        <f t="shared" si="382"/>
        <v>651.78</v>
      </c>
      <c r="N1288" s="48">
        <v>700</v>
      </c>
      <c r="O1288" s="49">
        <f t="shared" si="393"/>
        <v>6.4999999999999964</v>
      </c>
      <c r="P1288" s="93">
        <f t="shared" si="365"/>
        <v>0.14379084967320255</v>
      </c>
    </row>
    <row r="1289" spans="1:16" ht="94.5" x14ac:dyDescent="0.2">
      <c r="A1289" s="27">
        <v>25100104</v>
      </c>
      <c r="B1289" s="28" t="s">
        <v>1092</v>
      </c>
      <c r="C1289" s="36">
        <f>VLOOKUP(A1289,'[3]Прейскурант 2019'!$A$12:$E$1358,5,0)</f>
        <v>652</v>
      </c>
      <c r="D1289" s="37">
        <f t="shared" ref="D1289:F1289" si="396">D1191</f>
        <v>0.18</v>
      </c>
      <c r="E1289" s="37">
        <f t="shared" si="396"/>
        <v>35.528976</v>
      </c>
      <c r="F1289" s="37">
        <f t="shared" si="396"/>
        <v>41.34</v>
      </c>
      <c r="G1289" s="44">
        <f t="shared" si="376"/>
        <v>76.868976000000004</v>
      </c>
      <c r="H1289" s="44">
        <f t="shared" si="390"/>
        <v>26.135451840000002</v>
      </c>
      <c r="I1289" s="45">
        <f t="shared" si="377"/>
        <v>103.00442784000001</v>
      </c>
      <c r="J1289" s="44">
        <f t="shared" si="391"/>
        <v>15.450664176</v>
      </c>
      <c r="K1289" s="46">
        <f t="shared" si="378"/>
        <v>118.45509201600001</v>
      </c>
      <c r="L1289" s="47">
        <f t="shared" si="392"/>
        <v>142.1461104192</v>
      </c>
      <c r="M1289" s="77">
        <f t="shared" si="382"/>
        <v>694.38</v>
      </c>
      <c r="N1289" s="48">
        <v>652</v>
      </c>
      <c r="O1289" s="49">
        <f t="shared" si="393"/>
        <v>6.4999999999999991</v>
      </c>
      <c r="P1289" s="93">
        <f t="shared" si="365"/>
        <v>0</v>
      </c>
    </row>
    <row r="1290" spans="1:16" ht="47.25" x14ac:dyDescent="0.2">
      <c r="A1290" s="19">
        <v>25100106</v>
      </c>
      <c r="B1290" s="1" t="s">
        <v>1093</v>
      </c>
      <c r="C1290" s="36">
        <f>VLOOKUP(A1290,'[3]Прейскурант 2019'!$A$12:$E$1358,5,0)</f>
        <v>17.34</v>
      </c>
      <c r="D1290" s="37">
        <f t="shared" ref="D1290:F1290" si="397">D1192</f>
        <v>0.18</v>
      </c>
      <c r="E1290" s="37">
        <f t="shared" si="397"/>
        <v>35.528976</v>
      </c>
      <c r="F1290" s="37">
        <f t="shared" si="397"/>
        <v>41.34</v>
      </c>
      <c r="G1290" s="44">
        <f t="shared" si="376"/>
        <v>76.868976000000004</v>
      </c>
      <c r="H1290" s="44">
        <f t="shared" si="390"/>
        <v>26.135451840000002</v>
      </c>
      <c r="I1290" s="45">
        <f t="shared" si="377"/>
        <v>103.00442784000001</v>
      </c>
      <c r="J1290" s="44">
        <f t="shared" si="391"/>
        <v>15.450664176</v>
      </c>
      <c r="K1290" s="46">
        <f t="shared" si="378"/>
        <v>118.45509201600001</v>
      </c>
      <c r="L1290" s="47">
        <f t="shared" si="392"/>
        <v>142.1461104192</v>
      </c>
      <c r="M1290" s="77">
        <f t="shared" si="382"/>
        <v>18.467099999999999</v>
      </c>
      <c r="N1290" s="48">
        <v>17.34</v>
      </c>
      <c r="O1290" s="49">
        <f t="shared" si="393"/>
        <v>6.499999999999992</v>
      </c>
      <c r="P1290" s="93">
        <f t="shared" ref="P1290:P1347" si="398">(N1290/C1290)-100%</f>
        <v>0</v>
      </c>
    </row>
    <row r="1291" spans="1:16" ht="15.75" x14ac:dyDescent="0.2">
      <c r="A1291" s="185" t="s">
        <v>1094</v>
      </c>
      <c r="B1291" s="186"/>
      <c r="C1291" s="186"/>
      <c r="D1291" s="186"/>
      <c r="E1291" s="186"/>
      <c r="F1291" s="186"/>
      <c r="G1291" s="186"/>
      <c r="H1291" s="186"/>
      <c r="I1291" s="186"/>
      <c r="J1291" s="186"/>
      <c r="K1291" s="186"/>
      <c r="L1291" s="186"/>
      <c r="M1291" s="186"/>
      <c r="N1291" s="186"/>
      <c r="O1291" s="187"/>
    </row>
    <row r="1292" spans="1:16" ht="15.75" x14ac:dyDescent="0.2">
      <c r="A1292" s="25">
        <v>25100057</v>
      </c>
      <c r="B1292" s="8" t="s">
        <v>1095</v>
      </c>
      <c r="C1292" s="36">
        <f>VLOOKUP(A1292,'[3]Прейскурант 2019'!$A$12:$E$1358,5,0)</f>
        <v>2.04</v>
      </c>
      <c r="D1292" s="37">
        <f>D1194</f>
        <v>0.03</v>
      </c>
      <c r="E1292" s="37">
        <f t="shared" ref="E1292:F1292" si="399">E1194</f>
        <v>5.9214960000000003</v>
      </c>
      <c r="F1292" s="37">
        <f t="shared" si="399"/>
        <v>12.48</v>
      </c>
      <c r="G1292" s="44">
        <f t="shared" si="376"/>
        <v>18.401496000000002</v>
      </c>
      <c r="H1292" s="44">
        <f t="shared" si="390"/>
        <v>6.2565086400000007</v>
      </c>
      <c r="I1292" s="45">
        <f t="shared" si="377"/>
        <v>24.658004640000001</v>
      </c>
      <c r="J1292" s="44">
        <f t="shared" si="391"/>
        <v>3.698700696</v>
      </c>
      <c r="K1292" s="46">
        <f t="shared" si="378"/>
        <v>28.356705336000001</v>
      </c>
      <c r="L1292" s="47">
        <f t="shared" si="392"/>
        <v>34.028046403200001</v>
      </c>
      <c r="M1292" s="77">
        <f t="shared" ref="M1292:M1294" si="400">C1292*6.5%+C1292</f>
        <v>2.1726000000000001</v>
      </c>
      <c r="N1292" s="48">
        <v>2.04</v>
      </c>
      <c r="O1292" s="49">
        <f t="shared" si="393"/>
        <v>6.5000000000000027</v>
      </c>
      <c r="P1292" s="93">
        <f t="shared" si="398"/>
        <v>0</v>
      </c>
    </row>
    <row r="1293" spans="1:16" ht="31.5" x14ac:dyDescent="0.2">
      <c r="A1293" s="19">
        <v>25110043</v>
      </c>
      <c r="B1293" s="8" t="s">
        <v>1096</v>
      </c>
      <c r="C1293" s="36">
        <f>VLOOKUP(A1293,'[3]Прейскурант 2019'!$A$12:$E$1358,5,0)</f>
        <v>7.14</v>
      </c>
      <c r="D1293" s="37">
        <f t="shared" ref="D1293:F1293" si="401">D1195</f>
        <v>0.18</v>
      </c>
      <c r="E1293" s="37">
        <f t="shared" si="401"/>
        <v>35.528976</v>
      </c>
      <c r="F1293" s="37">
        <f t="shared" si="401"/>
        <v>13.08</v>
      </c>
      <c r="G1293" s="44">
        <f t="shared" si="376"/>
        <v>48.608975999999998</v>
      </c>
      <c r="H1293" s="44">
        <f t="shared" si="390"/>
        <v>16.527051840000002</v>
      </c>
      <c r="I1293" s="45">
        <f t="shared" si="377"/>
        <v>65.136027839999997</v>
      </c>
      <c r="J1293" s="44">
        <f t="shared" si="391"/>
        <v>9.7704041759999996</v>
      </c>
      <c r="K1293" s="46">
        <f t="shared" si="378"/>
        <v>74.906432015999997</v>
      </c>
      <c r="L1293" s="47">
        <f t="shared" si="392"/>
        <v>89.887718419199999</v>
      </c>
      <c r="M1293" s="77">
        <f t="shared" si="400"/>
        <v>7.6040999999999999</v>
      </c>
      <c r="N1293" s="48">
        <v>8</v>
      </c>
      <c r="O1293" s="49">
        <f t="shared" si="393"/>
        <v>6.5000000000000027</v>
      </c>
      <c r="P1293" s="93">
        <f t="shared" si="398"/>
        <v>0.1204481792717087</v>
      </c>
    </row>
    <row r="1294" spans="1:16" ht="31.5" x14ac:dyDescent="0.2">
      <c r="A1294" s="25">
        <v>25100027</v>
      </c>
      <c r="B1294" s="1" t="s">
        <v>1097</v>
      </c>
      <c r="C1294" s="36">
        <f>VLOOKUP(A1294,'[3]Прейскурант 2019'!$A$12:$E$1358,5,0)</f>
        <v>816</v>
      </c>
      <c r="D1294" s="37">
        <f t="shared" ref="D1294:F1294" si="402">D1196</f>
        <v>1</v>
      </c>
      <c r="E1294" s="37">
        <f t="shared" si="402"/>
        <v>197.38319999999999</v>
      </c>
      <c r="F1294" s="37">
        <f t="shared" si="402"/>
        <v>13.08</v>
      </c>
      <c r="G1294" s="44">
        <f t="shared" si="376"/>
        <v>210.4632</v>
      </c>
      <c r="H1294" s="44">
        <f t="shared" si="390"/>
        <v>71.557488000000006</v>
      </c>
      <c r="I1294" s="45">
        <f t="shared" si="377"/>
        <v>282.02068800000001</v>
      </c>
      <c r="J1294" s="44">
        <f t="shared" si="391"/>
        <v>42.303103200000002</v>
      </c>
      <c r="K1294" s="46">
        <f t="shared" si="378"/>
        <v>324.32379120000002</v>
      </c>
      <c r="L1294" s="47">
        <f t="shared" si="392"/>
        <v>389.18854944000003</v>
      </c>
      <c r="M1294" s="77">
        <f t="shared" si="400"/>
        <v>869.04</v>
      </c>
      <c r="N1294" s="48">
        <v>900</v>
      </c>
      <c r="O1294" s="49">
        <f t="shared" si="393"/>
        <v>6.4999999999999964</v>
      </c>
      <c r="P1294" s="93">
        <f t="shared" si="398"/>
        <v>0.10294117647058831</v>
      </c>
    </row>
    <row r="1295" spans="1:16" ht="15.75" x14ac:dyDescent="0.2">
      <c r="A1295" s="204" t="s">
        <v>1125</v>
      </c>
      <c r="B1295" s="205"/>
      <c r="C1295" s="205"/>
      <c r="D1295" s="205"/>
      <c r="E1295" s="205"/>
      <c r="F1295" s="205"/>
      <c r="G1295" s="205"/>
      <c r="H1295" s="205"/>
      <c r="I1295" s="205"/>
      <c r="J1295" s="205"/>
      <c r="K1295" s="205"/>
      <c r="L1295" s="205"/>
      <c r="M1295" s="205"/>
      <c r="N1295" s="205"/>
      <c r="O1295" s="206"/>
    </row>
    <row r="1296" spans="1:16" ht="15.75" x14ac:dyDescent="0.2">
      <c r="A1296" s="207" t="s">
        <v>1126</v>
      </c>
      <c r="B1296" s="208"/>
      <c r="C1296" s="208"/>
      <c r="D1296" s="208"/>
      <c r="E1296" s="208"/>
      <c r="F1296" s="208"/>
      <c r="G1296" s="208"/>
      <c r="H1296" s="208"/>
      <c r="I1296" s="208"/>
      <c r="J1296" s="208"/>
      <c r="K1296" s="208"/>
      <c r="L1296" s="208"/>
      <c r="M1296" s="208"/>
      <c r="N1296" s="208"/>
      <c r="O1296" s="209"/>
    </row>
    <row r="1297" spans="1:16" ht="15.75" x14ac:dyDescent="0.2">
      <c r="A1297" s="25">
        <v>25110018</v>
      </c>
      <c r="B1297" s="8" t="s">
        <v>1127</v>
      </c>
      <c r="C1297" s="36">
        <v>8.16</v>
      </c>
      <c r="D1297" s="37">
        <f>D1232</f>
        <v>0.3</v>
      </c>
      <c r="E1297" s="37">
        <f t="shared" ref="E1297:F1297" si="403">E1232</f>
        <v>59.214959999999998</v>
      </c>
      <c r="F1297" s="37">
        <f t="shared" si="403"/>
        <v>7.02</v>
      </c>
      <c r="G1297" s="44">
        <f t="shared" si="376"/>
        <v>66.234960000000001</v>
      </c>
      <c r="H1297" s="44">
        <f t="shared" si="390"/>
        <v>22.519886400000001</v>
      </c>
      <c r="I1297" s="45">
        <f t="shared" si="377"/>
        <v>88.754846400000005</v>
      </c>
      <c r="J1297" s="44">
        <f t="shared" si="391"/>
        <v>13.31322696</v>
      </c>
      <c r="K1297" s="46">
        <f t="shared" si="378"/>
        <v>102.06807336</v>
      </c>
      <c r="L1297" s="47">
        <f t="shared" si="392"/>
        <v>122.48168803199999</v>
      </c>
      <c r="M1297" s="77">
        <f t="shared" ref="M1297:M1303" si="404">C1297*6.5%+C1297</f>
        <v>8.6904000000000003</v>
      </c>
      <c r="N1297" s="48">
        <v>8.16</v>
      </c>
      <c r="O1297" s="49">
        <f t="shared" si="393"/>
        <v>6.5000000000000027</v>
      </c>
      <c r="P1297" s="93">
        <f t="shared" si="398"/>
        <v>0</v>
      </c>
    </row>
    <row r="1298" spans="1:16" ht="15.75" x14ac:dyDescent="0.2">
      <c r="A1298" s="25">
        <v>25110017</v>
      </c>
      <c r="B1298" s="8" t="s">
        <v>1068</v>
      </c>
      <c r="C1298" s="36">
        <v>10.62</v>
      </c>
      <c r="D1298" s="37">
        <f t="shared" ref="D1298:F1298" si="405">D1233</f>
        <v>0.3</v>
      </c>
      <c r="E1298" s="37">
        <f t="shared" si="405"/>
        <v>59.214959999999998</v>
      </c>
      <c r="F1298" s="37">
        <f t="shared" si="405"/>
        <v>9.4499999999999993</v>
      </c>
      <c r="G1298" s="44">
        <f t="shared" si="376"/>
        <v>68.664959999999994</v>
      </c>
      <c r="H1298" s="44">
        <f t="shared" si="390"/>
        <v>23.346086400000001</v>
      </c>
      <c r="I1298" s="45">
        <f t="shared" si="377"/>
        <v>92.011046399999998</v>
      </c>
      <c r="J1298" s="44">
        <f t="shared" si="391"/>
        <v>13.801656959999999</v>
      </c>
      <c r="K1298" s="46">
        <f t="shared" si="378"/>
        <v>105.81270336</v>
      </c>
      <c r="L1298" s="47">
        <f t="shared" si="392"/>
        <v>126.97524403200001</v>
      </c>
      <c r="M1298" s="77">
        <f t="shared" si="404"/>
        <v>11.3103</v>
      </c>
      <c r="N1298" s="48">
        <v>10.62</v>
      </c>
      <c r="O1298" s="49">
        <f t="shared" si="393"/>
        <v>6.5000000000000053</v>
      </c>
      <c r="P1298" s="93">
        <f t="shared" si="398"/>
        <v>0</v>
      </c>
    </row>
    <row r="1299" spans="1:16" ht="15.75" x14ac:dyDescent="0.2">
      <c r="A1299" s="25">
        <v>25110020</v>
      </c>
      <c r="B1299" s="8" t="s">
        <v>1128</v>
      </c>
      <c r="C1299" s="36">
        <v>14.28</v>
      </c>
      <c r="D1299" s="37">
        <f t="shared" ref="D1299:F1299" si="406">D1234</f>
        <v>7.0000000000000007E-2</v>
      </c>
      <c r="E1299" s="37">
        <f t="shared" si="406"/>
        <v>13.816824</v>
      </c>
      <c r="F1299" s="37">
        <f t="shared" si="406"/>
        <v>7.02</v>
      </c>
      <c r="G1299" s="44">
        <f t="shared" si="376"/>
        <v>20.836824</v>
      </c>
      <c r="H1299" s="44">
        <f t="shared" si="390"/>
        <v>7.0845201600000003</v>
      </c>
      <c r="I1299" s="45">
        <f t="shared" si="377"/>
        <v>27.92134416</v>
      </c>
      <c r="J1299" s="44">
        <f t="shared" si="391"/>
        <v>4.1882016239999995</v>
      </c>
      <c r="K1299" s="46">
        <f t="shared" si="378"/>
        <v>32.109545783999998</v>
      </c>
      <c r="L1299" s="47">
        <f t="shared" si="392"/>
        <v>38.531454940799996</v>
      </c>
      <c r="M1299" s="77">
        <f t="shared" si="404"/>
        <v>15.2082</v>
      </c>
      <c r="N1299" s="48">
        <v>14.28</v>
      </c>
      <c r="O1299" s="49">
        <f t="shared" si="393"/>
        <v>6.5000000000000027</v>
      </c>
      <c r="P1299" s="93">
        <f t="shared" si="398"/>
        <v>0</v>
      </c>
    </row>
    <row r="1300" spans="1:16" ht="31.5" x14ac:dyDescent="0.2">
      <c r="A1300" s="25">
        <v>25110022</v>
      </c>
      <c r="B1300" s="8" t="s">
        <v>1129</v>
      </c>
      <c r="C1300" s="36">
        <v>15.1</v>
      </c>
      <c r="D1300" s="37">
        <f t="shared" ref="D1300:F1300" si="407">D1235</f>
        <v>7.0000000000000007E-2</v>
      </c>
      <c r="E1300" s="37">
        <f t="shared" si="407"/>
        <v>13.816824</v>
      </c>
      <c r="F1300" s="37">
        <f t="shared" si="407"/>
        <v>4.01</v>
      </c>
      <c r="G1300" s="44">
        <f t="shared" si="376"/>
        <v>17.826824000000002</v>
      </c>
      <c r="H1300" s="44">
        <f t="shared" si="390"/>
        <v>6.0611201600000015</v>
      </c>
      <c r="I1300" s="45">
        <f t="shared" si="377"/>
        <v>23.887944160000004</v>
      </c>
      <c r="J1300" s="44">
        <f t="shared" si="391"/>
        <v>3.5831916240000004</v>
      </c>
      <c r="K1300" s="46">
        <f t="shared" si="378"/>
        <v>27.471135784000005</v>
      </c>
      <c r="L1300" s="47">
        <f t="shared" si="392"/>
        <v>32.965362940800006</v>
      </c>
      <c r="M1300" s="77">
        <f t="shared" si="404"/>
        <v>16.081499999999998</v>
      </c>
      <c r="N1300" s="48">
        <v>15.1</v>
      </c>
      <c r="O1300" s="49">
        <f t="shared" si="393"/>
        <v>6.499999999999992</v>
      </c>
      <c r="P1300" s="93">
        <f t="shared" si="398"/>
        <v>0</v>
      </c>
    </row>
    <row r="1301" spans="1:16" ht="15.75" x14ac:dyDescent="0.2">
      <c r="A1301" s="25">
        <v>25110021</v>
      </c>
      <c r="B1301" s="8" t="s">
        <v>1130</v>
      </c>
      <c r="C1301" s="36">
        <v>17.96</v>
      </c>
      <c r="D1301" s="37">
        <f t="shared" ref="D1301:F1301" si="408">D1236</f>
        <v>7.0000000000000007E-2</v>
      </c>
      <c r="E1301" s="37">
        <f t="shared" si="408"/>
        <v>13.816824</v>
      </c>
      <c r="F1301" s="37">
        <f t="shared" si="408"/>
        <v>4.01</v>
      </c>
      <c r="G1301" s="44">
        <f t="shared" si="376"/>
        <v>17.826824000000002</v>
      </c>
      <c r="H1301" s="44">
        <f t="shared" si="390"/>
        <v>6.0611201600000015</v>
      </c>
      <c r="I1301" s="45">
        <f t="shared" si="377"/>
        <v>23.887944160000004</v>
      </c>
      <c r="J1301" s="44">
        <f t="shared" si="391"/>
        <v>3.5831916240000004</v>
      </c>
      <c r="K1301" s="46">
        <f t="shared" si="378"/>
        <v>27.471135784000005</v>
      </c>
      <c r="L1301" s="47">
        <f t="shared" si="392"/>
        <v>32.965362940800006</v>
      </c>
      <c r="M1301" s="77">
        <f t="shared" si="404"/>
        <v>19.127400000000002</v>
      </c>
      <c r="N1301" s="48">
        <v>17.96</v>
      </c>
      <c r="O1301" s="49">
        <f t="shared" si="393"/>
        <v>6.5000000000000027</v>
      </c>
      <c r="P1301" s="93">
        <f t="shared" si="398"/>
        <v>0</v>
      </c>
    </row>
    <row r="1302" spans="1:16" ht="15.75" x14ac:dyDescent="0.2">
      <c r="A1302" s="25">
        <v>25110019</v>
      </c>
      <c r="B1302" s="8" t="s">
        <v>1131</v>
      </c>
      <c r="C1302" s="36">
        <v>23.66</v>
      </c>
      <c r="D1302" s="37">
        <f t="shared" ref="D1302:F1302" si="409">D1237</f>
        <v>7.0000000000000007E-2</v>
      </c>
      <c r="E1302" s="37">
        <f t="shared" si="409"/>
        <v>13.816824</v>
      </c>
      <c r="F1302" s="37">
        <f t="shared" si="409"/>
        <v>7.02</v>
      </c>
      <c r="G1302" s="44">
        <f t="shared" si="376"/>
        <v>20.836824</v>
      </c>
      <c r="H1302" s="44">
        <f t="shared" si="390"/>
        <v>7.0845201600000003</v>
      </c>
      <c r="I1302" s="45">
        <f t="shared" si="377"/>
        <v>27.92134416</v>
      </c>
      <c r="J1302" s="44">
        <f t="shared" si="391"/>
        <v>4.1882016239999995</v>
      </c>
      <c r="K1302" s="46">
        <f t="shared" si="378"/>
        <v>32.109545783999998</v>
      </c>
      <c r="L1302" s="47">
        <f t="shared" si="392"/>
        <v>38.531454940799996</v>
      </c>
      <c r="M1302" s="77">
        <f t="shared" si="404"/>
        <v>25.197900000000001</v>
      </c>
      <c r="N1302" s="48">
        <v>23.66</v>
      </c>
      <c r="O1302" s="49">
        <f t="shared" si="393"/>
        <v>6.5000000000000018</v>
      </c>
      <c r="P1302" s="93">
        <f t="shared" si="398"/>
        <v>0</v>
      </c>
    </row>
    <row r="1303" spans="1:16" ht="15.75" x14ac:dyDescent="0.2">
      <c r="A1303" s="25">
        <v>25102005</v>
      </c>
      <c r="B1303" s="8" t="s">
        <v>1132</v>
      </c>
      <c r="C1303" s="36">
        <v>24.48</v>
      </c>
      <c r="D1303" s="37">
        <f t="shared" ref="D1303:F1303" si="410">D1238</f>
        <v>7.0000000000000007E-2</v>
      </c>
      <c r="E1303" s="37">
        <f t="shared" si="410"/>
        <v>13.816824</v>
      </c>
      <c r="F1303" s="37">
        <f t="shared" si="410"/>
        <v>13.08</v>
      </c>
      <c r="G1303" s="44">
        <f t="shared" si="376"/>
        <v>26.896824000000002</v>
      </c>
      <c r="H1303" s="44">
        <f t="shared" si="390"/>
        <v>9.1449201600000016</v>
      </c>
      <c r="I1303" s="45">
        <f t="shared" si="377"/>
        <v>36.041744160000007</v>
      </c>
      <c r="J1303" s="44">
        <f t="shared" si="391"/>
        <v>5.4062616240000008</v>
      </c>
      <c r="K1303" s="46">
        <f t="shared" si="378"/>
        <v>41.44800578400001</v>
      </c>
      <c r="L1303" s="47">
        <f t="shared" si="392"/>
        <v>49.737606940800013</v>
      </c>
      <c r="M1303" s="77">
        <f t="shared" si="404"/>
        <v>26.071200000000001</v>
      </c>
      <c r="N1303" s="48">
        <v>24.48</v>
      </c>
      <c r="O1303" s="49">
        <f t="shared" si="393"/>
        <v>6.5000000000000027</v>
      </c>
      <c r="P1303" s="93">
        <f t="shared" si="398"/>
        <v>0</v>
      </c>
    </row>
    <row r="1304" spans="1:16" ht="15" customHeight="1" x14ac:dyDescent="0.25">
      <c r="A1304" s="188" t="s">
        <v>1142</v>
      </c>
      <c r="B1304" s="189"/>
      <c r="C1304" s="189"/>
      <c r="D1304" s="189"/>
      <c r="E1304" s="189"/>
      <c r="F1304" s="189"/>
      <c r="G1304" s="189"/>
      <c r="H1304" s="189"/>
      <c r="I1304" s="189"/>
      <c r="J1304" s="189"/>
      <c r="K1304" s="189"/>
      <c r="L1304" s="189"/>
      <c r="M1304" s="189"/>
      <c r="N1304" s="189"/>
      <c r="O1304" s="190"/>
    </row>
    <row r="1305" spans="1:16" ht="15" customHeight="1" x14ac:dyDescent="0.2">
      <c r="A1305" s="182" t="s">
        <v>1125</v>
      </c>
      <c r="B1305" s="183"/>
      <c r="C1305" s="183"/>
      <c r="D1305" s="183"/>
      <c r="E1305" s="183"/>
      <c r="F1305" s="183"/>
      <c r="G1305" s="183"/>
      <c r="H1305" s="183"/>
      <c r="I1305" s="183"/>
      <c r="J1305" s="183"/>
      <c r="K1305" s="183"/>
      <c r="L1305" s="183"/>
      <c r="M1305" s="183"/>
      <c r="N1305" s="183"/>
      <c r="O1305" s="184"/>
    </row>
    <row r="1306" spans="1:16" ht="31.5" x14ac:dyDescent="0.2">
      <c r="A1306" s="25">
        <v>25001411</v>
      </c>
      <c r="B1306" s="2" t="s">
        <v>1146</v>
      </c>
      <c r="C1306" s="36">
        <f>VLOOKUP(A1306,'[3]Прейскурант 2019'!$A$12:$E$1358,5,0)</f>
        <v>2.17</v>
      </c>
      <c r="D1306" s="69">
        <v>7.0000000000000007E-2</v>
      </c>
      <c r="E1306" s="68">
        <f t="shared" ref="E1306:E1307" si="411">95.95*D1306*1.302</f>
        <v>8.7448830000000015</v>
      </c>
      <c r="F1306" s="55">
        <v>3.88</v>
      </c>
      <c r="G1306" s="44">
        <f t="shared" si="376"/>
        <v>12.624883000000001</v>
      </c>
      <c r="H1306" s="44">
        <f t="shared" si="390"/>
        <v>4.2924602200000006</v>
      </c>
      <c r="I1306" s="45">
        <f t="shared" si="377"/>
        <v>16.917343219999999</v>
      </c>
      <c r="J1306" s="44">
        <f t="shared" si="391"/>
        <v>2.537601483</v>
      </c>
      <c r="K1306" s="46">
        <f t="shared" si="378"/>
        <v>19.454944702999999</v>
      </c>
      <c r="L1306" s="47">
        <f t="shared" si="392"/>
        <v>23.345933643599999</v>
      </c>
      <c r="M1306" s="77">
        <f t="shared" ref="M1306" si="412">C1306*6.5%+C1306</f>
        <v>2.3110499999999998</v>
      </c>
      <c r="N1306" s="48">
        <v>2.31</v>
      </c>
      <c r="O1306" s="49">
        <f t="shared" si="393"/>
        <v>6.4999999999999964</v>
      </c>
      <c r="P1306" s="93">
        <f t="shared" si="398"/>
        <v>6.4516129032258229E-2</v>
      </c>
    </row>
    <row r="1307" spans="1:16" ht="15.75" x14ac:dyDescent="0.2">
      <c r="A1307" s="25">
        <v>25000127</v>
      </c>
      <c r="B1307" s="2" t="s">
        <v>1252</v>
      </c>
      <c r="C1307" s="36">
        <v>4.5599999999999996</v>
      </c>
      <c r="D1307" s="69">
        <v>7.0000000000000007E-2</v>
      </c>
      <c r="E1307" s="68">
        <f t="shared" si="411"/>
        <v>8.7448830000000015</v>
      </c>
      <c r="F1307" s="55">
        <v>1.53</v>
      </c>
      <c r="G1307" s="44">
        <f t="shared" ref="G1307" si="413">E1307+F1307</f>
        <v>10.274883000000001</v>
      </c>
      <c r="H1307" s="44">
        <f t="shared" ref="H1307" si="414">G1307*$H$1</f>
        <v>3.4934602200000007</v>
      </c>
      <c r="I1307" s="45">
        <f t="shared" ref="I1307" si="415">G1307+H1307</f>
        <v>13.768343220000002</v>
      </c>
      <c r="J1307" s="44">
        <f t="shared" ref="J1307" si="416">I1307*$J$1</f>
        <v>2.0652514830000004</v>
      </c>
      <c r="K1307" s="46">
        <f t="shared" ref="K1307" si="417">I1307+J1307</f>
        <v>15.833594703000003</v>
      </c>
      <c r="L1307" s="47">
        <f t="shared" ref="L1307" si="418">K1307*$L$1+K1307</f>
        <v>19.000313643600002</v>
      </c>
      <c r="M1307" s="77">
        <v>4.8600000000000003</v>
      </c>
      <c r="N1307" s="48">
        <v>4.8600000000000003</v>
      </c>
      <c r="O1307" s="49">
        <f t="shared" ref="O1307" si="419">(M1307-C1307)/C1307*100</f>
        <v>6.5789473684210691</v>
      </c>
      <c r="P1307" s="93">
        <f t="shared" ref="P1307" si="420">(N1307/C1307)-100%</f>
        <v>6.578947368421062E-2</v>
      </c>
    </row>
    <row r="1308" spans="1:16" ht="15" customHeight="1" x14ac:dyDescent="0.2">
      <c r="A1308" s="182" t="s">
        <v>974</v>
      </c>
      <c r="B1308" s="183"/>
      <c r="C1308" s="183"/>
      <c r="D1308" s="183"/>
      <c r="E1308" s="183"/>
      <c r="F1308" s="183"/>
      <c r="G1308" s="183"/>
      <c r="H1308" s="183"/>
      <c r="I1308" s="183"/>
      <c r="J1308" s="183"/>
      <c r="K1308" s="183"/>
      <c r="L1308" s="183"/>
      <c r="M1308" s="183"/>
      <c r="N1308" s="183"/>
      <c r="O1308" s="184"/>
    </row>
    <row r="1309" spans="1:16" ht="15.75" x14ac:dyDescent="0.2">
      <c r="A1309" s="25">
        <v>21160002</v>
      </c>
      <c r="B1309" s="2" t="s">
        <v>1147</v>
      </c>
      <c r="C1309" s="36">
        <f>VLOOKUP(A1309,'[3]Прейскурант 2019'!$A$12:$E$1358,5,0)</f>
        <v>16</v>
      </c>
      <c r="D1309" s="70">
        <v>1.5</v>
      </c>
      <c r="E1309" s="68">
        <f>95.95*D1309*1.302</f>
        <v>187.39035000000001</v>
      </c>
      <c r="F1309" s="55"/>
      <c r="G1309" s="44">
        <f t="shared" si="376"/>
        <v>187.39035000000001</v>
      </c>
      <c r="H1309" s="44">
        <f t="shared" si="390"/>
        <v>63.712719000000007</v>
      </c>
      <c r="I1309" s="45">
        <f>(G1309+H1309)/70</f>
        <v>3.5871867000000002</v>
      </c>
      <c r="J1309" s="44">
        <f t="shared" si="391"/>
        <v>0.53807800500000003</v>
      </c>
      <c r="K1309" s="46">
        <f t="shared" si="378"/>
        <v>4.1252647050000002</v>
      </c>
      <c r="L1309" s="47">
        <f t="shared" si="392"/>
        <v>4.9503176460000002</v>
      </c>
      <c r="M1309" s="77">
        <f t="shared" ref="M1309:M1312" si="421">C1309*6.5%+C1309</f>
        <v>17.04</v>
      </c>
      <c r="N1309" s="48">
        <v>17</v>
      </c>
      <c r="O1309" s="49">
        <f t="shared" si="393"/>
        <v>6.4999999999999947</v>
      </c>
      <c r="P1309" s="93">
        <f t="shared" si="398"/>
        <v>6.25E-2</v>
      </c>
    </row>
    <row r="1310" spans="1:16" ht="15.75" x14ac:dyDescent="0.2">
      <c r="A1310" s="91">
        <v>21000033</v>
      </c>
      <c r="B1310" s="2" t="s">
        <v>1143</v>
      </c>
      <c r="C1310" s="36">
        <v>350</v>
      </c>
      <c r="D1310" s="69">
        <v>0.96</v>
      </c>
      <c r="E1310" s="68">
        <f>95.95*D1310*1.302</f>
        <v>119.929824</v>
      </c>
      <c r="F1310" s="55">
        <v>17.399999999999999</v>
      </c>
      <c r="G1310" s="44">
        <f>E1310+F1310</f>
        <v>137.329824</v>
      </c>
      <c r="H1310" s="44">
        <f>G1310*$H$1</f>
        <v>46.692140160000001</v>
      </c>
      <c r="I1310" s="45">
        <f>G1310+H1310</f>
        <v>184.02196416000001</v>
      </c>
      <c r="J1310" s="44">
        <f>I1310*$J$1</f>
        <v>27.603294624</v>
      </c>
      <c r="K1310" s="46">
        <f>I1310+J1310</f>
        <v>211.62525878400001</v>
      </c>
      <c r="L1310" s="47">
        <f>K1310*$L$1+K1310</f>
        <v>253.95031054080002</v>
      </c>
      <c r="M1310" s="77">
        <f t="shared" si="421"/>
        <v>372.75</v>
      </c>
      <c r="N1310" s="48">
        <v>373</v>
      </c>
      <c r="O1310" s="49">
        <f>(M1310-C1310)/C1310*100</f>
        <v>6.5</v>
      </c>
      <c r="P1310" s="93">
        <f t="shared" si="398"/>
        <v>6.5714285714285614E-2</v>
      </c>
    </row>
    <row r="1311" spans="1:16" ht="15.75" x14ac:dyDescent="0.2">
      <c r="A1311" s="91">
        <v>21000034</v>
      </c>
      <c r="B1311" s="2" t="s">
        <v>1144</v>
      </c>
      <c r="C1311" s="36">
        <v>330</v>
      </c>
      <c r="D1311" s="69">
        <v>0.92</v>
      </c>
      <c r="E1311" s="68">
        <f>95.95*D1311*1.302</f>
        <v>114.932748</v>
      </c>
      <c r="F1311" s="55">
        <v>10.6</v>
      </c>
      <c r="G1311" s="44">
        <f>E1311+F1311</f>
        <v>125.532748</v>
      </c>
      <c r="H1311" s="44">
        <f>G1311*$H$1</f>
        <v>42.681134320000005</v>
      </c>
      <c r="I1311" s="45">
        <f>G1311+H1311</f>
        <v>168.21388232000001</v>
      </c>
      <c r="J1311" s="44">
        <f>I1311*$J$1</f>
        <v>25.232082348000002</v>
      </c>
      <c r="K1311" s="46">
        <f>I1311+J1311</f>
        <v>193.44596466800002</v>
      </c>
      <c r="L1311" s="47">
        <f>K1311*$L$1+K1311</f>
        <v>232.13515760160001</v>
      </c>
      <c r="M1311" s="77">
        <f t="shared" si="421"/>
        <v>351.45</v>
      </c>
      <c r="N1311" s="48">
        <v>351</v>
      </c>
      <c r="O1311" s="49">
        <f>(M1311-C1311)/C1311*100</f>
        <v>6.4999999999999964</v>
      </c>
      <c r="P1311" s="93">
        <f t="shared" si="398"/>
        <v>6.3636363636363713E-2</v>
      </c>
    </row>
    <row r="1312" spans="1:16" ht="15.75" x14ac:dyDescent="0.2">
      <c r="A1312" s="91">
        <v>21000035</v>
      </c>
      <c r="B1312" s="2" t="s">
        <v>1145</v>
      </c>
      <c r="C1312" s="36">
        <v>255</v>
      </c>
      <c r="D1312" s="69">
        <v>0.75</v>
      </c>
      <c r="E1312" s="68">
        <f>95.95*D1312*1.302</f>
        <v>93.695175000000006</v>
      </c>
      <c r="F1312" s="55">
        <v>1.6</v>
      </c>
      <c r="G1312" s="44">
        <f>E1312+F1312</f>
        <v>95.295175</v>
      </c>
      <c r="H1312" s="44">
        <f>G1312*$H$1</f>
        <v>32.4003595</v>
      </c>
      <c r="I1312" s="45">
        <f>G1312+H1312</f>
        <v>127.69553450000001</v>
      </c>
      <c r="J1312" s="44">
        <f>I1312*$J$1</f>
        <v>19.154330175000002</v>
      </c>
      <c r="K1312" s="46">
        <f>I1312+J1312</f>
        <v>146.84986467500002</v>
      </c>
      <c r="L1312" s="47">
        <f>K1312*$L$1+K1312</f>
        <v>176.21983761000001</v>
      </c>
      <c r="M1312" s="77">
        <f t="shared" si="421"/>
        <v>271.57499999999999</v>
      </c>
      <c r="N1312" s="48">
        <v>272</v>
      </c>
      <c r="O1312" s="49">
        <f>(M1312-C1312)/C1312*100</f>
        <v>6.4999999999999964</v>
      </c>
      <c r="P1312" s="93">
        <f t="shared" si="398"/>
        <v>6.6666666666666652E-2</v>
      </c>
    </row>
    <row r="1313" spans="1:16" ht="15" customHeight="1" x14ac:dyDescent="0.2">
      <c r="A1313" s="182" t="s">
        <v>1148</v>
      </c>
      <c r="B1313" s="183"/>
      <c r="C1313" s="183"/>
      <c r="D1313" s="183"/>
      <c r="E1313" s="183"/>
      <c r="F1313" s="183"/>
      <c r="G1313" s="183"/>
      <c r="H1313" s="183"/>
      <c r="I1313" s="183"/>
      <c r="J1313" s="183"/>
      <c r="K1313" s="183"/>
      <c r="L1313" s="183"/>
      <c r="M1313" s="183"/>
      <c r="N1313" s="183"/>
      <c r="O1313" s="184"/>
    </row>
    <row r="1314" spans="1:16" ht="15.75" x14ac:dyDescent="0.2">
      <c r="A1314" s="25">
        <v>30160827</v>
      </c>
      <c r="B1314" s="2" t="s">
        <v>1149</v>
      </c>
      <c r="C1314" s="36">
        <f>VLOOKUP(A1314,'[3]Прейскурант 2019'!$A$12:$E$1358,5,0)</f>
        <v>65</v>
      </c>
      <c r="D1314" s="74">
        <v>0.2</v>
      </c>
      <c r="E1314" s="72">
        <f t="shared" ref="E1314:E1317" si="422">162.37*D1314*1.302</f>
        <v>42.281148000000009</v>
      </c>
      <c r="F1314" s="73">
        <v>0</v>
      </c>
      <c r="G1314" s="44">
        <f t="shared" si="376"/>
        <v>42.281148000000009</v>
      </c>
      <c r="H1314" s="44">
        <f t="shared" si="390"/>
        <v>14.375590320000004</v>
      </c>
      <c r="I1314" s="45">
        <f t="shared" si="377"/>
        <v>56.656738320000017</v>
      </c>
      <c r="J1314" s="44">
        <f t="shared" si="391"/>
        <v>8.4985107480000028</v>
      </c>
      <c r="K1314" s="46">
        <f t="shared" si="378"/>
        <v>65.155249068000018</v>
      </c>
      <c r="L1314" s="47">
        <f t="shared" si="392"/>
        <v>78.186298881600024</v>
      </c>
      <c r="M1314" s="77">
        <f t="shared" ref="M1314:M1316" si="423">C1314*6.5%+C1314</f>
        <v>69.224999999999994</v>
      </c>
      <c r="N1314" s="48">
        <v>74</v>
      </c>
      <c r="O1314" s="49">
        <f t="shared" si="393"/>
        <v>6.499999999999992</v>
      </c>
      <c r="P1314" s="93">
        <f t="shared" si="398"/>
        <v>0.13846153846153841</v>
      </c>
    </row>
    <row r="1315" spans="1:16" ht="31.5" x14ac:dyDescent="0.2">
      <c r="A1315" s="25">
        <v>10000187</v>
      </c>
      <c r="B1315" s="2" t="s">
        <v>1150</v>
      </c>
      <c r="C1315" s="36">
        <f>VLOOKUP(A1315,'[3]Прейскурант 2019'!$A$12:$E$1358,5,0)</f>
        <v>290</v>
      </c>
      <c r="D1315" s="71">
        <v>1</v>
      </c>
      <c r="E1315" s="72">
        <f t="shared" si="422"/>
        <v>211.40574000000001</v>
      </c>
      <c r="F1315" s="73">
        <v>12.4</v>
      </c>
      <c r="G1315" s="44">
        <f t="shared" si="376"/>
        <v>223.80574000000001</v>
      </c>
      <c r="H1315" s="44">
        <f t="shared" si="390"/>
        <v>76.093951600000011</v>
      </c>
      <c r="I1315" s="45">
        <f t="shared" si="377"/>
        <v>299.89969160000004</v>
      </c>
      <c r="J1315" s="44">
        <f t="shared" si="391"/>
        <v>44.984953740000002</v>
      </c>
      <c r="K1315" s="46">
        <f t="shared" si="378"/>
        <v>344.88464534000002</v>
      </c>
      <c r="L1315" s="47">
        <f t="shared" si="392"/>
        <v>413.86157440800002</v>
      </c>
      <c r="M1315" s="77">
        <f t="shared" si="423"/>
        <v>308.85000000000002</v>
      </c>
      <c r="N1315" s="48">
        <v>310</v>
      </c>
      <c r="O1315" s="49">
        <f t="shared" si="393"/>
        <v>6.5000000000000071</v>
      </c>
      <c r="P1315" s="93">
        <f t="shared" si="398"/>
        <v>6.8965517241379226E-2</v>
      </c>
    </row>
    <row r="1316" spans="1:16" ht="31.5" x14ac:dyDescent="0.2">
      <c r="A1316" s="25">
        <v>10000188</v>
      </c>
      <c r="B1316" s="2" t="s">
        <v>1151</v>
      </c>
      <c r="C1316" s="36">
        <f>VLOOKUP(A1316,'[3]Прейскурант 2019'!$A$12:$E$1358,5,0)</f>
        <v>535</v>
      </c>
      <c r="D1316" s="71">
        <v>1</v>
      </c>
      <c r="E1316" s="72">
        <f t="shared" si="422"/>
        <v>211.40574000000001</v>
      </c>
      <c r="F1316" s="73">
        <v>16.399999999999999</v>
      </c>
      <c r="G1316" s="44">
        <f t="shared" si="376"/>
        <v>227.80574000000001</v>
      </c>
      <c r="H1316" s="44">
        <f t="shared" si="390"/>
        <v>77.453951600000011</v>
      </c>
      <c r="I1316" s="45">
        <f t="shared" si="377"/>
        <v>305.2596916</v>
      </c>
      <c r="J1316" s="44">
        <f t="shared" si="391"/>
        <v>45.788953739999997</v>
      </c>
      <c r="K1316" s="46">
        <f t="shared" si="378"/>
        <v>351.04864534000001</v>
      </c>
      <c r="L1316" s="47">
        <f t="shared" si="392"/>
        <v>421.25837440800001</v>
      </c>
      <c r="M1316" s="77">
        <f t="shared" si="423"/>
        <v>569.77499999999998</v>
      </c>
      <c r="N1316" s="48">
        <v>570</v>
      </c>
      <c r="O1316" s="49">
        <f t="shared" si="393"/>
        <v>6.4999999999999964</v>
      </c>
      <c r="P1316" s="93">
        <f t="shared" si="398"/>
        <v>6.5420560747663448E-2</v>
      </c>
    </row>
    <row r="1317" spans="1:16" ht="89.1" customHeight="1" x14ac:dyDescent="0.2">
      <c r="A1317" s="25">
        <v>10000189</v>
      </c>
      <c r="B1317" s="80" t="s">
        <v>1240</v>
      </c>
      <c r="C1317" s="36">
        <v>0</v>
      </c>
      <c r="D1317" s="70">
        <v>1</v>
      </c>
      <c r="E1317" s="72">
        <f t="shared" si="422"/>
        <v>211.40574000000001</v>
      </c>
      <c r="F1317" s="92">
        <v>151.16</v>
      </c>
      <c r="G1317" s="44">
        <f t="shared" ref="G1317" si="424">E1317+F1317</f>
        <v>362.56574000000001</v>
      </c>
      <c r="H1317" s="44">
        <f t="shared" ref="H1317" si="425">G1317*$H$1</f>
        <v>123.27235160000001</v>
      </c>
      <c r="I1317" s="45">
        <f t="shared" ref="I1317" si="426">G1317+H1317</f>
        <v>485.83809159999998</v>
      </c>
      <c r="J1317" s="44">
        <f t="shared" ref="J1317" si="427">I1317*$J$1</f>
        <v>72.875713739999995</v>
      </c>
      <c r="K1317" s="46">
        <f t="shared" ref="K1317" si="428">I1317+J1317</f>
        <v>558.71380534000002</v>
      </c>
      <c r="L1317" s="47">
        <f t="shared" ref="L1317" si="429">K1317*$L$1+K1317</f>
        <v>670.45656640800007</v>
      </c>
      <c r="M1317" s="77">
        <v>692</v>
      </c>
      <c r="N1317" s="48">
        <f>N202</f>
        <v>692</v>
      </c>
      <c r="O1317" s="49">
        <v>100</v>
      </c>
      <c r="P1317" s="93">
        <v>1</v>
      </c>
    </row>
    <row r="1318" spans="1:16" ht="15" customHeight="1" x14ac:dyDescent="0.25">
      <c r="A1318" s="188" t="s">
        <v>1152</v>
      </c>
      <c r="B1318" s="189"/>
      <c r="C1318" s="189"/>
      <c r="D1318" s="189"/>
      <c r="E1318" s="189"/>
      <c r="F1318" s="189"/>
      <c r="G1318" s="189"/>
      <c r="H1318" s="189"/>
      <c r="I1318" s="189"/>
      <c r="J1318" s="189"/>
      <c r="K1318" s="189"/>
      <c r="L1318" s="189"/>
      <c r="M1318" s="189"/>
      <c r="N1318" s="189"/>
      <c r="O1318" s="190"/>
    </row>
    <row r="1319" spans="1:16" ht="15" customHeight="1" x14ac:dyDescent="0.2">
      <c r="A1319" s="176" t="s">
        <v>270</v>
      </c>
      <c r="B1319" s="177"/>
      <c r="C1319" s="177"/>
      <c r="D1319" s="177"/>
      <c r="E1319" s="177"/>
      <c r="F1319" s="177"/>
      <c r="G1319" s="177"/>
      <c r="H1319" s="177"/>
      <c r="I1319" s="177"/>
      <c r="J1319" s="177"/>
      <c r="K1319" s="177"/>
      <c r="L1319" s="177"/>
      <c r="M1319" s="177"/>
      <c r="N1319" s="177"/>
      <c r="O1319" s="178"/>
    </row>
    <row r="1320" spans="1:16" ht="15.75" x14ac:dyDescent="0.2">
      <c r="A1320" s="25">
        <v>60000019</v>
      </c>
      <c r="B1320" s="2" t="s">
        <v>1153</v>
      </c>
      <c r="C1320" s="36">
        <f>VLOOKUP(A1320,'[3]Прейскурант 2019'!$A$12:$E$1358,5,0)</f>
        <v>260</v>
      </c>
      <c r="D1320" s="70">
        <v>0.8</v>
      </c>
      <c r="E1320" s="72">
        <f>79.07*D1320*1.302</f>
        <v>82.359312000000003</v>
      </c>
      <c r="F1320" s="55">
        <v>42.85</v>
      </c>
      <c r="G1320" s="44">
        <f t="shared" si="376"/>
        <v>125.20931200000001</v>
      </c>
      <c r="H1320" s="44">
        <f t="shared" si="390"/>
        <v>42.571166080000005</v>
      </c>
      <c r="I1320" s="45">
        <f t="shared" si="377"/>
        <v>167.78047808000002</v>
      </c>
      <c r="J1320" s="44">
        <f t="shared" si="391"/>
        <v>25.167071712000002</v>
      </c>
      <c r="K1320" s="46">
        <f t="shared" si="378"/>
        <v>192.94754979200002</v>
      </c>
      <c r="L1320" s="47">
        <f t="shared" si="392"/>
        <v>231.53705975040003</v>
      </c>
      <c r="M1320" s="77">
        <f t="shared" ref="M1320:M1322" si="430">C1320*6.5%+C1320</f>
        <v>276.89999999999998</v>
      </c>
      <c r="N1320" s="48">
        <v>277</v>
      </c>
      <c r="O1320" s="49">
        <f t="shared" si="393"/>
        <v>6.499999999999992</v>
      </c>
      <c r="P1320" s="93">
        <f t="shared" si="398"/>
        <v>6.5384615384615374E-2</v>
      </c>
    </row>
    <row r="1321" spans="1:16" ht="31.5" x14ac:dyDescent="0.2">
      <c r="A1321" s="25">
        <v>60001305</v>
      </c>
      <c r="B1321" s="2" t="s">
        <v>1154</v>
      </c>
      <c r="C1321" s="36">
        <f>VLOOKUP(A1321,'[3]Прейскурант 2019'!$A$12:$E$1358,5,0)</f>
        <v>333</v>
      </c>
      <c r="D1321" s="37">
        <f>VLOOKUP(A1321,[4]свод!$A$11:$C$1139,3,0)</f>
        <v>2</v>
      </c>
      <c r="E1321" s="72">
        <f t="shared" ref="E1321:E1322" si="431">79.07*D1321*1.302</f>
        <v>205.89828</v>
      </c>
      <c r="F1321" s="75">
        <v>0</v>
      </c>
      <c r="G1321" s="44">
        <f t="shared" si="376"/>
        <v>205.89828</v>
      </c>
      <c r="H1321" s="44">
        <f t="shared" si="390"/>
        <v>70.005415200000002</v>
      </c>
      <c r="I1321" s="45">
        <f t="shared" si="377"/>
        <v>275.90369520000002</v>
      </c>
      <c r="J1321" s="44">
        <f t="shared" si="391"/>
        <v>41.385554280000001</v>
      </c>
      <c r="K1321" s="46">
        <f t="shared" si="378"/>
        <v>317.28924948000002</v>
      </c>
      <c r="L1321" s="47">
        <f t="shared" si="392"/>
        <v>380.74709937600005</v>
      </c>
      <c r="M1321" s="77">
        <f t="shared" si="430"/>
        <v>354.64499999999998</v>
      </c>
      <c r="N1321" s="48">
        <v>355</v>
      </c>
      <c r="O1321" s="49">
        <f t="shared" si="393"/>
        <v>6.4999999999999947</v>
      </c>
      <c r="P1321" s="93">
        <f t="shared" si="398"/>
        <v>6.6066066066066131E-2</v>
      </c>
    </row>
    <row r="1322" spans="1:16" ht="31.5" x14ac:dyDescent="0.2">
      <c r="A1322" s="25">
        <v>60001306</v>
      </c>
      <c r="B1322" s="2" t="s">
        <v>1155</v>
      </c>
      <c r="C1322" s="36">
        <f>VLOOKUP(A1322,'[3]Прейскурант 2019'!$A$12:$E$1358,5,0)</f>
        <v>166</v>
      </c>
      <c r="D1322" s="37">
        <f>VLOOKUP(A1322,[4]свод!$A$11:$C$1139,3,0)</f>
        <v>1</v>
      </c>
      <c r="E1322" s="72">
        <f t="shared" si="431"/>
        <v>102.94914</v>
      </c>
      <c r="F1322" s="75">
        <v>0</v>
      </c>
      <c r="G1322" s="44">
        <f t="shared" si="376"/>
        <v>102.94914</v>
      </c>
      <c r="H1322" s="44">
        <f t="shared" si="390"/>
        <v>35.002707600000001</v>
      </c>
      <c r="I1322" s="45">
        <f t="shared" si="377"/>
        <v>137.95184760000001</v>
      </c>
      <c r="J1322" s="44">
        <f t="shared" si="391"/>
        <v>20.69277714</v>
      </c>
      <c r="K1322" s="46">
        <f t="shared" si="378"/>
        <v>158.64462474000001</v>
      </c>
      <c r="L1322" s="47">
        <f t="shared" si="392"/>
        <v>190.37354968800003</v>
      </c>
      <c r="M1322" s="77">
        <f t="shared" si="430"/>
        <v>176.79</v>
      </c>
      <c r="N1322" s="48">
        <v>177</v>
      </c>
      <c r="O1322" s="49">
        <f t="shared" si="393"/>
        <v>6.4999999999999947</v>
      </c>
      <c r="P1322" s="93">
        <f t="shared" si="398"/>
        <v>6.6265060240963791E-2</v>
      </c>
    </row>
    <row r="1323" spans="1:16" ht="15" customHeight="1" x14ac:dyDescent="0.2">
      <c r="A1323" s="176" t="s">
        <v>981</v>
      </c>
      <c r="B1323" s="177"/>
      <c r="C1323" s="177"/>
      <c r="D1323" s="177"/>
      <c r="E1323" s="177"/>
      <c r="F1323" s="177"/>
      <c r="G1323" s="177"/>
      <c r="H1323" s="177"/>
      <c r="I1323" s="177"/>
      <c r="J1323" s="177"/>
      <c r="K1323" s="177"/>
      <c r="L1323" s="177"/>
      <c r="M1323" s="177"/>
      <c r="N1323" s="177"/>
      <c r="O1323" s="178"/>
    </row>
    <row r="1324" spans="1:16" ht="31.5" x14ac:dyDescent="0.2">
      <c r="A1324" s="25">
        <v>22000059</v>
      </c>
      <c r="B1324" s="2" t="s">
        <v>1156</v>
      </c>
      <c r="C1324" s="36">
        <f>VLOOKUP(A1324,'[3]Прейскурант 2019'!$A$12:$E$1358,5,0)</f>
        <v>53</v>
      </c>
      <c r="D1324" s="37">
        <v>7.0000000000000007E-2</v>
      </c>
      <c r="E1324" s="72">
        <f t="shared" ref="E1324" si="432">79.07*D1324*1.302</f>
        <v>7.206439800000001</v>
      </c>
      <c r="F1324" s="75">
        <v>23.61</v>
      </c>
      <c r="G1324" s="44">
        <f t="shared" si="376"/>
        <v>30.816439800000001</v>
      </c>
      <c r="H1324" s="44">
        <f t="shared" si="390"/>
        <v>10.477589532000001</v>
      </c>
      <c r="I1324" s="45">
        <f t="shared" si="377"/>
        <v>41.294029332000001</v>
      </c>
      <c r="J1324" s="44">
        <f t="shared" si="391"/>
        <v>6.1941043997999996</v>
      </c>
      <c r="K1324" s="46">
        <f t="shared" si="378"/>
        <v>47.488133731799998</v>
      </c>
      <c r="L1324" s="47">
        <f t="shared" si="392"/>
        <v>56.985760478159996</v>
      </c>
      <c r="M1324" s="77">
        <f t="shared" ref="M1324" si="433">C1324*6.5%+C1324</f>
        <v>56.445</v>
      </c>
      <c r="N1324" s="48">
        <v>56</v>
      </c>
      <c r="O1324" s="49">
        <f t="shared" si="393"/>
        <v>6.5</v>
      </c>
      <c r="P1324" s="93">
        <f t="shared" si="398"/>
        <v>5.6603773584905648E-2</v>
      </c>
    </row>
    <row r="1325" spans="1:16" ht="15" customHeight="1" x14ac:dyDescent="0.25">
      <c r="A1325" s="188" t="s">
        <v>1157</v>
      </c>
      <c r="B1325" s="189"/>
      <c r="C1325" s="189"/>
      <c r="D1325" s="189"/>
      <c r="E1325" s="189"/>
      <c r="F1325" s="189"/>
      <c r="G1325" s="189"/>
      <c r="H1325" s="189"/>
      <c r="I1325" s="189"/>
      <c r="J1325" s="189"/>
      <c r="K1325" s="189"/>
      <c r="L1325" s="189"/>
      <c r="M1325" s="189"/>
      <c r="N1325" s="189"/>
      <c r="O1325" s="190"/>
    </row>
    <row r="1326" spans="1:16" ht="63" x14ac:dyDescent="0.25">
      <c r="A1326" s="25">
        <v>60000031</v>
      </c>
      <c r="B1326" s="15" t="s">
        <v>1158</v>
      </c>
      <c r="C1326" s="36">
        <f>VLOOKUP(A1326,'[3]Прейскурант 2019'!$A$12:$E$1358,5,0)</f>
        <v>661</v>
      </c>
      <c r="D1326" s="70">
        <v>2.14</v>
      </c>
      <c r="E1326" s="72">
        <f>77.19*D1326*1.302</f>
        <v>215.0729532</v>
      </c>
      <c r="F1326" s="55">
        <v>153.24</v>
      </c>
      <c r="G1326" s="44">
        <f t="shared" ref="G1326:G1347" si="434">E1326+F1326</f>
        <v>368.31295320000004</v>
      </c>
      <c r="H1326" s="44">
        <f t="shared" si="390"/>
        <v>125.22640408800002</v>
      </c>
      <c r="I1326" s="45">
        <f t="shared" ref="I1326:I1347" si="435">G1326+H1326</f>
        <v>493.53935728800008</v>
      </c>
      <c r="J1326" s="44">
        <f t="shared" si="391"/>
        <v>74.030903593200009</v>
      </c>
      <c r="K1326" s="46">
        <f t="shared" ref="K1326:K1347" si="436">I1326+J1326</f>
        <v>567.57026088120006</v>
      </c>
      <c r="L1326" s="47">
        <f t="shared" si="392"/>
        <v>681.08431305744011</v>
      </c>
      <c r="M1326" s="77">
        <f t="shared" ref="M1326:M1338" si="437">C1326*6.5%+C1326</f>
        <v>703.96500000000003</v>
      </c>
      <c r="N1326" s="48">
        <v>704</v>
      </c>
      <c r="O1326" s="49">
        <f t="shared" si="393"/>
        <v>6.5000000000000044</v>
      </c>
      <c r="P1326" s="93">
        <f t="shared" si="398"/>
        <v>6.5052950075642935E-2</v>
      </c>
    </row>
    <row r="1327" spans="1:16" ht="47.25" x14ac:dyDescent="0.25">
      <c r="A1327" s="25">
        <v>60000032</v>
      </c>
      <c r="B1327" s="15" t="s">
        <v>1159</v>
      </c>
      <c r="C1327" s="36">
        <f>VLOOKUP(A1327,'[3]Прейскурант 2019'!$A$12:$E$1358,5,0)</f>
        <v>290</v>
      </c>
      <c r="D1327" s="70">
        <v>1.5</v>
      </c>
      <c r="E1327" s="72">
        <f t="shared" ref="E1327:E1344" si="438">77.19*D1327*1.302</f>
        <v>150.75207</v>
      </c>
      <c r="F1327" s="55">
        <v>3.16</v>
      </c>
      <c r="G1327" s="44">
        <f t="shared" si="434"/>
        <v>153.91207</v>
      </c>
      <c r="H1327" s="44">
        <f t="shared" si="390"/>
        <v>52.330103800000003</v>
      </c>
      <c r="I1327" s="45">
        <f t="shared" si="435"/>
        <v>206.24217379999999</v>
      </c>
      <c r="J1327" s="44">
        <f t="shared" si="391"/>
        <v>30.936326069999996</v>
      </c>
      <c r="K1327" s="46">
        <f t="shared" si="436"/>
        <v>237.17849987</v>
      </c>
      <c r="L1327" s="47">
        <f t="shared" si="392"/>
        <v>284.61419984399998</v>
      </c>
      <c r="M1327" s="77">
        <f t="shared" si="437"/>
        <v>308.85000000000002</v>
      </c>
      <c r="N1327" s="48">
        <v>309</v>
      </c>
      <c r="O1327" s="49">
        <f t="shared" si="393"/>
        <v>6.5000000000000071</v>
      </c>
      <c r="P1327" s="93">
        <f t="shared" si="398"/>
        <v>6.5517241379310365E-2</v>
      </c>
    </row>
    <row r="1328" spans="1:16" ht="47.25" x14ac:dyDescent="0.25">
      <c r="A1328" s="67">
        <v>60000033</v>
      </c>
      <c r="B1328" s="15" t="s">
        <v>1160</v>
      </c>
      <c r="C1328" s="36">
        <f>VLOOKUP(A1328,'[3]Прейскурант 2019'!$A$12:$E$1358,5,0)</f>
        <v>290</v>
      </c>
      <c r="D1328" s="70">
        <v>1</v>
      </c>
      <c r="E1328" s="72">
        <f t="shared" si="438"/>
        <v>100.50138</v>
      </c>
      <c r="F1328" s="55">
        <v>12.87</v>
      </c>
      <c r="G1328" s="44">
        <f t="shared" si="434"/>
        <v>113.37138</v>
      </c>
      <c r="H1328" s="44">
        <f t="shared" si="390"/>
        <v>38.546269200000005</v>
      </c>
      <c r="I1328" s="45">
        <f t="shared" si="435"/>
        <v>151.9176492</v>
      </c>
      <c r="J1328" s="44">
        <f t="shared" si="391"/>
        <v>22.787647379999999</v>
      </c>
      <c r="K1328" s="46">
        <f t="shared" si="436"/>
        <v>174.70529658000001</v>
      </c>
      <c r="L1328" s="47">
        <f t="shared" si="392"/>
        <v>209.64635589600002</v>
      </c>
      <c r="M1328" s="77">
        <f t="shared" si="437"/>
        <v>308.85000000000002</v>
      </c>
      <c r="N1328" s="48">
        <v>309</v>
      </c>
      <c r="O1328" s="49">
        <f t="shared" si="393"/>
        <v>6.5000000000000071</v>
      </c>
      <c r="P1328" s="93">
        <f t="shared" si="398"/>
        <v>6.5517241379310365E-2</v>
      </c>
    </row>
    <row r="1329" spans="1:16" ht="47.25" x14ac:dyDescent="0.2">
      <c r="A1329" s="67">
        <v>60000034</v>
      </c>
      <c r="B1329" s="29" t="s">
        <v>1161</v>
      </c>
      <c r="C1329" s="36">
        <f>VLOOKUP(A1329,'[3]Прейскурант 2019'!$A$12:$E$1358,5,0)</f>
        <v>290</v>
      </c>
      <c r="D1329" s="76">
        <v>3</v>
      </c>
      <c r="E1329" s="72">
        <f t="shared" si="438"/>
        <v>301.50414000000001</v>
      </c>
      <c r="F1329" s="55">
        <v>181.66</v>
      </c>
      <c r="G1329" s="44">
        <f t="shared" si="434"/>
        <v>483.16413999999997</v>
      </c>
      <c r="H1329" s="44">
        <f t="shared" si="390"/>
        <v>164.27580760000001</v>
      </c>
      <c r="I1329" s="45">
        <f t="shared" si="435"/>
        <v>647.43994759999998</v>
      </c>
      <c r="J1329" s="44">
        <f t="shared" si="391"/>
        <v>97.115992139999989</v>
      </c>
      <c r="K1329" s="46">
        <f t="shared" si="436"/>
        <v>744.55593973999999</v>
      </c>
      <c r="L1329" s="47">
        <f t="shared" si="392"/>
        <v>893.46712768800001</v>
      </c>
      <c r="M1329" s="77">
        <f t="shared" si="437"/>
        <v>308.85000000000002</v>
      </c>
      <c r="N1329" s="48">
        <v>309</v>
      </c>
      <c r="O1329" s="49">
        <f t="shared" si="393"/>
        <v>6.5000000000000071</v>
      </c>
      <c r="P1329" s="93">
        <f t="shared" si="398"/>
        <v>6.5517241379310365E-2</v>
      </c>
    </row>
    <row r="1330" spans="1:16" ht="31.5" x14ac:dyDescent="0.2">
      <c r="A1330" s="25">
        <v>60001108</v>
      </c>
      <c r="B1330" s="2" t="s">
        <v>1162</v>
      </c>
      <c r="C1330" s="36">
        <f>VLOOKUP(A1330,'[3]Прейскурант 2019'!$A$12:$E$1358,5,0)</f>
        <v>204</v>
      </c>
      <c r="D1330" s="76">
        <v>1</v>
      </c>
      <c r="E1330" s="72">
        <f t="shared" si="438"/>
        <v>100.50138</v>
      </c>
      <c r="F1330" s="55">
        <v>3.7000000000000002E-3</v>
      </c>
      <c r="G1330" s="44">
        <f t="shared" si="434"/>
        <v>100.50507999999999</v>
      </c>
      <c r="H1330" s="44">
        <f t="shared" si="390"/>
        <v>34.171727199999999</v>
      </c>
      <c r="I1330" s="45">
        <f t="shared" si="435"/>
        <v>134.67680719999998</v>
      </c>
      <c r="J1330" s="44">
        <f t="shared" si="391"/>
        <v>20.201521079999996</v>
      </c>
      <c r="K1330" s="46">
        <f t="shared" si="436"/>
        <v>154.87832827999998</v>
      </c>
      <c r="L1330" s="47">
        <f t="shared" si="392"/>
        <v>185.85399393599997</v>
      </c>
      <c r="M1330" s="77">
        <f t="shared" si="437"/>
        <v>217.26</v>
      </c>
      <c r="N1330" s="48">
        <v>217</v>
      </c>
      <c r="O1330" s="49">
        <f t="shared" si="393"/>
        <v>6.4999999999999964</v>
      </c>
      <c r="P1330" s="93">
        <f t="shared" si="398"/>
        <v>6.3725490196078427E-2</v>
      </c>
    </row>
    <row r="1331" spans="1:16" ht="15.75" x14ac:dyDescent="0.2">
      <c r="A1331" s="26">
        <v>60001009</v>
      </c>
      <c r="B1331" s="5" t="s">
        <v>1163</v>
      </c>
      <c r="C1331" s="36">
        <f>VLOOKUP(A1331,'[3]Прейскурант 2019'!$A$12:$E$1358,5,0)</f>
        <v>810</v>
      </c>
      <c r="D1331" s="76">
        <v>1</v>
      </c>
      <c r="E1331" s="72">
        <f t="shared" si="438"/>
        <v>100.50138</v>
      </c>
      <c r="F1331" s="55">
        <v>0.32</v>
      </c>
      <c r="G1331" s="44">
        <f t="shared" si="434"/>
        <v>100.82137999999999</v>
      </c>
      <c r="H1331" s="44">
        <f t="shared" si="390"/>
        <v>34.279269200000002</v>
      </c>
      <c r="I1331" s="45">
        <f t="shared" si="435"/>
        <v>135.10064919999999</v>
      </c>
      <c r="J1331" s="44">
        <f t="shared" si="391"/>
        <v>20.265097379999997</v>
      </c>
      <c r="K1331" s="46">
        <f t="shared" si="436"/>
        <v>155.36574657999998</v>
      </c>
      <c r="L1331" s="47">
        <f t="shared" si="392"/>
        <v>186.43889589599996</v>
      </c>
      <c r="M1331" s="77">
        <f t="shared" si="437"/>
        <v>862.65</v>
      </c>
      <c r="N1331" s="48">
        <v>863</v>
      </c>
      <c r="O1331" s="49">
        <f t="shared" si="393"/>
        <v>6.4999999999999973</v>
      </c>
      <c r="P1331" s="93">
        <f t="shared" si="398"/>
        <v>6.543209876543199E-2</v>
      </c>
    </row>
    <row r="1332" spans="1:16" ht="31.5" x14ac:dyDescent="0.2">
      <c r="A1332" s="26">
        <v>60001016</v>
      </c>
      <c r="B1332" s="5" t="s">
        <v>1164</v>
      </c>
      <c r="C1332" s="36">
        <f>VLOOKUP(A1332,'[3]Прейскурант 2019'!$A$12:$E$1358,5,0)</f>
        <v>188</v>
      </c>
      <c r="D1332" s="76">
        <v>1.5</v>
      </c>
      <c r="E1332" s="72">
        <f t="shared" si="438"/>
        <v>150.75207</v>
      </c>
      <c r="F1332" s="55">
        <v>2.83</v>
      </c>
      <c r="G1332" s="44">
        <f t="shared" si="434"/>
        <v>153.58207000000002</v>
      </c>
      <c r="H1332" s="44">
        <f t="shared" si="390"/>
        <v>52.217903800000009</v>
      </c>
      <c r="I1332" s="45">
        <f t="shared" si="435"/>
        <v>205.79997380000003</v>
      </c>
      <c r="J1332" s="44">
        <f t="shared" si="391"/>
        <v>30.869996070000003</v>
      </c>
      <c r="K1332" s="46">
        <f t="shared" si="436"/>
        <v>236.66996987000005</v>
      </c>
      <c r="L1332" s="47">
        <f t="shared" si="392"/>
        <v>284.00396384400005</v>
      </c>
      <c r="M1332" s="77">
        <f t="shared" si="437"/>
        <v>200.22</v>
      </c>
      <c r="N1332" s="48">
        <v>200</v>
      </c>
      <c r="O1332" s="49">
        <f t="shared" si="393"/>
        <v>6.4999999999999991</v>
      </c>
      <c r="P1332" s="93">
        <f t="shared" si="398"/>
        <v>6.3829787234042534E-2</v>
      </c>
    </row>
    <row r="1333" spans="1:16" ht="31.5" x14ac:dyDescent="0.2">
      <c r="A1333" s="26">
        <v>60001021</v>
      </c>
      <c r="B1333" s="5" t="s">
        <v>1165</v>
      </c>
      <c r="C1333" s="36">
        <f>VLOOKUP(A1333,'[3]Прейскурант 2019'!$A$12:$E$1358,5,0)</f>
        <v>188</v>
      </c>
      <c r="D1333" s="76">
        <v>1.5</v>
      </c>
      <c r="E1333" s="72">
        <f t="shared" si="438"/>
        <v>150.75207</v>
      </c>
      <c r="F1333" s="55">
        <v>2.83</v>
      </c>
      <c r="G1333" s="44">
        <f t="shared" si="434"/>
        <v>153.58207000000002</v>
      </c>
      <c r="H1333" s="44">
        <f t="shared" si="390"/>
        <v>52.217903800000009</v>
      </c>
      <c r="I1333" s="45">
        <f t="shared" si="435"/>
        <v>205.79997380000003</v>
      </c>
      <c r="J1333" s="44">
        <f t="shared" si="391"/>
        <v>30.869996070000003</v>
      </c>
      <c r="K1333" s="46">
        <f t="shared" si="436"/>
        <v>236.66996987000005</v>
      </c>
      <c r="L1333" s="47">
        <f t="shared" si="392"/>
        <v>284.00396384400005</v>
      </c>
      <c r="M1333" s="77">
        <f t="shared" si="437"/>
        <v>200.22</v>
      </c>
      <c r="N1333" s="48">
        <v>200</v>
      </c>
      <c r="O1333" s="49">
        <f t="shared" si="393"/>
        <v>6.4999999999999991</v>
      </c>
      <c r="P1333" s="93">
        <f t="shared" si="398"/>
        <v>6.3829787234042534E-2</v>
      </c>
    </row>
    <row r="1334" spans="1:16" ht="31.5" x14ac:dyDescent="0.2">
      <c r="A1334" s="30">
        <v>60000109</v>
      </c>
      <c r="B1334" s="31" t="s">
        <v>445</v>
      </c>
      <c r="C1334" s="36">
        <f>VLOOKUP(A1334,'[3]Прейскурант 2019'!$A$12:$E$1358,5,0)</f>
        <v>1605</v>
      </c>
      <c r="D1334" s="76">
        <v>5.25</v>
      </c>
      <c r="E1334" s="72">
        <f t="shared" si="438"/>
        <v>527.63224500000001</v>
      </c>
      <c r="F1334" s="55">
        <v>195.13</v>
      </c>
      <c r="G1334" s="44">
        <f t="shared" si="434"/>
        <v>722.76224500000001</v>
      </c>
      <c r="H1334" s="44">
        <f t="shared" si="390"/>
        <v>245.73916330000003</v>
      </c>
      <c r="I1334" s="45">
        <f t="shared" si="435"/>
        <v>968.50140830000009</v>
      </c>
      <c r="J1334" s="44">
        <f t="shared" si="391"/>
        <v>145.27521124500001</v>
      </c>
      <c r="K1334" s="46">
        <f t="shared" si="436"/>
        <v>1113.7766195450001</v>
      </c>
      <c r="L1334" s="47">
        <f t="shared" si="392"/>
        <v>1336.5319434540002</v>
      </c>
      <c r="M1334" s="77">
        <f t="shared" si="437"/>
        <v>1709.325</v>
      </c>
      <c r="N1334" s="48">
        <v>1709</v>
      </c>
      <c r="O1334" s="49">
        <f t="shared" si="393"/>
        <v>6.5000000000000027</v>
      </c>
      <c r="P1334" s="93">
        <f t="shared" si="398"/>
        <v>6.4797507788161957E-2</v>
      </c>
    </row>
    <row r="1335" spans="1:16" ht="31.5" x14ac:dyDescent="0.2">
      <c r="A1335" s="32">
        <v>60000007</v>
      </c>
      <c r="B1335" s="9" t="s">
        <v>1166</v>
      </c>
      <c r="C1335" s="36">
        <f>VLOOKUP(A1335,'[3]Прейскурант 2019'!$A$12:$E$1358,5,0)</f>
        <v>280</v>
      </c>
      <c r="D1335" s="76">
        <v>1.5</v>
      </c>
      <c r="E1335" s="72">
        <f t="shared" si="438"/>
        <v>150.75207</v>
      </c>
      <c r="F1335" s="55">
        <v>0</v>
      </c>
      <c r="G1335" s="44">
        <f t="shared" si="434"/>
        <v>150.75207</v>
      </c>
      <c r="H1335" s="44">
        <f t="shared" si="390"/>
        <v>51.255703800000006</v>
      </c>
      <c r="I1335" s="45">
        <f t="shared" si="435"/>
        <v>202.0077738</v>
      </c>
      <c r="J1335" s="44">
        <f t="shared" si="391"/>
        <v>30.301166069999997</v>
      </c>
      <c r="K1335" s="46">
        <f t="shared" si="436"/>
        <v>232.30893986999999</v>
      </c>
      <c r="L1335" s="47">
        <f t="shared" si="392"/>
        <v>278.77072784400002</v>
      </c>
      <c r="M1335" s="77">
        <f t="shared" si="437"/>
        <v>298.2</v>
      </c>
      <c r="N1335" s="48">
        <v>298</v>
      </c>
      <c r="O1335" s="49">
        <f t="shared" si="393"/>
        <v>6.4999999999999964</v>
      </c>
      <c r="P1335" s="93">
        <f t="shared" si="398"/>
        <v>6.4285714285714279E-2</v>
      </c>
    </row>
    <row r="1336" spans="1:16" ht="31.5" x14ac:dyDescent="0.2">
      <c r="A1336" s="32">
        <v>60000008</v>
      </c>
      <c r="B1336" s="9" t="s">
        <v>1167</v>
      </c>
      <c r="C1336" s="36">
        <f>VLOOKUP(A1336,'[3]Прейскурант 2019'!$A$12:$E$1358,5,0)</f>
        <v>280</v>
      </c>
      <c r="D1336" s="76">
        <v>1.5</v>
      </c>
      <c r="E1336" s="72">
        <f t="shared" si="438"/>
        <v>150.75207</v>
      </c>
      <c r="F1336" s="55">
        <v>0</v>
      </c>
      <c r="G1336" s="44">
        <f t="shared" si="434"/>
        <v>150.75207</v>
      </c>
      <c r="H1336" s="44">
        <f t="shared" si="390"/>
        <v>51.255703800000006</v>
      </c>
      <c r="I1336" s="45">
        <f t="shared" si="435"/>
        <v>202.0077738</v>
      </c>
      <c r="J1336" s="44">
        <f t="shared" si="391"/>
        <v>30.301166069999997</v>
      </c>
      <c r="K1336" s="46">
        <f t="shared" si="436"/>
        <v>232.30893986999999</v>
      </c>
      <c r="L1336" s="47">
        <f t="shared" si="392"/>
        <v>278.77072784400002</v>
      </c>
      <c r="M1336" s="77">
        <f t="shared" si="437"/>
        <v>298.2</v>
      </c>
      <c r="N1336" s="48">
        <v>298</v>
      </c>
      <c r="O1336" s="49">
        <f t="shared" si="393"/>
        <v>6.4999999999999964</v>
      </c>
      <c r="P1336" s="93">
        <f t="shared" si="398"/>
        <v>6.4285714285714279E-2</v>
      </c>
    </row>
    <row r="1337" spans="1:16" ht="31.5" x14ac:dyDescent="0.2">
      <c r="A1337" s="32">
        <v>60000009</v>
      </c>
      <c r="B1337" s="9" t="s">
        <v>1168</v>
      </c>
      <c r="C1337" s="36">
        <f>VLOOKUP(A1337,'[3]Прейскурант 2019'!$A$12:$E$1358,5,0)</f>
        <v>745</v>
      </c>
      <c r="D1337" s="76">
        <v>4</v>
      </c>
      <c r="E1337" s="72">
        <f t="shared" si="438"/>
        <v>402.00551999999999</v>
      </c>
      <c r="F1337" s="55">
        <v>0</v>
      </c>
      <c r="G1337" s="44">
        <f t="shared" si="434"/>
        <v>402.00551999999999</v>
      </c>
      <c r="H1337" s="44">
        <f t="shared" si="390"/>
        <v>136.6818768</v>
      </c>
      <c r="I1337" s="45">
        <f t="shared" si="435"/>
        <v>538.68739679999999</v>
      </c>
      <c r="J1337" s="44">
        <f t="shared" si="391"/>
        <v>80.803109519999992</v>
      </c>
      <c r="K1337" s="46">
        <f t="shared" si="436"/>
        <v>619.49050632000001</v>
      </c>
      <c r="L1337" s="47">
        <f t="shared" si="392"/>
        <v>743.38860758400006</v>
      </c>
      <c r="M1337" s="77">
        <f t="shared" si="437"/>
        <v>793.42499999999995</v>
      </c>
      <c r="N1337" s="48">
        <v>793</v>
      </c>
      <c r="O1337" s="49">
        <f t="shared" si="393"/>
        <v>6.4999999999999929</v>
      </c>
      <c r="P1337" s="93">
        <f t="shared" si="398"/>
        <v>6.4429530201342233E-2</v>
      </c>
    </row>
    <row r="1338" spans="1:16" ht="31.5" x14ac:dyDescent="0.2">
      <c r="A1338" s="32">
        <v>60000011</v>
      </c>
      <c r="B1338" s="9" t="s">
        <v>1169</v>
      </c>
      <c r="C1338" s="36">
        <f>VLOOKUP(A1338,'[3]Прейскурант 2019'!$A$12:$E$1358,5,0)</f>
        <v>280</v>
      </c>
      <c r="D1338" s="76">
        <v>1.5</v>
      </c>
      <c r="E1338" s="72">
        <f t="shared" si="438"/>
        <v>150.75207</v>
      </c>
      <c r="F1338" s="55">
        <v>0</v>
      </c>
      <c r="G1338" s="44">
        <f t="shared" si="434"/>
        <v>150.75207</v>
      </c>
      <c r="H1338" s="44">
        <f t="shared" si="390"/>
        <v>51.255703800000006</v>
      </c>
      <c r="I1338" s="45">
        <f t="shared" si="435"/>
        <v>202.0077738</v>
      </c>
      <c r="J1338" s="44">
        <f t="shared" si="391"/>
        <v>30.301166069999997</v>
      </c>
      <c r="K1338" s="46">
        <f t="shared" si="436"/>
        <v>232.30893986999999</v>
      </c>
      <c r="L1338" s="47">
        <f t="shared" si="392"/>
        <v>278.77072784400002</v>
      </c>
      <c r="M1338" s="77">
        <f t="shared" si="437"/>
        <v>298.2</v>
      </c>
      <c r="N1338" s="48">
        <v>298</v>
      </c>
      <c r="O1338" s="49">
        <f t="shared" si="393"/>
        <v>6.4999999999999964</v>
      </c>
      <c r="P1338" s="93">
        <f t="shared" si="398"/>
        <v>6.4285714285714279E-2</v>
      </c>
    </row>
    <row r="1339" spans="1:16" ht="31.5" x14ac:dyDescent="0.25">
      <c r="A1339" s="101">
        <v>60000124</v>
      </c>
      <c r="B1339" s="9" t="s">
        <v>1255</v>
      </c>
      <c r="C1339" s="36">
        <v>0</v>
      </c>
      <c r="D1339" s="76">
        <v>0.5</v>
      </c>
      <c r="E1339" s="72">
        <f t="shared" si="438"/>
        <v>50.250689999999999</v>
      </c>
      <c r="F1339" s="55">
        <v>8.24</v>
      </c>
      <c r="G1339" s="44">
        <f t="shared" si="434"/>
        <v>58.490690000000001</v>
      </c>
      <c r="H1339" s="44">
        <f t="shared" si="390"/>
        <v>19.8868346</v>
      </c>
      <c r="I1339" s="45">
        <f t="shared" si="435"/>
        <v>78.377524600000001</v>
      </c>
      <c r="J1339" s="44">
        <f t="shared" si="391"/>
        <v>11.756628689999999</v>
      </c>
      <c r="K1339" s="46">
        <f t="shared" si="436"/>
        <v>90.13415329</v>
      </c>
      <c r="L1339" s="47">
        <f t="shared" si="392"/>
        <v>108.16098394799999</v>
      </c>
      <c r="M1339" s="77">
        <v>110</v>
      </c>
      <c r="N1339" s="48">
        <v>110</v>
      </c>
      <c r="O1339" s="49"/>
    </row>
    <row r="1340" spans="1:16" ht="15.75" x14ac:dyDescent="0.25">
      <c r="A1340" s="101">
        <v>60000125</v>
      </c>
      <c r="B1340" s="9" t="s">
        <v>1256</v>
      </c>
      <c r="C1340" s="36">
        <v>0</v>
      </c>
      <c r="D1340" s="76">
        <v>1</v>
      </c>
      <c r="E1340" s="72">
        <f t="shared" si="438"/>
        <v>100.50138</v>
      </c>
      <c r="F1340" s="55">
        <v>1.67</v>
      </c>
      <c r="G1340" s="44">
        <f t="shared" si="434"/>
        <v>102.17138</v>
      </c>
      <c r="H1340" s="44">
        <f t="shared" si="390"/>
        <v>34.738269200000005</v>
      </c>
      <c r="I1340" s="45">
        <f t="shared" si="435"/>
        <v>136.90964919999999</v>
      </c>
      <c r="J1340" s="44">
        <f t="shared" si="391"/>
        <v>20.536447379999998</v>
      </c>
      <c r="K1340" s="46">
        <f t="shared" si="436"/>
        <v>157.44609657999999</v>
      </c>
      <c r="L1340" s="47">
        <f t="shared" si="392"/>
        <v>188.93531589599999</v>
      </c>
      <c r="M1340" s="77">
        <v>190</v>
      </c>
      <c r="N1340" s="48">
        <v>190</v>
      </c>
      <c r="O1340" s="49"/>
    </row>
    <row r="1341" spans="1:16" ht="31.5" x14ac:dyDescent="0.25">
      <c r="A1341" s="101">
        <v>60000126</v>
      </c>
      <c r="B1341" s="9" t="s">
        <v>1257</v>
      </c>
      <c r="C1341" s="36">
        <v>0</v>
      </c>
      <c r="D1341" s="76">
        <v>0.5</v>
      </c>
      <c r="E1341" s="72">
        <f t="shared" si="438"/>
        <v>50.250689999999999</v>
      </c>
      <c r="F1341" s="55">
        <v>0</v>
      </c>
      <c r="G1341" s="44">
        <f t="shared" si="434"/>
        <v>50.250689999999999</v>
      </c>
      <c r="H1341" s="44">
        <f t="shared" si="390"/>
        <v>17.0852346</v>
      </c>
      <c r="I1341" s="45">
        <f t="shared" si="435"/>
        <v>67.335924599999998</v>
      </c>
      <c r="J1341" s="44">
        <f t="shared" si="391"/>
        <v>10.100388689999999</v>
      </c>
      <c r="K1341" s="46">
        <f t="shared" si="436"/>
        <v>77.436313290000001</v>
      </c>
      <c r="L1341" s="47">
        <f t="shared" si="392"/>
        <v>92.923575948000007</v>
      </c>
      <c r="M1341" s="77">
        <v>95</v>
      </c>
      <c r="N1341" s="48">
        <v>95</v>
      </c>
      <c r="O1341" s="49"/>
    </row>
    <row r="1342" spans="1:16" ht="15.75" x14ac:dyDescent="0.25">
      <c r="A1342" s="101">
        <v>60000127</v>
      </c>
      <c r="B1342" s="9" t="s">
        <v>1258</v>
      </c>
      <c r="C1342" s="36">
        <v>0</v>
      </c>
      <c r="D1342" s="76">
        <v>0.5</v>
      </c>
      <c r="E1342" s="72">
        <f t="shared" si="438"/>
        <v>50.250689999999999</v>
      </c>
      <c r="F1342" s="55">
        <v>0</v>
      </c>
      <c r="G1342" s="44">
        <f t="shared" si="434"/>
        <v>50.250689999999999</v>
      </c>
      <c r="H1342" s="44">
        <f t="shared" si="390"/>
        <v>17.0852346</v>
      </c>
      <c r="I1342" s="45">
        <f t="shared" si="435"/>
        <v>67.335924599999998</v>
      </c>
      <c r="J1342" s="44">
        <f t="shared" si="391"/>
        <v>10.100388689999999</v>
      </c>
      <c r="K1342" s="46">
        <f t="shared" si="436"/>
        <v>77.436313290000001</v>
      </c>
      <c r="L1342" s="47">
        <f t="shared" si="392"/>
        <v>92.923575948000007</v>
      </c>
      <c r="M1342" s="77">
        <v>95</v>
      </c>
      <c r="N1342" s="48">
        <v>95</v>
      </c>
      <c r="O1342" s="49"/>
    </row>
    <row r="1343" spans="1:16" ht="31.5" x14ac:dyDescent="0.25">
      <c r="A1343" s="101">
        <v>60000128</v>
      </c>
      <c r="B1343" s="9" t="s">
        <v>1259</v>
      </c>
      <c r="C1343" s="36">
        <v>0</v>
      </c>
      <c r="D1343" s="76">
        <v>1</v>
      </c>
      <c r="E1343" s="72">
        <f t="shared" si="438"/>
        <v>100.50138</v>
      </c>
      <c r="F1343" s="55">
        <v>12.05</v>
      </c>
      <c r="G1343" s="44">
        <f t="shared" si="434"/>
        <v>112.55137999999999</v>
      </c>
      <c r="H1343" s="44">
        <f t="shared" si="390"/>
        <v>38.267469200000001</v>
      </c>
      <c r="I1343" s="45">
        <f t="shared" si="435"/>
        <v>150.81884919999999</v>
      </c>
      <c r="J1343" s="44">
        <f t="shared" si="391"/>
        <v>22.622827379999997</v>
      </c>
      <c r="K1343" s="46">
        <f t="shared" si="436"/>
        <v>173.44167657999998</v>
      </c>
      <c r="L1343" s="47">
        <f t="shared" si="392"/>
        <v>208.13001189599998</v>
      </c>
      <c r="M1343" s="77">
        <v>210</v>
      </c>
      <c r="N1343" s="48">
        <v>210</v>
      </c>
      <c r="O1343" s="49"/>
    </row>
    <row r="1344" spans="1:16" ht="31.5" x14ac:dyDescent="0.25">
      <c r="A1344" s="101">
        <v>60000129</v>
      </c>
      <c r="B1344" s="9" t="s">
        <v>1260</v>
      </c>
      <c r="C1344" s="36">
        <v>0</v>
      </c>
      <c r="D1344" s="76">
        <v>0.25</v>
      </c>
      <c r="E1344" s="72">
        <f t="shared" si="438"/>
        <v>25.125344999999999</v>
      </c>
      <c r="F1344" s="55">
        <v>0</v>
      </c>
      <c r="G1344" s="44">
        <f t="shared" ref="G1344" si="439">E1344+F1344</f>
        <v>25.125344999999999</v>
      </c>
      <c r="H1344" s="44">
        <f t="shared" ref="H1344" si="440">G1344*$H$1</f>
        <v>8.5426172999999999</v>
      </c>
      <c r="I1344" s="45">
        <f t="shared" ref="I1344" si="441">G1344+H1344</f>
        <v>33.667962299999999</v>
      </c>
      <c r="J1344" s="44">
        <f t="shared" ref="J1344" si="442">I1344*$J$1</f>
        <v>5.0501943449999995</v>
      </c>
      <c r="K1344" s="46">
        <f t="shared" ref="K1344" si="443">I1344+J1344</f>
        <v>38.718156645000001</v>
      </c>
      <c r="L1344" s="47">
        <f t="shared" ref="L1344" si="444">K1344*$L$1+K1344</f>
        <v>46.461787974000003</v>
      </c>
      <c r="M1344" s="77">
        <v>50</v>
      </c>
      <c r="N1344" s="48">
        <v>50</v>
      </c>
      <c r="O1344" s="49"/>
    </row>
    <row r="1345" spans="1:16" ht="15" customHeight="1" x14ac:dyDescent="0.25">
      <c r="A1345" s="191" t="s">
        <v>1170</v>
      </c>
      <c r="B1345" s="191"/>
      <c r="C1345" s="191"/>
      <c r="D1345" s="191"/>
      <c r="E1345" s="191"/>
      <c r="F1345" s="191"/>
      <c r="G1345" s="191"/>
      <c r="H1345" s="191"/>
      <c r="I1345" s="191"/>
      <c r="J1345" s="191"/>
      <c r="K1345" s="191"/>
      <c r="L1345" s="191"/>
      <c r="M1345" s="191"/>
      <c r="N1345" s="191"/>
      <c r="O1345" s="191"/>
    </row>
    <row r="1346" spans="1:16" ht="94.5" x14ac:dyDescent="0.25">
      <c r="A1346" s="33" t="s">
        <v>1171</v>
      </c>
      <c r="B1346" s="34" t="s">
        <v>1264</v>
      </c>
      <c r="C1346" s="36">
        <f>VLOOKUP(A1346,'[3]Прейскурант 2019'!$A$12:$E$1358,5,0)</f>
        <v>15000</v>
      </c>
      <c r="D1346" s="37">
        <v>24</v>
      </c>
      <c r="E1346" s="72">
        <f>718.8*D1346*1.302</f>
        <v>22461.062399999995</v>
      </c>
      <c r="F1346" s="44">
        <f>VLOOKUP(A1346,'[2]себ-ть 2019 год'!$A$2:$Q$1337,6,0)</f>
        <v>1095.5999999999999</v>
      </c>
      <c r="G1346" s="44">
        <f t="shared" si="434"/>
        <v>23556.662399999994</v>
      </c>
      <c r="H1346" s="44">
        <f t="shared" si="390"/>
        <v>8009.2652159999989</v>
      </c>
      <c r="I1346" s="45">
        <f t="shared" si="435"/>
        <v>31565.927615999994</v>
      </c>
      <c r="J1346" s="44">
        <f t="shared" si="391"/>
        <v>4734.8891423999985</v>
      </c>
      <c r="K1346" s="46">
        <f t="shared" si="436"/>
        <v>36300.816758399989</v>
      </c>
      <c r="L1346" s="47">
        <f t="shared" si="392"/>
        <v>43560.980110079989</v>
      </c>
      <c r="M1346" s="77">
        <f t="shared" ref="M1346:M1347" si="445">C1346*6.5%+C1346</f>
        <v>15975</v>
      </c>
      <c r="N1346" s="48">
        <v>16000</v>
      </c>
      <c r="O1346" s="49">
        <f t="shared" si="393"/>
        <v>6.5</v>
      </c>
      <c r="P1346" s="93">
        <f t="shared" si="398"/>
        <v>6.6666666666666652E-2</v>
      </c>
    </row>
    <row r="1347" spans="1:16" ht="94.5" x14ac:dyDescent="0.25">
      <c r="A1347" s="33" t="s">
        <v>1172</v>
      </c>
      <c r="B1347" s="34" t="s">
        <v>1265</v>
      </c>
      <c r="C1347" s="36">
        <f>VLOOKUP(A1347,'[3]Прейскурант 2019'!$A$12:$E$1358,5,0)</f>
        <v>12000</v>
      </c>
      <c r="D1347" s="37">
        <v>24</v>
      </c>
      <c r="E1347" s="72">
        <f>718.8*D1347*1.302</f>
        <v>22461.062399999995</v>
      </c>
      <c r="F1347" s="44">
        <f>VLOOKUP(A1347,'[2]себ-ть 2019 год'!$A$2:$Q$1337,6,0)</f>
        <v>795.6</v>
      </c>
      <c r="G1347" s="44">
        <f t="shared" si="434"/>
        <v>23256.662399999994</v>
      </c>
      <c r="H1347" s="44">
        <f t="shared" si="390"/>
        <v>7907.2652159999989</v>
      </c>
      <c r="I1347" s="45">
        <f t="shared" si="435"/>
        <v>31163.927615999994</v>
      </c>
      <c r="J1347" s="44">
        <f t="shared" si="391"/>
        <v>4674.5891423999992</v>
      </c>
      <c r="K1347" s="46">
        <f t="shared" si="436"/>
        <v>35838.516758399994</v>
      </c>
      <c r="L1347" s="47">
        <f t="shared" si="392"/>
        <v>43006.220110079994</v>
      </c>
      <c r="M1347" s="77">
        <f t="shared" si="445"/>
        <v>12780</v>
      </c>
      <c r="N1347" s="48">
        <v>13000</v>
      </c>
      <c r="O1347" s="49">
        <f t="shared" si="393"/>
        <v>6.5</v>
      </c>
      <c r="P1347" s="93">
        <f t="shared" si="398"/>
        <v>8.3333333333333259E-2</v>
      </c>
    </row>
  </sheetData>
  <mergeCells count="102">
    <mergeCell ref="A276:O276"/>
    <mergeCell ref="A288:O288"/>
    <mergeCell ref="A304:O304"/>
    <mergeCell ref="A854:O854"/>
    <mergeCell ref="A510:O510"/>
    <mergeCell ref="A579:O579"/>
    <mergeCell ref="A605:O605"/>
    <mergeCell ref="A310:O310"/>
    <mergeCell ref="A317:O317"/>
    <mergeCell ref="A319:O319"/>
    <mergeCell ref="A321:O321"/>
    <mergeCell ref="A323:O323"/>
    <mergeCell ref="A327:O327"/>
    <mergeCell ref="A329:O329"/>
    <mergeCell ref="A330:O330"/>
    <mergeCell ref="A855:O855"/>
    <mergeCell ref="A867:O867"/>
    <mergeCell ref="A882:O882"/>
    <mergeCell ref="A885:O885"/>
    <mergeCell ref="A888:O888"/>
    <mergeCell ref="A891:O891"/>
    <mergeCell ref="A999:O999"/>
    <mergeCell ref="A1040:O1040"/>
    <mergeCell ref="A203:O203"/>
    <mergeCell ref="A213:O213"/>
    <mergeCell ref="A632:O632"/>
    <mergeCell ref="A677:O677"/>
    <mergeCell ref="A695:O695"/>
    <mergeCell ref="A709:O709"/>
    <mergeCell ref="A733:O733"/>
    <mergeCell ref="A739:O739"/>
    <mergeCell ref="A773:O773"/>
    <mergeCell ref="A809:O809"/>
    <mergeCell ref="A852:O852"/>
    <mergeCell ref="A215:O215"/>
    <mergeCell ref="A216:O216"/>
    <mergeCell ref="A241:O241"/>
    <mergeCell ref="A260:O260"/>
    <mergeCell ref="A265:O265"/>
    <mergeCell ref="O2:O3"/>
    <mergeCell ref="A2:A3"/>
    <mergeCell ref="B2:B3"/>
    <mergeCell ref="C2:C3"/>
    <mergeCell ref="D2:D3"/>
    <mergeCell ref="J2:J3"/>
    <mergeCell ref="K2:K3"/>
    <mergeCell ref="L2:L3"/>
    <mergeCell ref="M2:M3"/>
    <mergeCell ref="N2:N3"/>
    <mergeCell ref="A1313:O1313"/>
    <mergeCell ref="A1318:O1318"/>
    <mergeCell ref="A1249:O1249"/>
    <mergeCell ref="A1169:O1169"/>
    <mergeCell ref="A1180:O1180"/>
    <mergeCell ref="A1193:O1193"/>
    <mergeCell ref="A1203:O1203"/>
    <mergeCell ref="A1223:O1223"/>
    <mergeCell ref="A1230:O1230"/>
    <mergeCell ref="A1231:O1231"/>
    <mergeCell ref="A1243:O1243"/>
    <mergeCell ref="A1250:O1250"/>
    <mergeCell ref="A1268:O1268"/>
    <mergeCell ref="A1278:O1278"/>
    <mergeCell ref="A1291:O1291"/>
    <mergeCell ref="A1295:O1295"/>
    <mergeCell ref="A1296:O1296"/>
    <mergeCell ref="A1304:O1304"/>
    <mergeCell ref="A1305:O1305"/>
    <mergeCell ref="A1308:O1308"/>
    <mergeCell ref="A1319:O1319"/>
    <mergeCell ref="A1323:O1323"/>
    <mergeCell ref="A1325:O1325"/>
    <mergeCell ref="A1345:O1345"/>
    <mergeCell ref="A4:O4"/>
    <mergeCell ref="A32:O32"/>
    <mergeCell ref="A38:O38"/>
    <mergeCell ref="A46:O46"/>
    <mergeCell ref="A48:O48"/>
    <mergeCell ref="A49:O49"/>
    <mergeCell ref="A63:O63"/>
    <mergeCell ref="A77:O77"/>
    <mergeCell ref="A95:O95"/>
    <mergeCell ref="A106:O106"/>
    <mergeCell ref="A113:O113"/>
    <mergeCell ref="A128:O128"/>
    <mergeCell ref="A135:O135"/>
    <mergeCell ref="A141:O141"/>
    <mergeCell ref="A145:O145"/>
    <mergeCell ref="A147:O147"/>
    <mergeCell ref="A149:O149"/>
    <mergeCell ref="A151:O151"/>
    <mergeCell ref="A152:O152"/>
    <mergeCell ref="A200:O200"/>
    <mergeCell ref="A1052:O1052"/>
    <mergeCell ref="A1066:O1066"/>
    <mergeCell ref="A1067:O1067"/>
    <mergeCell ref="A1086:O1086"/>
    <mergeCell ref="A1109:O1109"/>
    <mergeCell ref="A1110:O1110"/>
    <mergeCell ref="A1120:O1120"/>
    <mergeCell ref="A1149:O1149"/>
    <mergeCell ref="A1150:O1150"/>
  </mergeCell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Z1476"/>
  <sheetViews>
    <sheetView tabSelected="1" topLeftCell="A16" zoomScaleNormal="100" workbookViewId="0">
      <selection activeCell="E25" sqref="E25"/>
    </sheetView>
  </sheetViews>
  <sheetFormatPr defaultRowHeight="15.75" x14ac:dyDescent="0.2"/>
  <cols>
    <col min="1" max="1" width="12.42578125" style="151" customWidth="1"/>
    <col min="2" max="2" width="59.28515625" style="152" customWidth="1"/>
    <col min="3" max="3" width="17.5703125" customWidth="1"/>
    <col min="4" max="4" width="11" style="156" customWidth="1"/>
    <col min="5" max="5" width="10.7109375" style="156" customWidth="1"/>
  </cols>
  <sheetData>
    <row r="1" spans="1:5" x14ac:dyDescent="0.2">
      <c r="A1" s="254" t="s">
        <v>1364</v>
      </c>
      <c r="B1" s="254"/>
      <c r="C1" s="254"/>
      <c r="D1" s="254"/>
      <c r="E1" s="254"/>
    </row>
    <row r="2" spans="1:5" x14ac:dyDescent="0.2">
      <c r="A2" s="254" t="s">
        <v>1575</v>
      </c>
      <c r="B2" s="254"/>
      <c r="C2" s="254"/>
      <c r="D2" s="254"/>
      <c r="E2" s="254"/>
    </row>
    <row r="3" spans="1:5" x14ac:dyDescent="0.2">
      <c r="A3" s="255" t="s">
        <v>1361</v>
      </c>
      <c r="B3" s="255"/>
      <c r="C3" s="255"/>
      <c r="D3" s="255"/>
      <c r="E3" s="255"/>
    </row>
    <row r="4" spans="1:5" x14ac:dyDescent="0.2">
      <c r="A4" s="255" t="s">
        <v>1367</v>
      </c>
      <c r="B4" s="255"/>
      <c r="C4" s="255"/>
      <c r="D4" s="255"/>
      <c r="E4" s="255"/>
    </row>
    <row r="5" spans="1:5" x14ac:dyDescent="0.2">
      <c r="A5" s="255" t="s">
        <v>1365</v>
      </c>
      <c r="B5" s="255"/>
      <c r="C5" s="255"/>
      <c r="D5" s="255"/>
      <c r="E5" s="255"/>
    </row>
    <row r="6" spans="1:5" x14ac:dyDescent="0.2">
      <c r="A6" s="255" t="s">
        <v>1366</v>
      </c>
      <c r="B6" s="255"/>
      <c r="C6" s="255"/>
      <c r="D6" s="255"/>
      <c r="E6" s="255"/>
    </row>
    <row r="7" spans="1:5" x14ac:dyDescent="0.2">
      <c r="A7" s="255" t="s">
        <v>1576</v>
      </c>
      <c r="B7" s="255"/>
      <c r="C7" s="255"/>
      <c r="D7" s="255"/>
      <c r="E7" s="255"/>
    </row>
    <row r="8" spans="1:5" ht="15.75" customHeight="1" x14ac:dyDescent="0.2">
      <c r="A8" s="257" t="s">
        <v>1362</v>
      </c>
      <c r="B8" s="257"/>
      <c r="C8" s="257"/>
      <c r="D8" s="257"/>
      <c r="E8" s="257"/>
    </row>
    <row r="9" spans="1:5" ht="33.75" customHeight="1" x14ac:dyDescent="0.2">
      <c r="A9" s="258" t="s">
        <v>1577</v>
      </c>
      <c r="B9" s="258"/>
      <c r="C9" s="258"/>
      <c r="D9" s="258"/>
      <c r="E9" s="258"/>
    </row>
    <row r="10" spans="1:5" ht="12.75" customHeight="1" x14ac:dyDescent="0.2">
      <c r="A10" s="211" t="s">
        <v>1173</v>
      </c>
      <c r="B10" s="212" t="s">
        <v>1174</v>
      </c>
      <c r="C10" s="260" t="s">
        <v>1363</v>
      </c>
      <c r="D10" s="261" t="s">
        <v>1621</v>
      </c>
      <c r="E10" s="261" t="s">
        <v>1622</v>
      </c>
    </row>
    <row r="11" spans="1:5" ht="59.25" customHeight="1" x14ac:dyDescent="0.2">
      <c r="A11" s="211"/>
      <c r="B11" s="212"/>
      <c r="C11" s="260"/>
      <c r="D11" s="261"/>
      <c r="E11" s="261"/>
    </row>
    <row r="12" spans="1:5" x14ac:dyDescent="0.2">
      <c r="A12" s="253" t="s">
        <v>1386</v>
      </c>
      <c r="B12" s="253"/>
      <c r="C12" s="253"/>
      <c r="D12" s="253"/>
      <c r="E12" s="253"/>
    </row>
    <row r="13" spans="1:5" x14ac:dyDescent="0.2">
      <c r="A13" s="259" t="s">
        <v>1295</v>
      </c>
      <c r="B13" s="259"/>
      <c r="C13" s="259"/>
      <c r="D13" s="259"/>
      <c r="E13" s="259"/>
    </row>
    <row r="14" spans="1:5" ht="31.5" x14ac:dyDescent="0.2">
      <c r="A14" s="113">
        <v>10000646</v>
      </c>
      <c r="B14" s="1" t="s">
        <v>0</v>
      </c>
      <c r="C14" s="153" t="str">
        <f>VLOOKUP(A14,'[5]Прейскурант 2021'!$A$11:$I$1419,3,0)</f>
        <v>иссл.</v>
      </c>
      <c r="D14" s="155">
        <f>E14/1.2</f>
        <v>715</v>
      </c>
      <c r="E14" s="155">
        <f>VLOOKUP(A14,[6]Лист2!$A$10:$G$1458,6,0)</f>
        <v>858</v>
      </c>
    </row>
    <row r="15" spans="1:5" ht="31.5" x14ac:dyDescent="0.2">
      <c r="A15" s="113">
        <v>10000800</v>
      </c>
      <c r="B15" s="2" t="s">
        <v>1641</v>
      </c>
      <c r="C15" s="153" t="str">
        <f>VLOOKUP(A15,'[5]Прейскурант 2021'!$A$11:$I$1419,3,0)</f>
        <v>иссл.</v>
      </c>
      <c r="D15" s="155">
        <f t="shared" ref="D15" si="0">E15/1.2</f>
        <v>620</v>
      </c>
      <c r="E15" s="155">
        <f>VLOOKUP(A15,[6]Лист2!$A$10:$G$1458,6,0)</f>
        <v>744</v>
      </c>
    </row>
    <row r="16" spans="1:5" ht="31.5" x14ac:dyDescent="0.2">
      <c r="A16" s="113">
        <v>10000167</v>
      </c>
      <c r="B16" s="2" t="s">
        <v>1192</v>
      </c>
      <c r="C16" s="153" t="str">
        <f>VLOOKUP(A16,'[5]Прейскурант 2021'!$A$11:$I$1419,3,0)</f>
        <v>иссл.</v>
      </c>
      <c r="D16" s="155">
        <f t="shared" ref="D16:D25" si="1">E16/1.2</f>
        <v>620</v>
      </c>
      <c r="E16" s="155">
        <f>VLOOKUP(A16,[6]Лист2!$A$10:$G$1458,6,0)</f>
        <v>744</v>
      </c>
    </row>
    <row r="17" spans="1:5" x14ac:dyDescent="0.2">
      <c r="A17" s="113">
        <v>10000803</v>
      </c>
      <c r="B17" s="2" t="s">
        <v>2</v>
      </c>
      <c r="C17" s="153" t="str">
        <f>VLOOKUP(A17,'[5]Прейскурант 2021'!$A$11:$I$1419,3,0)</f>
        <v>иссл.</v>
      </c>
      <c r="D17" s="155">
        <f t="shared" si="1"/>
        <v>520</v>
      </c>
      <c r="E17" s="155">
        <f>VLOOKUP(A17,[6]Лист2!$A$10:$G$1458,6,0)</f>
        <v>624</v>
      </c>
    </row>
    <row r="18" spans="1:5" ht="31.5" x14ac:dyDescent="0.2">
      <c r="A18" s="113">
        <v>10001304</v>
      </c>
      <c r="B18" s="2" t="s">
        <v>3</v>
      </c>
      <c r="C18" s="153" t="str">
        <f>VLOOKUP(A18,'[5]Прейскурант 2021'!$A$11:$I$1419,3,0)</f>
        <v>иссл.</v>
      </c>
      <c r="D18" s="155">
        <f t="shared" si="1"/>
        <v>470</v>
      </c>
      <c r="E18" s="155">
        <f>VLOOKUP(A18,[6]Лист2!$A$10:$G$1458,6,0)</f>
        <v>564</v>
      </c>
    </row>
    <row r="19" spans="1:5" ht="31.5" x14ac:dyDescent="0.2">
      <c r="A19" s="113">
        <v>10000804</v>
      </c>
      <c r="B19" s="2" t="s">
        <v>1193</v>
      </c>
      <c r="C19" s="153" t="str">
        <f>VLOOKUP(A19,'[5]Прейскурант 2021'!$A$11:$I$1419,3,0)</f>
        <v>иссл.</v>
      </c>
      <c r="D19" s="155">
        <f t="shared" si="1"/>
        <v>520</v>
      </c>
      <c r="E19" s="155">
        <f>VLOOKUP(A19,[6]Лист2!$A$10:$G$1458,6,0)</f>
        <v>624</v>
      </c>
    </row>
    <row r="20" spans="1:5" ht="31.5" x14ac:dyDescent="0.2">
      <c r="A20" s="113">
        <v>10000805</v>
      </c>
      <c r="B20" s="2" t="s">
        <v>1288</v>
      </c>
      <c r="C20" s="153" t="str">
        <f>VLOOKUP(A20,'[5]Прейскурант 2021'!$A$11:$I$1419,3,0)</f>
        <v>иссл.</v>
      </c>
      <c r="D20" s="155">
        <f t="shared" si="1"/>
        <v>520</v>
      </c>
      <c r="E20" s="155">
        <f>VLOOKUP(A20,[6]Лист2!$A$10:$G$1458,6,0)</f>
        <v>624</v>
      </c>
    </row>
    <row r="21" spans="1:5" ht="31.5" x14ac:dyDescent="0.2">
      <c r="A21" s="113">
        <v>10001306</v>
      </c>
      <c r="B21" s="2" t="s">
        <v>4</v>
      </c>
      <c r="C21" s="153" t="str">
        <f>VLOOKUP(A21,'[5]Прейскурант 2021'!$A$11:$I$1419,3,0)</f>
        <v>иссл.</v>
      </c>
      <c r="D21" s="155">
        <f t="shared" si="1"/>
        <v>460</v>
      </c>
      <c r="E21" s="155">
        <f>VLOOKUP(A21,[6]Лист2!$A$10:$G$1458,6,0)</f>
        <v>552</v>
      </c>
    </row>
    <row r="22" spans="1:5" ht="31.5" x14ac:dyDescent="0.2">
      <c r="A22" s="113">
        <v>10000806</v>
      </c>
      <c r="B22" s="2" t="s">
        <v>5</v>
      </c>
      <c r="C22" s="153" t="str">
        <f>VLOOKUP(A22,'[5]Прейскурант 2021'!$A$11:$I$1419,3,0)</f>
        <v>иссл.</v>
      </c>
      <c r="D22" s="155">
        <f t="shared" si="1"/>
        <v>560</v>
      </c>
      <c r="E22" s="155">
        <f>VLOOKUP(A22,[6]Лист2!$A$10:$G$1458,6,0)</f>
        <v>672</v>
      </c>
    </row>
    <row r="23" spans="1:5" ht="31.5" x14ac:dyDescent="0.2">
      <c r="A23" s="113">
        <v>10000807</v>
      </c>
      <c r="B23" s="2" t="s">
        <v>6</v>
      </c>
      <c r="C23" s="153" t="str">
        <f>VLOOKUP(A23,'[5]Прейскурант 2021'!$A$11:$I$1419,3,0)</f>
        <v>иссл.</v>
      </c>
      <c r="D23" s="155">
        <f t="shared" si="1"/>
        <v>485</v>
      </c>
      <c r="E23" s="155">
        <f>VLOOKUP(A23,[6]Лист2!$A$10:$G$1458,6,0)</f>
        <v>582</v>
      </c>
    </row>
    <row r="24" spans="1:5" x14ac:dyDescent="0.2">
      <c r="A24" s="113">
        <v>10000150</v>
      </c>
      <c r="B24" s="2" t="s">
        <v>1642</v>
      </c>
      <c r="C24" s="153" t="s">
        <v>1368</v>
      </c>
      <c r="D24" s="155">
        <f t="shared" si="1"/>
        <v>405</v>
      </c>
      <c r="E24" s="155">
        <v>486</v>
      </c>
    </row>
    <row r="25" spans="1:5" ht="47.25" x14ac:dyDescent="0.2">
      <c r="A25" s="113">
        <v>10000813</v>
      </c>
      <c r="B25" s="2" t="s">
        <v>7</v>
      </c>
      <c r="C25" s="153" t="str">
        <f>VLOOKUP(A25,'[5]Прейскурант 2021'!$A$11:$I$1419,3,0)</f>
        <v>иссл.</v>
      </c>
      <c r="D25" s="155">
        <f t="shared" si="1"/>
        <v>585</v>
      </c>
      <c r="E25" s="155">
        <f>VLOOKUP(A25,[6]Лист2!$A$10:$G$1458,6,0)</f>
        <v>702</v>
      </c>
    </row>
    <row r="26" spans="1:5" ht="47.25" x14ac:dyDescent="0.2">
      <c r="A26" s="113">
        <v>10000831</v>
      </c>
      <c r="B26" s="2" t="s">
        <v>1194</v>
      </c>
      <c r="C26" s="153" t="str">
        <f>VLOOKUP(A26,'[5]Прейскурант 2021'!$A$11:$I$1419,3,0)</f>
        <v>иссл.</v>
      </c>
      <c r="D26" s="155">
        <f t="shared" ref="D26:D43" si="2">E26/1.2</f>
        <v>755</v>
      </c>
      <c r="E26" s="155">
        <f>VLOOKUP(A26,[6]Лист2!$A$10:$G$1458,6,0)</f>
        <v>906</v>
      </c>
    </row>
    <row r="27" spans="1:5" ht="31.5" x14ac:dyDescent="0.2">
      <c r="A27" s="113">
        <v>10000816</v>
      </c>
      <c r="B27" s="2" t="s">
        <v>8</v>
      </c>
      <c r="C27" s="153" t="str">
        <f>VLOOKUP(A27,'[5]Прейскурант 2021'!$A$11:$I$1419,3,0)</f>
        <v>иссл.</v>
      </c>
      <c r="D27" s="155">
        <f t="shared" si="2"/>
        <v>575</v>
      </c>
      <c r="E27" s="155">
        <f>VLOOKUP(A27,[6]Лист2!$A$10:$G$1458,6,0)</f>
        <v>690</v>
      </c>
    </row>
    <row r="28" spans="1:5" ht="31.5" x14ac:dyDescent="0.2">
      <c r="A28" s="113">
        <v>10000817</v>
      </c>
      <c r="B28" s="2" t="s">
        <v>9</v>
      </c>
      <c r="C28" s="153" t="str">
        <f>VLOOKUP(A28,'[5]Прейскурант 2021'!$A$11:$I$1419,3,0)</f>
        <v>иссл.</v>
      </c>
      <c r="D28" s="155">
        <f t="shared" si="2"/>
        <v>560</v>
      </c>
      <c r="E28" s="155">
        <f>VLOOKUP(A28,[6]Лист2!$A$10:$G$1458,6,0)</f>
        <v>672</v>
      </c>
    </row>
    <row r="29" spans="1:5" ht="31.5" x14ac:dyDescent="0.2">
      <c r="A29" s="113">
        <v>10000992</v>
      </c>
      <c r="B29" s="2" t="s">
        <v>10</v>
      </c>
      <c r="C29" s="153" t="str">
        <f>VLOOKUP(A29,'[5]Прейскурант 2021'!$A$11:$I$1419,3,0)</f>
        <v>проба</v>
      </c>
      <c r="D29" s="155">
        <f t="shared" si="2"/>
        <v>950</v>
      </c>
      <c r="E29" s="155">
        <f>VLOOKUP(A29,[6]Лист2!$A$10:$G$1458,6,0)</f>
        <v>1140</v>
      </c>
    </row>
    <row r="30" spans="1:5" ht="31.5" x14ac:dyDescent="0.2">
      <c r="A30" s="113">
        <v>10000994</v>
      </c>
      <c r="B30" s="2" t="s">
        <v>11</v>
      </c>
      <c r="C30" s="153" t="str">
        <f>VLOOKUP(A30,'[5]Прейскурант 2021'!$A$11:$I$1419,3,0)</f>
        <v>проба</v>
      </c>
      <c r="D30" s="155">
        <f t="shared" si="2"/>
        <v>560</v>
      </c>
      <c r="E30" s="155">
        <f>VLOOKUP(A30,[6]Лист2!$A$10:$G$1458,6,0)</f>
        <v>672</v>
      </c>
    </row>
    <row r="31" spans="1:5" ht="47.25" x14ac:dyDescent="0.2">
      <c r="A31" s="113">
        <v>10000997</v>
      </c>
      <c r="B31" s="2" t="s">
        <v>12</v>
      </c>
      <c r="C31" s="153" t="str">
        <f>VLOOKUP(A31,'[5]Прейскурант 2021'!$A$11:$I$1419,3,0)</f>
        <v>иссл.</v>
      </c>
      <c r="D31" s="155">
        <f t="shared" si="2"/>
        <v>485</v>
      </c>
      <c r="E31" s="155">
        <f>VLOOKUP(A31,[6]Лист2!$A$10:$G$1458,6,0)</f>
        <v>582</v>
      </c>
    </row>
    <row r="32" spans="1:5" ht="47.25" x14ac:dyDescent="0.2">
      <c r="A32" s="113">
        <v>10001312</v>
      </c>
      <c r="B32" s="2" t="s">
        <v>13</v>
      </c>
      <c r="C32" s="153" t="str">
        <f>VLOOKUP(A32,'[5]Прейскурант 2021'!$A$11:$I$1419,3,0)</f>
        <v>иссл.</v>
      </c>
      <c r="D32" s="155">
        <f t="shared" si="2"/>
        <v>910</v>
      </c>
      <c r="E32" s="155">
        <f>VLOOKUP(A32,[6]Лист2!$A$10:$G$1458,6,0)</f>
        <v>1092</v>
      </c>
    </row>
    <row r="33" spans="1:5" ht="31.5" x14ac:dyDescent="0.2">
      <c r="A33" s="113">
        <v>10001301</v>
      </c>
      <c r="B33" s="2" t="s">
        <v>1195</v>
      </c>
      <c r="C33" s="153" t="str">
        <f>VLOOKUP(A33,'[5]Прейскурант 2021'!$A$11:$I$1419,3,0)</f>
        <v>иссл.</v>
      </c>
      <c r="D33" s="155">
        <f t="shared" si="2"/>
        <v>540</v>
      </c>
      <c r="E33" s="155">
        <f>VLOOKUP(A33,[6]Лист2!$A$10:$G$1458,6,0)</f>
        <v>648</v>
      </c>
    </row>
    <row r="34" spans="1:5" ht="43.5" customHeight="1" x14ac:dyDescent="0.2">
      <c r="A34" s="113">
        <v>10001302</v>
      </c>
      <c r="B34" s="2" t="s">
        <v>1196</v>
      </c>
      <c r="C34" s="153" t="str">
        <f>VLOOKUP(A34,'[5]Прейскурант 2021'!$A$11:$I$1419,3,0)</f>
        <v>иссл.</v>
      </c>
      <c r="D34" s="155">
        <f t="shared" si="2"/>
        <v>505</v>
      </c>
      <c r="E34" s="155">
        <f>VLOOKUP(A34,[6]Лист2!$A$10:$G$1458,6,0)</f>
        <v>606</v>
      </c>
    </row>
    <row r="35" spans="1:5" ht="31.5" x14ac:dyDescent="0.2">
      <c r="A35" s="113">
        <v>10001309</v>
      </c>
      <c r="B35" s="2" t="s">
        <v>1197</v>
      </c>
      <c r="C35" s="153" t="str">
        <f>VLOOKUP(A35,'[5]Прейскурант 2021'!$A$11:$I$1419,3,0)</f>
        <v>иссл.</v>
      </c>
      <c r="D35" s="155">
        <f t="shared" si="2"/>
        <v>505</v>
      </c>
      <c r="E35" s="155">
        <f>VLOOKUP(A35,[6]Лист2!$A$10:$G$1458,6,0)</f>
        <v>606</v>
      </c>
    </row>
    <row r="36" spans="1:5" ht="31.5" x14ac:dyDescent="0.2">
      <c r="A36" s="113">
        <v>10001310</v>
      </c>
      <c r="B36" s="2" t="s">
        <v>14</v>
      </c>
      <c r="C36" s="153" t="str">
        <f>VLOOKUP(A36,'[5]Прейскурант 2021'!$A$11:$I$1419,3,0)</f>
        <v>иссл.</v>
      </c>
      <c r="D36" s="155">
        <f t="shared" si="2"/>
        <v>410</v>
      </c>
      <c r="E36" s="155">
        <f>VLOOKUP(A36,[6]Лист2!$A$10:$G$1458,6,0)</f>
        <v>492</v>
      </c>
    </row>
    <row r="37" spans="1:5" ht="31.5" x14ac:dyDescent="0.2">
      <c r="A37" s="113">
        <v>10001311</v>
      </c>
      <c r="B37" s="2" t="s">
        <v>15</v>
      </c>
      <c r="C37" s="153" t="str">
        <f>VLOOKUP(A37,'[5]Прейскурант 2021'!$A$11:$I$1419,3,0)</f>
        <v>иссл.</v>
      </c>
      <c r="D37" s="155">
        <f t="shared" si="2"/>
        <v>310</v>
      </c>
      <c r="E37" s="155">
        <f>VLOOKUP(A37,[6]Лист2!$A$10:$G$1458,6,0)</f>
        <v>372</v>
      </c>
    </row>
    <row r="38" spans="1:5" ht="31.5" x14ac:dyDescent="0.2">
      <c r="A38" s="113">
        <v>10000151</v>
      </c>
      <c r="B38" s="2" t="s">
        <v>1290</v>
      </c>
      <c r="C38" s="153" t="str">
        <f>VLOOKUP(A38,'[5]Прейскурант 2021'!$A$11:$I$1419,3,0)</f>
        <v>иссл.</v>
      </c>
      <c r="D38" s="155">
        <f t="shared" si="2"/>
        <v>805</v>
      </c>
      <c r="E38" s="155">
        <f>VLOOKUP(A38,[6]Лист2!$A$10:$G$1458,6,0)</f>
        <v>966</v>
      </c>
    </row>
    <row r="39" spans="1:5" ht="31.5" x14ac:dyDescent="0.2">
      <c r="A39" s="113">
        <v>10000152</v>
      </c>
      <c r="B39" s="2" t="s">
        <v>1291</v>
      </c>
      <c r="C39" s="153" t="str">
        <f>VLOOKUP(A39,'[5]Прейскурант 2021'!$A$11:$I$1419,3,0)</f>
        <v>иссл.</v>
      </c>
      <c r="D39" s="155">
        <f t="shared" si="2"/>
        <v>805</v>
      </c>
      <c r="E39" s="155">
        <f>VLOOKUP(A39,[6]Лист2!$A$10:$G$1458,6,0)</f>
        <v>966</v>
      </c>
    </row>
    <row r="40" spans="1:5" ht="31.5" x14ac:dyDescent="0.25">
      <c r="A40" s="113">
        <v>10000154</v>
      </c>
      <c r="B40" s="15" t="s">
        <v>1292</v>
      </c>
      <c r="C40" s="153" t="str">
        <f>VLOOKUP(A40,'[5]Прейскурант 2021'!$A$11:$I$1419,3,0)</f>
        <v>иссл.</v>
      </c>
      <c r="D40" s="155">
        <f t="shared" si="2"/>
        <v>1240</v>
      </c>
      <c r="E40" s="155">
        <f>VLOOKUP(A40,[6]Лист2!$A$10:$G$1458,6,0)</f>
        <v>1488</v>
      </c>
    </row>
    <row r="41" spans="1:5" ht="31.5" x14ac:dyDescent="0.2">
      <c r="A41" s="113">
        <v>10000822</v>
      </c>
      <c r="B41" s="2" t="s">
        <v>18</v>
      </c>
      <c r="C41" s="153" t="str">
        <f>VLOOKUP(A41,'[5]Прейскурант 2021'!$A$11:$I$1419,3,0)</f>
        <v>проба</v>
      </c>
      <c r="D41" s="155">
        <f t="shared" si="2"/>
        <v>835</v>
      </c>
      <c r="E41" s="155">
        <f>VLOOKUP(A41,[6]Лист2!$A$10:$G$1458,6,0)</f>
        <v>1002</v>
      </c>
    </row>
    <row r="42" spans="1:5" ht="47.25" x14ac:dyDescent="0.2">
      <c r="A42" s="113">
        <v>20000795</v>
      </c>
      <c r="B42" s="2" t="s">
        <v>60</v>
      </c>
      <c r="C42" s="153" t="str">
        <f>VLOOKUP(A42,'[5]Прейскурант 2021'!$A$11:$I$1419,3,0)</f>
        <v>иссл.</v>
      </c>
      <c r="D42" s="155">
        <f t="shared" si="2"/>
        <v>620</v>
      </c>
      <c r="E42" s="155">
        <f>VLOOKUP(A42,[6]Лист2!$A$10:$G$1458,6,0)</f>
        <v>744</v>
      </c>
    </row>
    <row r="43" spans="1:5" ht="47.25" x14ac:dyDescent="0.2">
      <c r="A43" s="113">
        <v>20000798</v>
      </c>
      <c r="B43" s="2" t="s">
        <v>1296</v>
      </c>
      <c r="C43" s="153" t="str">
        <f>VLOOKUP(A43,'[5]Прейскурант 2021'!$A$11:$I$1419,3,0)</f>
        <v>иссл.</v>
      </c>
      <c r="D43" s="155">
        <f t="shared" si="2"/>
        <v>645</v>
      </c>
      <c r="E43" s="155">
        <f>VLOOKUP(A43,[6]Лист2!$A$10:$G$1458,6,0)</f>
        <v>774</v>
      </c>
    </row>
    <row r="44" spans="1:5" ht="63" x14ac:dyDescent="0.2">
      <c r="A44" s="113">
        <v>20000803</v>
      </c>
      <c r="B44" s="2" t="s">
        <v>62</v>
      </c>
      <c r="C44" s="153" t="str">
        <f>VLOOKUP(A44,'[5]Прейскурант 2021'!$A$11:$I$1419,3,0)</f>
        <v>иссл.</v>
      </c>
      <c r="D44" s="155">
        <f t="shared" ref="D44:D58" si="3">E44/1.2</f>
        <v>400</v>
      </c>
      <c r="E44" s="155">
        <f>VLOOKUP(A44,[6]Лист2!$A$10:$G$1458,6,0)</f>
        <v>480</v>
      </c>
    </row>
    <row r="45" spans="1:5" ht="47.25" x14ac:dyDescent="0.2">
      <c r="A45" s="113">
        <v>20000804</v>
      </c>
      <c r="B45" s="2" t="s">
        <v>63</v>
      </c>
      <c r="C45" s="153" t="str">
        <f>VLOOKUP(A45,'[5]Прейскурант 2021'!$A$11:$I$1419,3,0)</f>
        <v>иссл.</v>
      </c>
      <c r="D45" s="155">
        <f t="shared" si="3"/>
        <v>435</v>
      </c>
      <c r="E45" s="155">
        <f>VLOOKUP(A45,[6]Лист2!$A$10:$G$1458,6,0)</f>
        <v>522</v>
      </c>
    </row>
    <row r="46" spans="1:5" ht="31.5" x14ac:dyDescent="0.2">
      <c r="A46" s="113">
        <v>20000805</v>
      </c>
      <c r="B46" s="2" t="s">
        <v>64</v>
      </c>
      <c r="C46" s="153" t="str">
        <f>VLOOKUP(A46,'[5]Прейскурант 2021'!$A$11:$I$1419,3,0)</f>
        <v>иссл.</v>
      </c>
      <c r="D46" s="155">
        <f t="shared" si="3"/>
        <v>390</v>
      </c>
      <c r="E46" s="155">
        <f>VLOOKUP(A46,[6]Лист2!$A$10:$G$1458,6,0)</f>
        <v>468</v>
      </c>
    </row>
    <row r="47" spans="1:5" ht="47.25" x14ac:dyDescent="0.2">
      <c r="A47" s="113">
        <v>20000806</v>
      </c>
      <c r="B47" s="2" t="s">
        <v>65</v>
      </c>
      <c r="C47" s="153" t="str">
        <f>VLOOKUP(A47,'[5]Прейскурант 2021'!$A$11:$I$1419,3,0)</f>
        <v>иссл.</v>
      </c>
      <c r="D47" s="155">
        <f t="shared" si="3"/>
        <v>390</v>
      </c>
      <c r="E47" s="155">
        <f>VLOOKUP(A47,[6]Лист2!$A$10:$G$1458,6,0)</f>
        <v>468</v>
      </c>
    </row>
    <row r="48" spans="1:5" ht="31.5" x14ac:dyDescent="0.2">
      <c r="A48" s="113">
        <v>20000807</v>
      </c>
      <c r="B48" s="2" t="s">
        <v>66</v>
      </c>
      <c r="C48" s="153" t="str">
        <f>VLOOKUP(A48,'[5]Прейскурант 2021'!$A$11:$I$1419,3,0)</f>
        <v>иссл.</v>
      </c>
      <c r="D48" s="155">
        <f t="shared" si="3"/>
        <v>420</v>
      </c>
      <c r="E48" s="155">
        <f>VLOOKUP(A48,[6]Лист2!$A$10:$G$1458,6,0)</f>
        <v>504</v>
      </c>
    </row>
    <row r="49" spans="1:5" ht="31.5" x14ac:dyDescent="0.2">
      <c r="A49" s="113">
        <v>20000808</v>
      </c>
      <c r="B49" s="2" t="s">
        <v>67</v>
      </c>
      <c r="C49" s="153" t="str">
        <f>VLOOKUP(A49,'[5]Прейскурант 2021'!$A$11:$I$1419,3,0)</f>
        <v>иссл.</v>
      </c>
      <c r="D49" s="155">
        <f t="shared" si="3"/>
        <v>390</v>
      </c>
      <c r="E49" s="155">
        <f>VLOOKUP(A49,[6]Лист2!$A$10:$G$1458,6,0)</f>
        <v>468</v>
      </c>
    </row>
    <row r="50" spans="1:5" ht="31.5" x14ac:dyDescent="0.2">
      <c r="A50" s="113">
        <v>20000809</v>
      </c>
      <c r="B50" s="2" t="s">
        <v>68</v>
      </c>
      <c r="C50" s="153" t="str">
        <f>VLOOKUP(A50,'[5]Прейскурант 2021'!$A$11:$I$1419,3,0)</f>
        <v>иссл.</v>
      </c>
      <c r="D50" s="155">
        <f t="shared" si="3"/>
        <v>390</v>
      </c>
      <c r="E50" s="155">
        <f>VLOOKUP(A50,[6]Лист2!$A$10:$G$1458,6,0)</f>
        <v>468</v>
      </c>
    </row>
    <row r="51" spans="1:5" ht="31.5" x14ac:dyDescent="0.2">
      <c r="A51" s="113">
        <v>20000810</v>
      </c>
      <c r="B51" s="2" t="s">
        <v>69</v>
      </c>
      <c r="C51" s="153" t="str">
        <f>VLOOKUP(A51,'[5]Прейскурант 2021'!$A$11:$I$1419,3,0)</f>
        <v>иссл.</v>
      </c>
      <c r="D51" s="155">
        <f t="shared" si="3"/>
        <v>390</v>
      </c>
      <c r="E51" s="155">
        <f>VLOOKUP(A51,[6]Лист2!$A$10:$G$1458,6,0)</f>
        <v>468</v>
      </c>
    </row>
    <row r="52" spans="1:5" ht="31.5" x14ac:dyDescent="0.2">
      <c r="A52" s="113">
        <v>20000813</v>
      </c>
      <c r="B52" s="2" t="s">
        <v>70</v>
      </c>
      <c r="C52" s="153" t="str">
        <f>VLOOKUP(A52,'[5]Прейскурант 2021'!$A$11:$I$1419,3,0)</f>
        <v>иссл.</v>
      </c>
      <c r="D52" s="155">
        <f t="shared" si="3"/>
        <v>460</v>
      </c>
      <c r="E52" s="155">
        <f>VLOOKUP(A52,[6]Лист2!$A$10:$G$1458,6,0)</f>
        <v>552</v>
      </c>
    </row>
    <row r="53" spans="1:5" ht="31.5" x14ac:dyDescent="0.2">
      <c r="A53" s="113">
        <v>20000814</v>
      </c>
      <c r="B53" s="2" t="s">
        <v>71</v>
      </c>
      <c r="C53" s="153" t="str">
        <f>VLOOKUP(A53,'[5]Прейскурант 2021'!$A$11:$I$1419,3,0)</f>
        <v>иссл.</v>
      </c>
      <c r="D53" s="155">
        <f t="shared" si="3"/>
        <v>460</v>
      </c>
      <c r="E53" s="155">
        <f>VLOOKUP(A53,[6]Лист2!$A$10:$G$1458,6,0)</f>
        <v>552</v>
      </c>
    </row>
    <row r="54" spans="1:5" ht="31.5" x14ac:dyDescent="0.2">
      <c r="A54" s="113">
        <v>20000952</v>
      </c>
      <c r="B54" s="2" t="s">
        <v>72</v>
      </c>
      <c r="C54" s="153" t="str">
        <f>VLOOKUP(A54,'[5]Прейскурант 2021'!$A$11:$I$1419,3,0)</f>
        <v>иссл.</v>
      </c>
      <c r="D54" s="155">
        <f t="shared" si="3"/>
        <v>412.5</v>
      </c>
      <c r="E54" s="155">
        <f>VLOOKUP(A54,[6]Лист2!$A$10:$G$1458,6,0)</f>
        <v>495</v>
      </c>
    </row>
    <row r="55" spans="1:5" ht="31.5" x14ac:dyDescent="0.2">
      <c r="A55" s="113">
        <v>20000953</v>
      </c>
      <c r="B55" s="2" t="s">
        <v>73</v>
      </c>
      <c r="C55" s="153" t="str">
        <f>VLOOKUP(A55,'[5]Прейскурант 2021'!$A$11:$I$1419,3,0)</f>
        <v>иссл.</v>
      </c>
      <c r="D55" s="155">
        <f t="shared" si="3"/>
        <v>550</v>
      </c>
      <c r="E55" s="155">
        <f>VLOOKUP(A55,[6]Лист2!$A$10:$G$1458,6,0)</f>
        <v>660</v>
      </c>
    </row>
    <row r="56" spans="1:5" ht="31.5" x14ac:dyDescent="0.2">
      <c r="A56" s="115">
        <v>20000954</v>
      </c>
      <c r="B56" s="2" t="s">
        <v>74</v>
      </c>
      <c r="C56" s="153" t="str">
        <f>VLOOKUP(A56,'[5]Прейскурант 2021'!$A$11:$I$1419,3,0)</f>
        <v>иссл.</v>
      </c>
      <c r="D56" s="155">
        <f t="shared" si="3"/>
        <v>550</v>
      </c>
      <c r="E56" s="155">
        <f>VLOOKUP(A56,[6]Лист2!$A$10:$G$1458,6,0)</f>
        <v>660</v>
      </c>
    </row>
    <row r="57" spans="1:5" ht="31.5" x14ac:dyDescent="0.2">
      <c r="A57" s="115">
        <v>20000955</v>
      </c>
      <c r="B57" s="2" t="s">
        <v>75</v>
      </c>
      <c r="C57" s="153" t="str">
        <f>VLOOKUP(A57,'[5]Прейскурант 2021'!$A$11:$I$1419,3,0)</f>
        <v>иссл.</v>
      </c>
      <c r="D57" s="155">
        <f t="shared" si="3"/>
        <v>550</v>
      </c>
      <c r="E57" s="155">
        <f>VLOOKUP(A57,[6]Лист2!$A$10:$G$1458,6,0)</f>
        <v>660</v>
      </c>
    </row>
    <row r="58" spans="1:5" ht="24.75" customHeight="1" x14ac:dyDescent="0.2">
      <c r="A58" s="115">
        <v>20000172</v>
      </c>
      <c r="B58" s="4" t="s">
        <v>76</v>
      </c>
      <c r="C58" s="153" t="str">
        <f>VLOOKUP(A58,'[5]Прейскурант 2021'!$A$11:$I$1419,3,0)</f>
        <v>иссл.</v>
      </c>
      <c r="D58" s="155">
        <f t="shared" si="3"/>
        <v>460</v>
      </c>
      <c r="E58" s="155">
        <f>VLOOKUP(A58,[6]Лист2!$A$10:$G$1458,6,0)</f>
        <v>552</v>
      </c>
    </row>
    <row r="59" spans="1:5" x14ac:dyDescent="0.2">
      <c r="A59" s="256" t="s">
        <v>16</v>
      </c>
      <c r="B59" s="256"/>
      <c r="C59" s="256"/>
      <c r="D59" s="256"/>
      <c r="E59" s="256"/>
    </row>
    <row r="60" spans="1:5" ht="31.5" x14ac:dyDescent="0.2">
      <c r="A60" s="113">
        <v>10000801</v>
      </c>
      <c r="B60" s="2" t="s">
        <v>17</v>
      </c>
      <c r="C60" s="153" t="str">
        <f>VLOOKUP(A60,'[5]Прейскурант 2021'!$A$11:$I$1419,3,0)</f>
        <v>проба</v>
      </c>
      <c r="D60" s="155">
        <f t="shared" ref="D60:D75" si="4">E60/1.2</f>
        <v>975</v>
      </c>
      <c r="E60" s="155">
        <f>VLOOKUP(A60,[6]Лист2!$A$10:$G$1458,6,0)</f>
        <v>1170</v>
      </c>
    </row>
    <row r="61" spans="1:5" ht="22.5" customHeight="1" x14ac:dyDescent="0.2">
      <c r="A61" s="113">
        <v>10000823</v>
      </c>
      <c r="B61" s="2" t="s">
        <v>19</v>
      </c>
      <c r="C61" s="153" t="str">
        <f>VLOOKUP(A61,'[5]Прейскурант 2021'!$A$11:$I$1419,3,0)</f>
        <v>проба</v>
      </c>
      <c r="D61" s="155">
        <f t="shared" si="4"/>
        <v>540</v>
      </c>
      <c r="E61" s="155">
        <f>VLOOKUP(A61,[6]Лист2!$A$10:$G$1458,6,0)</f>
        <v>648</v>
      </c>
    </row>
    <row r="62" spans="1:5" ht="31.5" x14ac:dyDescent="0.2">
      <c r="A62" s="113">
        <v>10000825</v>
      </c>
      <c r="B62" s="2" t="s">
        <v>20</v>
      </c>
      <c r="C62" s="153" t="str">
        <f>VLOOKUP(A62,'[5]Прейскурант 2021'!$A$11:$I$1419,3,0)</f>
        <v>проба</v>
      </c>
      <c r="D62" s="155">
        <f t="shared" si="4"/>
        <v>540</v>
      </c>
      <c r="E62" s="155">
        <f>VLOOKUP(A62,[6]Лист2!$A$10:$G$1458,6,0)</f>
        <v>648</v>
      </c>
    </row>
    <row r="63" spans="1:5" ht="31.5" x14ac:dyDescent="0.2">
      <c r="A63" s="113">
        <v>20000765</v>
      </c>
      <c r="B63" s="2" t="s">
        <v>46</v>
      </c>
      <c r="C63" s="153" t="str">
        <f>VLOOKUP(A63,'[5]Прейскурант 2021'!$A$11:$I$1419,3,0)</f>
        <v>иссл.</v>
      </c>
      <c r="D63" s="155">
        <f t="shared" si="4"/>
        <v>485</v>
      </c>
      <c r="E63" s="155">
        <f>VLOOKUP(A63,[6]Лист2!$A$10:$G$1458,6,0)</f>
        <v>582</v>
      </c>
    </row>
    <row r="64" spans="1:5" ht="31.5" x14ac:dyDescent="0.2">
      <c r="A64" s="113">
        <v>20000767</v>
      </c>
      <c r="B64" s="2" t="s">
        <v>47</v>
      </c>
      <c r="C64" s="153" t="str">
        <f>VLOOKUP(A64,'[5]Прейскурант 2021'!$A$11:$I$1419,3,0)</f>
        <v>иссл.</v>
      </c>
      <c r="D64" s="155">
        <f t="shared" si="4"/>
        <v>485</v>
      </c>
      <c r="E64" s="155">
        <f>VLOOKUP(A64,[6]Лист2!$A$10:$G$1458,6,0)</f>
        <v>582</v>
      </c>
    </row>
    <row r="65" spans="1:5" ht="31.5" x14ac:dyDescent="0.2">
      <c r="A65" s="113">
        <v>20000769</v>
      </c>
      <c r="B65" s="2" t="s">
        <v>48</v>
      </c>
      <c r="C65" s="153" t="str">
        <f>VLOOKUP(A65,'[5]Прейскурант 2021'!$A$11:$I$1419,3,0)</f>
        <v>иссл.</v>
      </c>
      <c r="D65" s="155">
        <f t="shared" si="4"/>
        <v>650</v>
      </c>
      <c r="E65" s="155">
        <f>VLOOKUP(A65,[6]Лист2!$A$10:$G$1458,6,0)</f>
        <v>780</v>
      </c>
    </row>
    <row r="66" spans="1:5" ht="31.5" x14ac:dyDescent="0.2">
      <c r="A66" s="113">
        <v>20000780</v>
      </c>
      <c r="B66" s="2" t="s">
        <v>49</v>
      </c>
      <c r="C66" s="153" t="str">
        <f>VLOOKUP(A66,'[5]Прейскурант 2021'!$A$11:$I$1419,3,0)</f>
        <v>иссл.</v>
      </c>
      <c r="D66" s="155">
        <f t="shared" si="4"/>
        <v>315</v>
      </c>
      <c r="E66" s="155">
        <f>VLOOKUP(A66,[6]Лист2!$A$10:$G$1458,6,0)</f>
        <v>378</v>
      </c>
    </row>
    <row r="67" spans="1:5" ht="23.25" customHeight="1" x14ac:dyDescent="0.2">
      <c r="A67" s="113">
        <v>20000781</v>
      </c>
      <c r="B67" s="2" t="s">
        <v>50</v>
      </c>
      <c r="C67" s="153" t="str">
        <f>VLOOKUP(A67,'[5]Прейскурант 2021'!$A$11:$I$1419,3,0)</f>
        <v>иссл.</v>
      </c>
      <c r="D67" s="155">
        <f t="shared" si="4"/>
        <v>415</v>
      </c>
      <c r="E67" s="155">
        <f>VLOOKUP(A67,[6]Лист2!$A$10:$G$1458,6,0)</f>
        <v>498</v>
      </c>
    </row>
    <row r="68" spans="1:5" ht="25.5" customHeight="1" x14ac:dyDescent="0.2">
      <c r="A68" s="113">
        <v>20000792</v>
      </c>
      <c r="B68" s="2" t="s">
        <v>51</v>
      </c>
      <c r="C68" s="153" t="str">
        <f>VLOOKUP(A68,'[5]Прейскурант 2021'!$A$11:$I$1419,3,0)</f>
        <v>иссл.</v>
      </c>
      <c r="D68" s="155">
        <f t="shared" si="4"/>
        <v>520</v>
      </c>
      <c r="E68" s="155">
        <f>VLOOKUP(A68,[6]Лист2!$A$10:$G$1458,6,0)</f>
        <v>624</v>
      </c>
    </row>
    <row r="69" spans="1:5" ht="31.5" x14ac:dyDescent="0.2">
      <c r="A69" s="113">
        <v>20000793</v>
      </c>
      <c r="B69" s="2" t="s">
        <v>52</v>
      </c>
      <c r="C69" s="153" t="str">
        <f>VLOOKUP(A69,'[5]Прейскурант 2021'!$A$11:$I$1419,3,0)</f>
        <v>иссл.</v>
      </c>
      <c r="D69" s="155">
        <f t="shared" si="4"/>
        <v>575</v>
      </c>
      <c r="E69" s="155">
        <f>VLOOKUP(A69,[6]Лист2!$A$10:$G$1458,6,0)</f>
        <v>690</v>
      </c>
    </row>
    <row r="70" spans="1:5" ht="31.5" x14ac:dyDescent="0.2">
      <c r="A70" s="113">
        <v>20000794</v>
      </c>
      <c r="B70" s="2" t="s">
        <v>53</v>
      </c>
      <c r="C70" s="153" t="str">
        <f>VLOOKUP(A70,'[5]Прейскурант 2021'!$A$11:$I$1419,3,0)</f>
        <v>иссл.</v>
      </c>
      <c r="D70" s="155">
        <f t="shared" si="4"/>
        <v>710</v>
      </c>
      <c r="E70" s="155">
        <f>VLOOKUP(A70,[6]Лист2!$A$10:$G$1458,6,0)</f>
        <v>852</v>
      </c>
    </row>
    <row r="71" spans="1:5" ht="31.5" x14ac:dyDescent="0.2">
      <c r="A71" s="113">
        <v>20001093</v>
      </c>
      <c r="B71" s="2" t="s">
        <v>54</v>
      </c>
      <c r="C71" s="153" t="str">
        <f>VLOOKUP(A71,'[5]Прейскурант 2021'!$A$11:$I$1419,3,0)</f>
        <v>иссл.</v>
      </c>
      <c r="D71" s="155">
        <f t="shared" si="4"/>
        <v>515</v>
      </c>
      <c r="E71" s="155">
        <f>VLOOKUP(A71,[6]Лист2!$A$10:$G$1458,6,0)</f>
        <v>618</v>
      </c>
    </row>
    <row r="72" spans="1:5" ht="31.5" x14ac:dyDescent="0.2">
      <c r="A72" s="113">
        <v>20001094</v>
      </c>
      <c r="B72" s="2" t="s">
        <v>55</v>
      </c>
      <c r="C72" s="153" t="str">
        <f>VLOOKUP(A72,'[5]Прейскурант 2021'!$A$11:$I$1419,3,0)</f>
        <v>иссл.</v>
      </c>
      <c r="D72" s="155">
        <f t="shared" si="4"/>
        <v>515</v>
      </c>
      <c r="E72" s="155">
        <f>VLOOKUP(A72,[6]Лист2!$A$10:$G$1458,6,0)</f>
        <v>618</v>
      </c>
    </row>
    <row r="73" spans="1:5" ht="31.5" x14ac:dyDescent="0.2">
      <c r="A73" s="113">
        <v>20001095</v>
      </c>
      <c r="B73" s="2" t="s">
        <v>56</v>
      </c>
      <c r="C73" s="153" t="str">
        <f>VLOOKUP(A73,'[5]Прейскурант 2021'!$A$11:$I$1419,3,0)</f>
        <v>иссл.</v>
      </c>
      <c r="D73" s="155">
        <f t="shared" si="4"/>
        <v>515</v>
      </c>
      <c r="E73" s="155">
        <f>VLOOKUP(A73,[6]Лист2!$A$10:$G$1458,6,0)</f>
        <v>618</v>
      </c>
    </row>
    <row r="74" spans="1:5" ht="31.5" x14ac:dyDescent="0.2">
      <c r="A74" s="113">
        <v>20001096</v>
      </c>
      <c r="B74" s="2" t="s">
        <v>57</v>
      </c>
      <c r="C74" s="153" t="str">
        <f>VLOOKUP(A74,'[5]Прейскурант 2021'!$A$11:$I$1419,3,0)</f>
        <v>иссл.</v>
      </c>
      <c r="D74" s="155">
        <f t="shared" si="4"/>
        <v>515</v>
      </c>
      <c r="E74" s="155">
        <f>VLOOKUP(A74,[6]Лист2!$A$10:$G$1458,6,0)</f>
        <v>618</v>
      </c>
    </row>
    <row r="75" spans="1:5" ht="31.5" x14ac:dyDescent="0.2">
      <c r="A75" s="113">
        <v>20001097</v>
      </c>
      <c r="B75" s="2" t="s">
        <v>58</v>
      </c>
      <c r="C75" s="153" t="str">
        <f>VLOOKUP(A75,'[5]Прейскурант 2021'!$A$11:$I$1419,3,0)</f>
        <v>иссл.</v>
      </c>
      <c r="D75" s="155">
        <f t="shared" si="4"/>
        <v>515</v>
      </c>
      <c r="E75" s="155">
        <f>VLOOKUP(A75,[6]Лист2!$A$10:$G$1458,6,0)</f>
        <v>618</v>
      </c>
    </row>
    <row r="76" spans="1:5" x14ac:dyDescent="0.2">
      <c r="A76" s="256" t="s">
        <v>22</v>
      </c>
      <c r="B76" s="256"/>
      <c r="C76" s="256"/>
      <c r="D76" s="256"/>
      <c r="E76" s="256"/>
    </row>
    <row r="77" spans="1:5" ht="31.5" x14ac:dyDescent="0.2">
      <c r="A77" s="113">
        <v>10000795</v>
      </c>
      <c r="B77" s="2" t="s">
        <v>23</v>
      </c>
      <c r="C77" s="153" t="str">
        <f>VLOOKUP(A77,'[5]Прейскурант 2021'!$A$11:$I$1419,3,0)</f>
        <v>проба</v>
      </c>
      <c r="D77" s="155">
        <f t="shared" ref="D77:D83" si="5">E77/1.2</f>
        <v>1595</v>
      </c>
      <c r="E77" s="155">
        <f>VLOOKUP(A77,[6]Лист2!$A$10:$G$1458,6,0)</f>
        <v>1914</v>
      </c>
    </row>
    <row r="78" spans="1:5" ht="47.25" x14ac:dyDescent="0.2">
      <c r="A78" s="113">
        <v>10000796</v>
      </c>
      <c r="B78" s="2" t="s">
        <v>24</v>
      </c>
      <c r="C78" s="153" t="str">
        <f>VLOOKUP(A78,'[5]Прейскурант 2021'!$A$11:$I$1419,3,0)</f>
        <v>проба</v>
      </c>
      <c r="D78" s="155">
        <f t="shared" si="5"/>
        <v>2815</v>
      </c>
      <c r="E78" s="155">
        <f>VLOOKUP(A78,[6]Лист2!$A$10:$G$1458,6,0)</f>
        <v>3378</v>
      </c>
    </row>
    <row r="79" spans="1:5" ht="31.5" x14ac:dyDescent="0.2">
      <c r="A79" s="113">
        <v>10000810</v>
      </c>
      <c r="B79" s="2" t="s">
        <v>25</v>
      </c>
      <c r="C79" s="153" t="str">
        <f>VLOOKUP(A79,'[5]Прейскурант 2021'!$A$11:$I$1419,3,0)</f>
        <v>проба</v>
      </c>
      <c r="D79" s="155">
        <f t="shared" si="5"/>
        <v>985</v>
      </c>
      <c r="E79" s="155">
        <f>VLOOKUP(A79,[6]Лист2!$A$10:$G$1458,6,0)</f>
        <v>1182</v>
      </c>
    </row>
    <row r="80" spans="1:5" ht="31.5" x14ac:dyDescent="0.2">
      <c r="A80" s="114">
        <v>10000818</v>
      </c>
      <c r="B80" s="4" t="s">
        <v>1293</v>
      </c>
      <c r="C80" s="153" t="str">
        <f>VLOOKUP(A80,'[5]Прейскурант 2021'!$A$11:$I$1419,3,0)</f>
        <v>иссл.</v>
      </c>
      <c r="D80" s="155">
        <f t="shared" si="5"/>
        <v>2530</v>
      </c>
      <c r="E80" s="155">
        <f>VLOOKUP(A80,[6]Лист2!$A$10:$G$1458,6,0)</f>
        <v>3036</v>
      </c>
    </row>
    <row r="81" spans="1:5" ht="31.5" x14ac:dyDescent="0.2">
      <c r="A81" s="113">
        <v>10000821</v>
      </c>
      <c r="B81" s="2" t="s">
        <v>26</v>
      </c>
      <c r="C81" s="153" t="str">
        <f>VLOOKUP(A81,'[5]Прейскурант 2021'!$A$11:$I$1419,3,0)</f>
        <v>иссл.</v>
      </c>
      <c r="D81" s="155">
        <f t="shared" si="5"/>
        <v>1100</v>
      </c>
      <c r="E81" s="155">
        <f>VLOOKUP(A81,[6]Лист2!$A$10:$G$1458,6,0)</f>
        <v>1320</v>
      </c>
    </row>
    <row r="82" spans="1:5" ht="31.5" x14ac:dyDescent="0.2">
      <c r="A82" s="113">
        <v>10000827</v>
      </c>
      <c r="B82" s="2" t="s">
        <v>27</v>
      </c>
      <c r="C82" s="153" t="str">
        <f>VLOOKUP(A82,'[5]Прейскурант 2021'!$A$11:$I$1419,3,0)</f>
        <v>проба</v>
      </c>
      <c r="D82" s="155">
        <f t="shared" si="5"/>
        <v>2610</v>
      </c>
      <c r="E82" s="155">
        <f>VLOOKUP(A82,[6]Лист2!$A$10:$G$1458,6,0)</f>
        <v>3132</v>
      </c>
    </row>
    <row r="83" spans="1:5" ht="47.25" x14ac:dyDescent="0.2">
      <c r="A83" s="113">
        <v>10000828</v>
      </c>
      <c r="B83" s="2" t="s">
        <v>28</v>
      </c>
      <c r="C83" s="153" t="str">
        <f>VLOOKUP(A83,'[5]Прейскурант 2021'!$A$11:$I$1419,3,0)</f>
        <v>проба</v>
      </c>
      <c r="D83" s="155">
        <f t="shared" si="5"/>
        <v>5175</v>
      </c>
      <c r="E83" s="155">
        <f>VLOOKUP(A83,[6]Лист2!$A$10:$G$1458,6,0)</f>
        <v>6210</v>
      </c>
    </row>
    <row r="84" spans="1:5" x14ac:dyDescent="0.2">
      <c r="A84" s="256" t="s">
        <v>32</v>
      </c>
      <c r="B84" s="256"/>
      <c r="C84" s="256"/>
      <c r="D84" s="256"/>
      <c r="E84" s="256"/>
    </row>
    <row r="85" spans="1:5" ht="31.5" x14ac:dyDescent="0.2">
      <c r="A85" s="113">
        <v>10000177</v>
      </c>
      <c r="B85" s="2" t="s">
        <v>30</v>
      </c>
      <c r="C85" s="153" t="str">
        <f>VLOOKUP(A85,'[5]Прейскурант 2021'!$A$11:$I$1419,3,0)</f>
        <v>проба</v>
      </c>
      <c r="D85" s="155">
        <f t="shared" ref="D85:D98" si="6">E85/1.2</f>
        <v>255</v>
      </c>
      <c r="E85" s="155">
        <f>VLOOKUP(A85,[6]Лист2!$A$10:$G$1458,6,0)</f>
        <v>306</v>
      </c>
    </row>
    <row r="86" spans="1:5" ht="31.5" x14ac:dyDescent="0.2">
      <c r="A86" s="113">
        <v>20000762</v>
      </c>
      <c r="B86" s="2" t="s">
        <v>33</v>
      </c>
      <c r="C86" s="153" t="str">
        <f>VLOOKUP(A86,'[5]Прейскурант 2021'!$A$11:$I$1419,3,0)</f>
        <v>иссл.</v>
      </c>
      <c r="D86" s="155">
        <f t="shared" si="6"/>
        <v>400</v>
      </c>
      <c r="E86" s="155">
        <f>VLOOKUP(A86,[6]Лист2!$A$10:$G$1458,6,0)</f>
        <v>480</v>
      </c>
    </row>
    <row r="87" spans="1:5" ht="47.25" x14ac:dyDescent="0.2">
      <c r="A87" s="113">
        <v>20000766</v>
      </c>
      <c r="B87" s="2" t="s">
        <v>34</v>
      </c>
      <c r="C87" s="153" t="str">
        <f>VLOOKUP(A87,'[5]Прейскурант 2021'!$A$11:$I$1419,3,0)</f>
        <v>иссл.</v>
      </c>
      <c r="D87" s="155">
        <f t="shared" si="6"/>
        <v>600</v>
      </c>
      <c r="E87" s="155">
        <f>VLOOKUP(A87,[6]Лист2!$A$10:$G$1458,6,0)</f>
        <v>720</v>
      </c>
    </row>
    <row r="88" spans="1:5" ht="31.5" x14ac:dyDescent="0.2">
      <c r="A88" s="113">
        <v>20000768</v>
      </c>
      <c r="B88" s="2" t="s">
        <v>35</v>
      </c>
      <c r="C88" s="153" t="str">
        <f>VLOOKUP(A88,'[5]Прейскурант 2021'!$A$11:$I$1419,3,0)</f>
        <v>иссл.</v>
      </c>
      <c r="D88" s="155">
        <f t="shared" si="6"/>
        <v>500</v>
      </c>
      <c r="E88" s="155">
        <f>VLOOKUP(A88,[6]Лист2!$A$10:$G$1458,6,0)</f>
        <v>600</v>
      </c>
    </row>
    <row r="89" spans="1:5" ht="47.25" x14ac:dyDescent="0.2">
      <c r="A89" s="113">
        <v>20000784</v>
      </c>
      <c r="B89" s="2" t="s">
        <v>36</v>
      </c>
      <c r="C89" s="153" t="str">
        <f>VLOOKUP(A89,'[5]Прейскурант 2021'!$A$11:$I$1419,3,0)</f>
        <v>проба</v>
      </c>
      <c r="D89" s="155">
        <f t="shared" si="6"/>
        <v>3080</v>
      </c>
      <c r="E89" s="155">
        <f>VLOOKUP(A89,[6]Лист2!$A$10:$G$1458,6,0)</f>
        <v>3696</v>
      </c>
    </row>
    <row r="90" spans="1:5" ht="29.25" customHeight="1" x14ac:dyDescent="0.2">
      <c r="A90" s="113">
        <v>20000788</v>
      </c>
      <c r="B90" s="2" t="s">
        <v>37</v>
      </c>
      <c r="C90" s="153" t="str">
        <f>VLOOKUP(A90,'[5]Прейскурант 2021'!$A$11:$I$1419,3,0)</f>
        <v>иссл.</v>
      </c>
      <c r="D90" s="155">
        <f t="shared" si="6"/>
        <v>1225</v>
      </c>
      <c r="E90" s="155">
        <f>VLOOKUP(A90,[6]Лист2!$A$10:$G$1458,6,0)</f>
        <v>1470</v>
      </c>
    </row>
    <row r="91" spans="1:5" ht="31.5" x14ac:dyDescent="0.2">
      <c r="A91" s="113">
        <v>20000789</v>
      </c>
      <c r="B91" s="2" t="s">
        <v>38</v>
      </c>
      <c r="C91" s="153" t="str">
        <f>VLOOKUP(A91,'[5]Прейскурант 2021'!$A$11:$I$1419,3,0)</f>
        <v>иссл.</v>
      </c>
      <c r="D91" s="155">
        <f t="shared" si="6"/>
        <v>1200</v>
      </c>
      <c r="E91" s="155">
        <f>VLOOKUP(A91,[6]Лист2!$A$10:$G$1458,6,0)</f>
        <v>1440</v>
      </c>
    </row>
    <row r="92" spans="1:5" ht="47.25" x14ac:dyDescent="0.2">
      <c r="A92" s="113">
        <v>20000790</v>
      </c>
      <c r="B92" s="2" t="s">
        <v>39</v>
      </c>
      <c r="C92" s="153" t="str">
        <f>VLOOKUP(A92,'[5]Прейскурант 2021'!$A$11:$I$1419,3,0)</f>
        <v>иссл.</v>
      </c>
      <c r="D92" s="155">
        <f t="shared" si="6"/>
        <v>1435</v>
      </c>
      <c r="E92" s="155">
        <f>VLOOKUP(A92,[6]Лист2!$A$10:$G$1458,6,0)</f>
        <v>1722</v>
      </c>
    </row>
    <row r="93" spans="1:5" ht="31.5" x14ac:dyDescent="0.2">
      <c r="A93" s="113">
        <v>20001098</v>
      </c>
      <c r="B93" s="2" t="s">
        <v>40</v>
      </c>
      <c r="C93" s="153" t="str">
        <f>VLOOKUP(A93,'[5]Прейскурант 2021'!$A$11:$I$1419,3,0)</f>
        <v>иссл.</v>
      </c>
      <c r="D93" s="155">
        <f t="shared" si="6"/>
        <v>515</v>
      </c>
      <c r="E93" s="155">
        <f>VLOOKUP(A93,[6]Лист2!$A$10:$G$1458,6,0)</f>
        <v>618</v>
      </c>
    </row>
    <row r="94" spans="1:5" ht="22.5" customHeight="1" x14ac:dyDescent="0.2">
      <c r="A94" s="113">
        <v>20000763</v>
      </c>
      <c r="B94" s="2" t="s">
        <v>41</v>
      </c>
      <c r="C94" s="153" t="str">
        <f>VLOOKUP(A94,'[5]Прейскурант 2021'!$A$11:$I$1419,3,0)</f>
        <v>проба</v>
      </c>
      <c r="D94" s="155">
        <f t="shared" si="6"/>
        <v>2035</v>
      </c>
      <c r="E94" s="155">
        <f>VLOOKUP(A94,[6]Лист2!$A$10:$G$1458,6,0)</f>
        <v>2442</v>
      </c>
    </row>
    <row r="95" spans="1:5" ht="24" customHeight="1" x14ac:dyDescent="0.2">
      <c r="A95" s="113">
        <v>20000764</v>
      </c>
      <c r="B95" s="2" t="s">
        <v>42</v>
      </c>
      <c r="C95" s="153" t="str">
        <f>VLOOKUP(A95,'[5]Прейскурант 2021'!$A$11:$I$1419,3,0)</f>
        <v>проба</v>
      </c>
      <c r="D95" s="155">
        <f t="shared" si="6"/>
        <v>2132.5</v>
      </c>
      <c r="E95" s="155">
        <f>VLOOKUP(A95,[6]Лист2!$A$10:$G$1458,6,0)</f>
        <v>2559</v>
      </c>
    </row>
    <row r="96" spans="1:5" ht="31.5" x14ac:dyDescent="0.2">
      <c r="A96" s="113">
        <v>20000783</v>
      </c>
      <c r="B96" s="2" t="s">
        <v>43</v>
      </c>
      <c r="C96" s="153" t="str">
        <f>VLOOKUP(A96,'[5]Прейскурант 2021'!$A$11:$I$1419,3,0)</f>
        <v>проба</v>
      </c>
      <c r="D96" s="155">
        <f t="shared" si="6"/>
        <v>2745</v>
      </c>
      <c r="E96" s="155">
        <f>VLOOKUP(A96,[6]Лист2!$A$10:$G$1458,6,0)</f>
        <v>3294</v>
      </c>
    </row>
    <row r="97" spans="1:5" ht="31.5" x14ac:dyDescent="0.2">
      <c r="A97" s="113">
        <v>20000801</v>
      </c>
      <c r="B97" s="2" t="s">
        <v>44</v>
      </c>
      <c r="C97" s="153" t="str">
        <f>VLOOKUP(A97,'[5]Прейскурант 2021'!$A$11:$I$1419,3,0)</f>
        <v>проба</v>
      </c>
      <c r="D97" s="155">
        <f t="shared" si="6"/>
        <v>3080</v>
      </c>
      <c r="E97" s="155">
        <f>VLOOKUP(A97,[6]Лист2!$A$10:$G$1458,6,0)</f>
        <v>3696</v>
      </c>
    </row>
    <row r="98" spans="1:5" x14ac:dyDescent="0.2">
      <c r="A98" s="115">
        <v>20000956</v>
      </c>
      <c r="B98" s="2" t="s">
        <v>45</v>
      </c>
      <c r="C98" s="153" t="str">
        <f>VLOOKUP(A98,'[5]Прейскурант 2021'!$A$11:$I$1419,3,0)</f>
        <v>проба</v>
      </c>
      <c r="D98" s="155">
        <f t="shared" si="6"/>
        <v>285</v>
      </c>
      <c r="E98" s="155">
        <f>VLOOKUP(A98,[6]Лист2!$A$10:$G$1458,6,0)</f>
        <v>342</v>
      </c>
    </row>
    <row r="99" spans="1:5" x14ac:dyDescent="0.2">
      <c r="A99" s="246" t="s">
        <v>1421</v>
      </c>
      <c r="B99" s="246"/>
      <c r="C99" s="246"/>
      <c r="D99" s="246"/>
      <c r="E99" s="246"/>
    </row>
    <row r="100" spans="1:5" ht="31.5" x14ac:dyDescent="0.2">
      <c r="A100" s="118">
        <v>40000090</v>
      </c>
      <c r="B100" s="119" t="s">
        <v>1266</v>
      </c>
      <c r="C100" s="153" t="str">
        <f>VLOOKUP(A100,'[5]Прейскурант 2021'!$A$11:$I$1419,3,0)</f>
        <v>иссл.</v>
      </c>
      <c r="D100" s="155">
        <f t="shared" ref="D100:D140" si="7">E100/1.2</f>
        <v>960</v>
      </c>
      <c r="E100" s="155">
        <f>VLOOKUP(A100,[6]Лист2!$A$10:$G$1458,6,0)</f>
        <v>1152</v>
      </c>
    </row>
    <row r="101" spans="1:5" ht="31.5" x14ac:dyDescent="0.2">
      <c r="A101" s="118">
        <v>40000091</v>
      </c>
      <c r="B101" s="119" t="s">
        <v>1267</v>
      </c>
      <c r="C101" s="153" t="str">
        <f>VLOOKUP(A101,'[5]Прейскурант 2021'!$A$11:$I$1419,3,0)</f>
        <v>иссл.</v>
      </c>
      <c r="D101" s="155">
        <f t="shared" si="7"/>
        <v>925</v>
      </c>
      <c r="E101" s="155">
        <f>VLOOKUP(A101,[6]Лист2!$A$10:$G$1458,6,0)</f>
        <v>1110</v>
      </c>
    </row>
    <row r="102" spans="1:5" ht="31.5" x14ac:dyDescent="0.2">
      <c r="A102" s="118">
        <v>40000004</v>
      </c>
      <c r="B102" s="1" t="s">
        <v>132</v>
      </c>
      <c r="C102" s="153" t="str">
        <f>VLOOKUP(A102,'[5]Прейскурант 2021'!$A$11:$I$1419,3,0)</f>
        <v>иссл.</v>
      </c>
      <c r="D102" s="155">
        <f t="shared" si="7"/>
        <v>535</v>
      </c>
      <c r="E102" s="155">
        <f>VLOOKUP(A102,[6]Лист2!$A$10:$G$1458,6,0)</f>
        <v>642</v>
      </c>
    </row>
    <row r="103" spans="1:5" ht="31.5" x14ac:dyDescent="0.2">
      <c r="A103" s="118">
        <v>40000005</v>
      </c>
      <c r="B103" s="2" t="s">
        <v>133</v>
      </c>
      <c r="C103" s="153" t="str">
        <f>VLOOKUP(A103,'[5]Прейскурант 2021'!$A$11:$I$1419,3,0)</f>
        <v>иссл.</v>
      </c>
      <c r="D103" s="155">
        <f t="shared" si="7"/>
        <v>535</v>
      </c>
      <c r="E103" s="155">
        <f>VLOOKUP(A103,[6]Лист2!$A$10:$G$1458,6,0)</f>
        <v>642</v>
      </c>
    </row>
    <row r="104" spans="1:5" ht="31.5" x14ac:dyDescent="0.2">
      <c r="A104" s="118">
        <v>40000006</v>
      </c>
      <c r="B104" s="2" t="s">
        <v>134</v>
      </c>
      <c r="C104" s="153" t="str">
        <f>VLOOKUP(A104,'[5]Прейскурант 2021'!$A$11:$I$1419,3,0)</f>
        <v>иссл.</v>
      </c>
      <c r="D104" s="155">
        <f t="shared" si="7"/>
        <v>535</v>
      </c>
      <c r="E104" s="155">
        <f>VLOOKUP(A104,[6]Лист2!$A$10:$G$1458,6,0)</f>
        <v>642</v>
      </c>
    </row>
    <row r="105" spans="1:5" ht="31.5" x14ac:dyDescent="0.2">
      <c r="A105" s="118">
        <v>40000034</v>
      </c>
      <c r="B105" s="2" t="s">
        <v>145</v>
      </c>
      <c r="C105" s="153" t="str">
        <f>VLOOKUP(A105,'[5]Прейскурант 2021'!$A$11:$I$1419,3,0)</f>
        <v>проба</v>
      </c>
      <c r="D105" s="155">
        <f t="shared" si="7"/>
        <v>910</v>
      </c>
      <c r="E105" s="155">
        <f>VLOOKUP(A105,[6]Лист2!$A$10:$G$1458,6,0)</f>
        <v>1092</v>
      </c>
    </row>
    <row r="106" spans="1:5" ht="47.25" x14ac:dyDescent="0.2">
      <c r="A106" s="118">
        <v>40000041</v>
      </c>
      <c r="B106" s="6" t="s">
        <v>147</v>
      </c>
      <c r="C106" s="153" t="str">
        <f>VLOOKUP(A106,'[5]Прейскурант 2021'!$A$11:$I$1419,3,0)</f>
        <v>проба</v>
      </c>
      <c r="D106" s="155">
        <f t="shared" si="7"/>
        <v>690</v>
      </c>
      <c r="E106" s="155">
        <f>VLOOKUP(A106,[6]Лист2!$A$10:$G$1458,6,0)</f>
        <v>828</v>
      </c>
    </row>
    <row r="107" spans="1:5" ht="31.5" x14ac:dyDescent="0.2">
      <c r="A107" s="118">
        <v>40000043</v>
      </c>
      <c r="B107" s="2" t="s">
        <v>148</v>
      </c>
      <c r="C107" s="153" t="str">
        <f>VLOOKUP(A107,'[5]Прейскурант 2021'!$A$11:$I$1419,3,0)</f>
        <v>иссл.</v>
      </c>
      <c r="D107" s="155">
        <f t="shared" si="7"/>
        <v>510</v>
      </c>
      <c r="E107" s="155">
        <f>VLOOKUP(A107,[6]Лист2!$A$10:$G$1458,6,0)</f>
        <v>612</v>
      </c>
    </row>
    <row r="108" spans="1:5" ht="31.5" x14ac:dyDescent="0.2">
      <c r="A108" s="118">
        <v>40000044</v>
      </c>
      <c r="B108" s="2" t="s">
        <v>149</v>
      </c>
      <c r="C108" s="153" t="str">
        <f>VLOOKUP(A108,'[5]Прейскурант 2021'!$A$11:$I$1419,3,0)</f>
        <v>иссл.</v>
      </c>
      <c r="D108" s="155">
        <f t="shared" si="7"/>
        <v>490</v>
      </c>
      <c r="E108" s="155">
        <f>VLOOKUP(A108,[6]Лист2!$A$10:$G$1458,6,0)</f>
        <v>588</v>
      </c>
    </row>
    <row r="109" spans="1:5" ht="31.5" x14ac:dyDescent="0.2">
      <c r="A109" s="118">
        <v>40000045</v>
      </c>
      <c r="B109" s="2" t="s">
        <v>150</v>
      </c>
      <c r="C109" s="153" t="str">
        <f>VLOOKUP(A109,'[5]Прейскурант 2021'!$A$11:$I$1419,3,0)</f>
        <v>иссл.</v>
      </c>
      <c r="D109" s="155">
        <f t="shared" si="7"/>
        <v>490</v>
      </c>
      <c r="E109" s="155">
        <f>VLOOKUP(A109,[6]Лист2!$A$10:$G$1458,6,0)</f>
        <v>588</v>
      </c>
    </row>
    <row r="110" spans="1:5" ht="31.5" x14ac:dyDescent="0.2">
      <c r="A110" s="118">
        <v>40000047</v>
      </c>
      <c r="B110" s="7" t="s">
        <v>151</v>
      </c>
      <c r="C110" s="153" t="str">
        <f>VLOOKUP(A110,'[5]Прейскурант 2021'!$A$11:$I$1419,3,0)</f>
        <v>иссл.</v>
      </c>
      <c r="D110" s="155">
        <f t="shared" si="7"/>
        <v>565</v>
      </c>
      <c r="E110" s="155">
        <f>VLOOKUP(A110,[6]Лист2!$A$10:$G$1458,6,0)</f>
        <v>678</v>
      </c>
    </row>
    <row r="111" spans="1:5" ht="31.5" x14ac:dyDescent="0.2">
      <c r="A111" s="118">
        <v>40000048</v>
      </c>
      <c r="B111" s="7" t="s">
        <v>152</v>
      </c>
      <c r="C111" s="153" t="str">
        <f>VLOOKUP(A111,'[5]Прейскурант 2021'!$A$11:$I$1419,3,0)</f>
        <v>иссл.</v>
      </c>
      <c r="D111" s="155">
        <f t="shared" si="7"/>
        <v>565</v>
      </c>
      <c r="E111" s="155">
        <f>VLOOKUP(A111,[6]Лист2!$A$10:$G$1458,6,0)</f>
        <v>678</v>
      </c>
    </row>
    <row r="112" spans="1:5" ht="31.5" x14ac:dyDescent="0.2">
      <c r="A112" s="116">
        <v>40000035</v>
      </c>
      <c r="B112" s="4" t="s">
        <v>153</v>
      </c>
      <c r="C112" s="153" t="str">
        <f>VLOOKUP(A112,'[5]Прейскурант 2021'!$A$11:$I$1419,3,0)</f>
        <v>проба</v>
      </c>
      <c r="D112" s="155">
        <f t="shared" si="7"/>
        <v>1545</v>
      </c>
      <c r="E112" s="155">
        <f>VLOOKUP(A112,[6]Лист2!$A$10:$G$1458,6,0)</f>
        <v>1854</v>
      </c>
    </row>
    <row r="113" spans="1:5" ht="78.75" x14ac:dyDescent="0.2">
      <c r="A113" s="112">
        <v>40000056</v>
      </c>
      <c r="B113" s="8" t="s">
        <v>154</v>
      </c>
      <c r="C113" s="153" t="str">
        <f>VLOOKUP(A113,'[5]Прейскурант 2021'!$A$11:$I$1419,3,0)</f>
        <v>проба</v>
      </c>
      <c r="D113" s="155">
        <f t="shared" si="7"/>
        <v>1435</v>
      </c>
      <c r="E113" s="155">
        <f>VLOOKUP(A113,[6]Лист2!$A$10:$G$1458,6,0)</f>
        <v>1722</v>
      </c>
    </row>
    <row r="114" spans="1:5" ht="31.5" x14ac:dyDescent="0.2">
      <c r="A114" s="112">
        <v>40000057</v>
      </c>
      <c r="B114" s="8" t="s">
        <v>155</v>
      </c>
      <c r="C114" s="153" t="str">
        <f>VLOOKUP(A114,'[5]Прейскурант 2021'!$A$11:$I$1419,3,0)</f>
        <v>иссл.</v>
      </c>
      <c r="D114" s="155">
        <f t="shared" si="7"/>
        <v>1325</v>
      </c>
      <c r="E114" s="155">
        <f>VLOOKUP(A114,[6]Лист2!$A$10:$G$1458,6,0)</f>
        <v>1590</v>
      </c>
    </row>
    <row r="115" spans="1:5" ht="31.5" x14ac:dyDescent="0.2">
      <c r="A115" s="114">
        <v>40000036</v>
      </c>
      <c r="B115" s="9" t="s">
        <v>156</v>
      </c>
      <c r="C115" s="153" t="str">
        <f>VLOOKUP(A115,'[5]Прейскурант 2021'!$A$11:$I$1419,3,0)</f>
        <v>проба</v>
      </c>
      <c r="D115" s="155">
        <f t="shared" si="7"/>
        <v>1045</v>
      </c>
      <c r="E115" s="155">
        <f>VLOOKUP(A115,[6]Лист2!$A$10:$G$1458,6,0)</f>
        <v>1254</v>
      </c>
    </row>
    <row r="116" spans="1:5" ht="31.5" x14ac:dyDescent="0.2">
      <c r="A116" s="114">
        <v>40000038</v>
      </c>
      <c r="B116" s="9" t="s">
        <v>157</v>
      </c>
      <c r="C116" s="153" t="str">
        <f>VLOOKUP(A116,'[5]Прейскурант 2021'!$A$11:$I$1419,3,0)</f>
        <v>иссл.</v>
      </c>
      <c r="D116" s="155">
        <f t="shared" si="7"/>
        <v>1045</v>
      </c>
      <c r="E116" s="155">
        <f>VLOOKUP(A116,[6]Лист2!$A$10:$G$1458,6,0)</f>
        <v>1254</v>
      </c>
    </row>
    <row r="117" spans="1:5" ht="31.5" x14ac:dyDescent="0.2">
      <c r="A117" s="118">
        <v>40000856</v>
      </c>
      <c r="B117" s="2" t="s">
        <v>158</v>
      </c>
      <c r="C117" s="153" t="str">
        <f>VLOOKUP(A117,'[5]Прейскурант 2021'!$A$11:$I$1419,3,0)</f>
        <v>иссл.</v>
      </c>
      <c r="D117" s="155">
        <f t="shared" si="7"/>
        <v>625</v>
      </c>
      <c r="E117" s="155">
        <f>VLOOKUP(A117,[6]Лист2!$A$10:$G$1458,6,0)</f>
        <v>750</v>
      </c>
    </row>
    <row r="118" spans="1:5" ht="31.5" x14ac:dyDescent="0.2">
      <c r="A118" s="118">
        <v>40000857</v>
      </c>
      <c r="B118" s="6" t="s">
        <v>159</v>
      </c>
      <c r="C118" s="153" t="str">
        <f>VLOOKUP(A118,'[5]Прейскурант 2021'!$A$11:$I$1419,3,0)</f>
        <v>иссл.</v>
      </c>
      <c r="D118" s="155">
        <f t="shared" si="7"/>
        <v>625</v>
      </c>
      <c r="E118" s="155">
        <f>VLOOKUP(A118,[6]Лист2!$A$10:$G$1458,6,0)</f>
        <v>750</v>
      </c>
    </row>
    <row r="119" spans="1:5" ht="31.5" x14ac:dyDescent="0.2">
      <c r="A119" s="118">
        <v>40000858</v>
      </c>
      <c r="B119" s="2" t="s">
        <v>160</v>
      </c>
      <c r="C119" s="153" t="str">
        <f>VLOOKUP(A119,'[5]Прейскурант 2021'!$A$11:$I$1419,3,0)</f>
        <v>иссл.</v>
      </c>
      <c r="D119" s="155">
        <f t="shared" si="7"/>
        <v>625</v>
      </c>
      <c r="E119" s="155">
        <f>VLOOKUP(A119,[6]Лист2!$A$10:$G$1458,6,0)</f>
        <v>750</v>
      </c>
    </row>
    <row r="120" spans="1:5" ht="31.5" x14ac:dyDescent="0.2">
      <c r="A120" s="118">
        <v>40000859</v>
      </c>
      <c r="B120" s="2" t="s">
        <v>161</v>
      </c>
      <c r="C120" s="153" t="str">
        <f>VLOOKUP(A120,'[5]Прейскурант 2021'!$A$11:$I$1419,3,0)</f>
        <v>иссл.</v>
      </c>
      <c r="D120" s="155">
        <f t="shared" si="7"/>
        <v>625</v>
      </c>
      <c r="E120" s="155">
        <f>VLOOKUP(A120,[6]Лист2!$A$10:$G$1458,6,0)</f>
        <v>750</v>
      </c>
    </row>
    <row r="121" spans="1:5" ht="31.5" x14ac:dyDescent="0.2">
      <c r="A121" s="118">
        <v>40000861</v>
      </c>
      <c r="B121" s="6" t="s">
        <v>162</v>
      </c>
      <c r="C121" s="153" t="str">
        <f>VLOOKUP(A121,'[5]Прейскурант 2021'!$A$11:$I$1419,3,0)</f>
        <v>иссл.</v>
      </c>
      <c r="D121" s="155">
        <f t="shared" si="7"/>
        <v>575</v>
      </c>
      <c r="E121" s="155">
        <f>VLOOKUP(A121,[6]Лист2!$A$10:$G$1458,6,0)</f>
        <v>690</v>
      </c>
    </row>
    <row r="122" spans="1:5" ht="43.5" customHeight="1" x14ac:dyDescent="0.2">
      <c r="A122" s="118">
        <v>40000082</v>
      </c>
      <c r="B122" s="6" t="s">
        <v>1239</v>
      </c>
      <c r="C122" s="153" t="str">
        <f>VLOOKUP(A122,'[5]Прейскурант 2021'!$A$11:$I$1419,3,0)</f>
        <v>иссл.</v>
      </c>
      <c r="D122" s="155">
        <f t="shared" si="7"/>
        <v>575</v>
      </c>
      <c r="E122" s="155">
        <f>VLOOKUP(A122,[6]Лист2!$A$10:$G$1458,6,0)</f>
        <v>690</v>
      </c>
    </row>
    <row r="123" spans="1:5" ht="47.25" x14ac:dyDescent="0.2">
      <c r="A123" s="118">
        <v>40000083</v>
      </c>
      <c r="B123" s="6" t="s">
        <v>163</v>
      </c>
      <c r="C123" s="153" t="str">
        <f>VLOOKUP(A123,'[5]Прейскурант 2021'!$A$11:$I$1419,3,0)</f>
        <v>иссл.</v>
      </c>
      <c r="D123" s="155">
        <f t="shared" si="7"/>
        <v>575</v>
      </c>
      <c r="E123" s="155">
        <f>VLOOKUP(A123,[6]Лист2!$A$10:$G$1458,6,0)</f>
        <v>690</v>
      </c>
    </row>
    <row r="124" spans="1:5" ht="31.5" x14ac:dyDescent="0.2">
      <c r="A124" s="118">
        <v>40000863</v>
      </c>
      <c r="B124" s="2" t="s">
        <v>164</v>
      </c>
      <c r="C124" s="153" t="str">
        <f>VLOOKUP(A124,'[5]Прейскурант 2021'!$A$11:$I$1419,3,0)</f>
        <v>иссл.</v>
      </c>
      <c r="D124" s="155">
        <f t="shared" si="7"/>
        <v>600</v>
      </c>
      <c r="E124" s="155">
        <f>VLOOKUP(A124,[6]Лист2!$A$10:$G$1458,6,0)</f>
        <v>720</v>
      </c>
    </row>
    <row r="125" spans="1:5" ht="31.5" x14ac:dyDescent="0.2">
      <c r="A125" s="118">
        <v>40000864</v>
      </c>
      <c r="B125" s="2" t="s">
        <v>165</v>
      </c>
      <c r="C125" s="153" t="str">
        <f>VLOOKUP(A125,'[5]Прейскурант 2021'!$A$11:$I$1419,3,0)</f>
        <v>иссл.</v>
      </c>
      <c r="D125" s="155">
        <f t="shared" si="7"/>
        <v>565</v>
      </c>
      <c r="E125" s="155">
        <f>VLOOKUP(A125,[6]Лист2!$A$10:$G$1458,6,0)</f>
        <v>678</v>
      </c>
    </row>
    <row r="126" spans="1:5" ht="22.5" customHeight="1" x14ac:dyDescent="0.2">
      <c r="A126" s="118">
        <v>40000883</v>
      </c>
      <c r="B126" s="2" t="s">
        <v>166</v>
      </c>
      <c r="C126" s="153" t="str">
        <f>VLOOKUP(A126,'[5]Прейскурант 2021'!$A$11:$I$1419,3,0)</f>
        <v>иссл.</v>
      </c>
      <c r="D126" s="155">
        <f t="shared" si="7"/>
        <v>510</v>
      </c>
      <c r="E126" s="155">
        <f>VLOOKUP(A126,[6]Лист2!$A$10:$G$1458,6,0)</f>
        <v>612</v>
      </c>
    </row>
    <row r="127" spans="1:5" ht="31.5" x14ac:dyDescent="0.2">
      <c r="A127" s="118">
        <v>40000884</v>
      </c>
      <c r="B127" s="10" t="s">
        <v>167</v>
      </c>
      <c r="C127" s="153" t="str">
        <f>VLOOKUP(A127,'[5]Прейскурант 2021'!$A$11:$I$1419,3,0)</f>
        <v>иссл.</v>
      </c>
      <c r="D127" s="155">
        <f t="shared" si="7"/>
        <v>600</v>
      </c>
      <c r="E127" s="155">
        <f>VLOOKUP(A127,[6]Лист2!$A$10:$G$1458,6,0)</f>
        <v>720</v>
      </c>
    </row>
    <row r="128" spans="1:5" ht="24" customHeight="1" x14ac:dyDescent="0.2">
      <c r="A128" s="118">
        <v>40000885</v>
      </c>
      <c r="B128" s="2" t="s">
        <v>168</v>
      </c>
      <c r="C128" s="153" t="str">
        <f>VLOOKUP(A128,'[5]Прейскурант 2021'!$A$11:$I$1419,3,0)</f>
        <v>иссл.</v>
      </c>
      <c r="D128" s="155">
        <f t="shared" si="7"/>
        <v>745</v>
      </c>
      <c r="E128" s="155">
        <f>VLOOKUP(A128,[6]Лист2!$A$10:$G$1458,6,0)</f>
        <v>894</v>
      </c>
    </row>
    <row r="129" spans="1:5" ht="42.75" customHeight="1" x14ac:dyDescent="0.2">
      <c r="A129" s="118">
        <v>40000894</v>
      </c>
      <c r="B129" s="10" t="s">
        <v>169</v>
      </c>
      <c r="C129" s="153" t="str">
        <f>VLOOKUP(A129,'[5]Прейскурант 2021'!$A$11:$I$1419,3,0)</f>
        <v>проба</v>
      </c>
      <c r="D129" s="155">
        <f t="shared" si="7"/>
        <v>805</v>
      </c>
      <c r="E129" s="155">
        <f>VLOOKUP(A129,[6]Лист2!$A$10:$G$1458,6,0)</f>
        <v>966</v>
      </c>
    </row>
    <row r="130" spans="1:5" ht="31.5" x14ac:dyDescent="0.2">
      <c r="A130" s="118">
        <v>40000895</v>
      </c>
      <c r="B130" s="2" t="s">
        <v>170</v>
      </c>
      <c r="C130" s="153" t="str">
        <f>VLOOKUP(A130,'[5]Прейскурант 2021'!$A$11:$I$1419,3,0)</f>
        <v>проба</v>
      </c>
      <c r="D130" s="155">
        <f t="shared" si="7"/>
        <v>805</v>
      </c>
      <c r="E130" s="155">
        <f>VLOOKUP(A130,[6]Лист2!$A$10:$G$1458,6,0)</f>
        <v>966</v>
      </c>
    </row>
    <row r="131" spans="1:5" ht="31.5" x14ac:dyDescent="0.2">
      <c r="A131" s="118">
        <v>40000896</v>
      </c>
      <c r="B131" s="2" t="s">
        <v>171</v>
      </c>
      <c r="C131" s="153" t="str">
        <f>VLOOKUP(A131,'[5]Прейскурант 2021'!$A$11:$I$1419,3,0)</f>
        <v>иссл.</v>
      </c>
      <c r="D131" s="155">
        <f t="shared" si="7"/>
        <v>550</v>
      </c>
      <c r="E131" s="155">
        <f>VLOOKUP(A131,[6]Лист2!$A$10:$G$1458,6,0)</f>
        <v>660</v>
      </c>
    </row>
    <row r="132" spans="1:5" ht="31.5" x14ac:dyDescent="0.2">
      <c r="A132" s="112">
        <v>40000897</v>
      </c>
      <c r="B132" s="8" t="s">
        <v>172</v>
      </c>
      <c r="C132" s="153" t="str">
        <f>VLOOKUP(A132,'[5]Прейскурант 2021'!$A$11:$I$1419,3,0)</f>
        <v>иссл.</v>
      </c>
      <c r="D132" s="155">
        <f t="shared" si="7"/>
        <v>1165</v>
      </c>
      <c r="E132" s="155">
        <f>VLOOKUP(A132,[6]Лист2!$A$10:$G$1458,6,0)</f>
        <v>1398</v>
      </c>
    </row>
    <row r="133" spans="1:5" ht="31.5" x14ac:dyDescent="0.2">
      <c r="A133" s="26">
        <v>40000054</v>
      </c>
      <c r="B133" s="9" t="s">
        <v>173</v>
      </c>
      <c r="C133" s="153" t="str">
        <f>VLOOKUP(A133,'[5]Прейскурант 2021'!$A$11:$I$1419,3,0)</f>
        <v>иссл.</v>
      </c>
      <c r="D133" s="155">
        <f t="shared" si="7"/>
        <v>1045</v>
      </c>
      <c r="E133" s="155">
        <f>VLOOKUP(A133,[6]Лист2!$A$10:$G$1458,6,0)</f>
        <v>1254</v>
      </c>
    </row>
    <row r="134" spans="1:5" ht="31.5" x14ac:dyDescent="0.2">
      <c r="A134" s="120">
        <v>40000965</v>
      </c>
      <c r="B134" s="2" t="s">
        <v>174</v>
      </c>
      <c r="C134" s="153" t="str">
        <f>VLOOKUP(A134,'[5]Прейскурант 2021'!$A$11:$I$1419,3,0)</f>
        <v>иссл.</v>
      </c>
      <c r="D134" s="155">
        <f t="shared" si="7"/>
        <v>1045</v>
      </c>
      <c r="E134" s="155">
        <f>VLOOKUP(A134,[6]Лист2!$A$10:$G$1458,6,0)</f>
        <v>1254</v>
      </c>
    </row>
    <row r="135" spans="1:5" ht="31.5" x14ac:dyDescent="0.2">
      <c r="A135" s="120">
        <v>40000079</v>
      </c>
      <c r="B135" s="2" t="s">
        <v>175</v>
      </c>
      <c r="C135" s="153" t="str">
        <f>VLOOKUP(A135,'[5]Прейскурант 2021'!$A$11:$I$1419,3,0)</f>
        <v>иссл.</v>
      </c>
      <c r="D135" s="155">
        <f t="shared" si="7"/>
        <v>1295</v>
      </c>
      <c r="E135" s="155">
        <f>VLOOKUP(A135,[6]Лист2!$A$10:$G$1458,6,0)</f>
        <v>1554</v>
      </c>
    </row>
    <row r="136" spans="1:5" ht="42" customHeight="1" x14ac:dyDescent="0.2">
      <c r="A136" s="120">
        <v>40000097</v>
      </c>
      <c r="B136" s="119" t="s">
        <v>1298</v>
      </c>
      <c r="C136" s="153" t="str">
        <f>VLOOKUP(A136,'[5]Прейскурант 2021'!$A$11:$I$1419,3,0)</f>
        <v>иссл.</v>
      </c>
      <c r="D136" s="155">
        <f t="shared" si="7"/>
        <v>1000</v>
      </c>
      <c r="E136" s="155">
        <f>VLOOKUP(A136,[6]Лист2!$A$10:$G$1458,6,0)</f>
        <v>1200</v>
      </c>
    </row>
    <row r="137" spans="1:5" ht="39.75" customHeight="1" x14ac:dyDescent="0.2">
      <c r="A137" s="120">
        <v>40000100</v>
      </c>
      <c r="B137" s="2" t="s">
        <v>1299</v>
      </c>
      <c r="C137" s="153" t="str">
        <f>VLOOKUP(A137,'[5]Прейскурант 2021'!$A$11:$I$1419,3,0)</f>
        <v>иссл.</v>
      </c>
      <c r="D137" s="155">
        <f t="shared" si="7"/>
        <v>1000</v>
      </c>
      <c r="E137" s="155">
        <f>VLOOKUP(A137,[6]Лист2!$A$10:$G$1458,6,0)</f>
        <v>1200</v>
      </c>
    </row>
    <row r="138" spans="1:5" ht="31.5" x14ac:dyDescent="0.2">
      <c r="A138" s="120">
        <v>40000103</v>
      </c>
      <c r="B138" s="2" t="s">
        <v>1300</v>
      </c>
      <c r="C138" s="153" t="str">
        <f>VLOOKUP(A138,'[5]Прейскурант 2021'!$A$11:$I$1419,3,0)</f>
        <v>иссл.</v>
      </c>
      <c r="D138" s="155">
        <f t="shared" si="7"/>
        <v>1000</v>
      </c>
      <c r="E138" s="155">
        <f>VLOOKUP(A138,[6]Лист2!$A$10:$G$1458,6,0)</f>
        <v>1200</v>
      </c>
    </row>
    <row r="139" spans="1:5" ht="47.25" x14ac:dyDescent="0.2">
      <c r="A139" s="120">
        <v>40000104</v>
      </c>
      <c r="B139" s="2" t="s">
        <v>1301</v>
      </c>
      <c r="C139" s="153" t="str">
        <f>VLOOKUP(A139,'[5]Прейскурант 2021'!$A$11:$I$1419,3,0)</f>
        <v>иссл.</v>
      </c>
      <c r="D139" s="155">
        <f t="shared" si="7"/>
        <v>2190</v>
      </c>
      <c r="E139" s="155">
        <f>VLOOKUP(A139,[6]Лист2!$A$10:$G$1458,6,0)</f>
        <v>2628</v>
      </c>
    </row>
    <row r="140" spans="1:5" ht="47.25" x14ac:dyDescent="0.2">
      <c r="A140" s="120">
        <v>40000110</v>
      </c>
      <c r="B140" s="2" t="s">
        <v>1492</v>
      </c>
      <c r="C140" s="153" t="s">
        <v>1368</v>
      </c>
      <c r="D140" s="155">
        <f t="shared" si="7"/>
        <v>670</v>
      </c>
      <c r="E140" s="155">
        <f>VLOOKUP(A140,[6]Лист2!$A$10:$G$1458,6,0)</f>
        <v>804</v>
      </c>
    </row>
    <row r="141" spans="1:5" x14ac:dyDescent="0.2">
      <c r="A141" s="246" t="s">
        <v>1422</v>
      </c>
      <c r="B141" s="246"/>
      <c r="C141" s="246"/>
      <c r="D141" s="246"/>
      <c r="E141" s="246"/>
    </row>
    <row r="142" spans="1:5" ht="63" x14ac:dyDescent="0.2">
      <c r="A142" s="120">
        <v>40000078</v>
      </c>
      <c r="B142" s="2" t="s">
        <v>177</v>
      </c>
      <c r="C142" s="153" t="str">
        <f>VLOOKUP(A142,'[5]Прейскурант 2021'!$A$11:$I$1419,3,0)</f>
        <v>иссл.</v>
      </c>
      <c r="D142" s="155">
        <f t="shared" ref="D142:D143" si="8">E142/1.2</f>
        <v>545</v>
      </c>
      <c r="E142" s="155">
        <f>VLOOKUP(A142,[6]Лист2!$A$10:$G$1458,6,0)</f>
        <v>654</v>
      </c>
    </row>
    <row r="143" spans="1:5" ht="78.75" x14ac:dyDescent="0.2">
      <c r="A143" s="120">
        <v>40000958</v>
      </c>
      <c r="B143" s="2" t="s">
        <v>178</v>
      </c>
      <c r="C143" s="153" t="str">
        <f>VLOOKUP(A143,'[5]Прейскурант 2021'!$A$11:$I$1419,3,0)</f>
        <v>проба</v>
      </c>
      <c r="D143" s="155">
        <f t="shared" si="8"/>
        <v>745</v>
      </c>
      <c r="E143" s="155">
        <f>VLOOKUP(A143,[6]Лист2!$A$10:$G$1458,6,0)</f>
        <v>894</v>
      </c>
    </row>
    <row r="144" spans="1:5" x14ac:dyDescent="0.2">
      <c r="A144" s="246" t="s">
        <v>1423</v>
      </c>
      <c r="B144" s="246"/>
      <c r="C144" s="246"/>
      <c r="D144" s="246"/>
      <c r="E144" s="246"/>
    </row>
    <row r="145" spans="1:5" ht="31.5" x14ac:dyDescent="0.2">
      <c r="A145" s="118">
        <v>40000855</v>
      </c>
      <c r="B145" s="2" t="s">
        <v>179</v>
      </c>
      <c r="C145" s="153" t="str">
        <f>VLOOKUP(A145,'[5]Прейскурант 2021'!$A$11:$I$1419,3,0)</f>
        <v>проба</v>
      </c>
      <c r="D145" s="155">
        <f t="shared" ref="D145:D153" si="9">E145/1.2</f>
        <v>3900</v>
      </c>
      <c r="E145" s="155">
        <f>VLOOKUP(A145,[6]Лист2!$A$10:$G$1458,6,0)</f>
        <v>4680</v>
      </c>
    </row>
    <row r="146" spans="1:5" ht="31.5" x14ac:dyDescent="0.2">
      <c r="A146" s="120">
        <v>40000956</v>
      </c>
      <c r="B146" s="2" t="s">
        <v>180</v>
      </c>
      <c r="C146" s="153" t="str">
        <f>VLOOKUP(A146,'[5]Прейскурант 2021'!$A$11:$I$1419,3,0)</f>
        <v>проба</v>
      </c>
      <c r="D146" s="155">
        <f t="shared" si="9"/>
        <v>3280</v>
      </c>
      <c r="E146" s="155">
        <f>VLOOKUP(A146,[6]Лист2!$A$10:$G$1458,6,0)</f>
        <v>3936</v>
      </c>
    </row>
    <row r="147" spans="1:5" ht="31.5" x14ac:dyDescent="0.2">
      <c r="A147" s="120">
        <v>40000957</v>
      </c>
      <c r="B147" s="2" t="s">
        <v>181</v>
      </c>
      <c r="C147" s="153" t="str">
        <f>VLOOKUP(A147,'[5]Прейскурант 2021'!$A$11:$I$1419,3,0)</f>
        <v>проба</v>
      </c>
      <c r="D147" s="155">
        <f t="shared" si="9"/>
        <v>2630</v>
      </c>
      <c r="E147" s="155">
        <f>VLOOKUP(A147,[6]Лист2!$A$10:$G$1458,6,0)</f>
        <v>3156</v>
      </c>
    </row>
    <row r="148" spans="1:5" ht="54.75" customHeight="1" x14ac:dyDescent="0.2">
      <c r="A148" s="112">
        <v>40000077</v>
      </c>
      <c r="B148" s="8" t="s">
        <v>182</v>
      </c>
      <c r="C148" s="153" t="str">
        <f>VLOOKUP(A148,'[5]Прейскурант 2021'!$A$11:$I$1419,3,0)</f>
        <v>иссл.</v>
      </c>
      <c r="D148" s="155">
        <f t="shared" si="9"/>
        <v>1935</v>
      </c>
      <c r="E148" s="155">
        <f>VLOOKUP(A148,[6]Лист2!$A$10:$G$1458,6,0)</f>
        <v>2322</v>
      </c>
    </row>
    <row r="149" spans="1:5" ht="31.5" x14ac:dyDescent="0.2">
      <c r="A149" s="120">
        <v>40000952</v>
      </c>
      <c r="B149" s="8" t="s">
        <v>183</v>
      </c>
      <c r="C149" s="153" t="str">
        <f>VLOOKUP(A149,'[5]Прейскурант 2021'!$A$11:$I$1419,3,0)</f>
        <v>проба</v>
      </c>
      <c r="D149" s="155">
        <f t="shared" si="9"/>
        <v>1805</v>
      </c>
      <c r="E149" s="155">
        <f>VLOOKUP(A149,[6]Лист2!$A$10:$G$1458,6,0)</f>
        <v>2166</v>
      </c>
    </row>
    <row r="150" spans="1:5" ht="31.5" x14ac:dyDescent="0.2">
      <c r="A150" s="120">
        <v>40000953</v>
      </c>
      <c r="B150" s="8" t="s">
        <v>184</v>
      </c>
      <c r="C150" s="153" t="str">
        <f>VLOOKUP(A150,'[5]Прейскурант 2021'!$A$11:$I$1419,3,0)</f>
        <v>проба</v>
      </c>
      <c r="D150" s="155">
        <f t="shared" si="9"/>
        <v>1805</v>
      </c>
      <c r="E150" s="155">
        <f>VLOOKUP(A150,[6]Лист2!$A$10:$G$1458,6,0)</f>
        <v>2166</v>
      </c>
    </row>
    <row r="151" spans="1:5" ht="31.5" x14ac:dyDescent="0.2">
      <c r="A151" s="120">
        <v>40000080</v>
      </c>
      <c r="B151" s="8" t="s">
        <v>185</v>
      </c>
      <c r="C151" s="153" t="str">
        <f>VLOOKUP(A151,'[5]Прейскурант 2021'!$A$11:$I$1419,3,0)</f>
        <v>проба</v>
      </c>
      <c r="D151" s="155">
        <f t="shared" si="9"/>
        <v>1805</v>
      </c>
      <c r="E151" s="155">
        <f>VLOOKUP(A151,[6]Лист2!$A$10:$G$1458,6,0)</f>
        <v>2166</v>
      </c>
    </row>
    <row r="152" spans="1:5" ht="31.5" x14ac:dyDescent="0.2">
      <c r="A152" s="120">
        <v>40000081</v>
      </c>
      <c r="B152" s="8" t="s">
        <v>186</v>
      </c>
      <c r="C152" s="153" t="str">
        <f>VLOOKUP(A152,'[5]Прейскурант 2021'!$A$11:$I$1419,3,0)</f>
        <v>проба</v>
      </c>
      <c r="D152" s="155">
        <f t="shared" si="9"/>
        <v>1805</v>
      </c>
      <c r="E152" s="155">
        <f>VLOOKUP(A152,[6]Лист2!$A$10:$G$1458,6,0)</f>
        <v>2166</v>
      </c>
    </row>
    <row r="153" spans="1:5" ht="47.25" x14ac:dyDescent="0.2">
      <c r="A153" s="120">
        <v>40000954</v>
      </c>
      <c r="B153" s="8" t="s">
        <v>187</v>
      </c>
      <c r="C153" s="153" t="str">
        <f>VLOOKUP(A153,'[5]Прейскурант 2021'!$A$11:$I$1419,3,0)</f>
        <v>проба</v>
      </c>
      <c r="D153" s="155">
        <f t="shared" si="9"/>
        <v>1725</v>
      </c>
      <c r="E153" s="155">
        <f>VLOOKUP(A153,[6]Лист2!$A$10:$G$1458,6,0)</f>
        <v>2070</v>
      </c>
    </row>
    <row r="154" spans="1:5" x14ac:dyDescent="0.2">
      <c r="A154" s="265" t="s">
        <v>188</v>
      </c>
      <c r="B154" s="265"/>
      <c r="C154" s="265"/>
      <c r="D154" s="265"/>
      <c r="E154" s="265"/>
    </row>
    <row r="155" spans="1:5" ht="31.5" x14ac:dyDescent="0.2">
      <c r="A155" s="118">
        <v>40000647</v>
      </c>
      <c r="B155" s="7" t="s">
        <v>189</v>
      </c>
      <c r="C155" s="153" t="str">
        <f>VLOOKUP(A155,'[5]Прейскурант 2021'!$A$11:$I$1419,3,0)</f>
        <v>проба</v>
      </c>
      <c r="D155" s="155">
        <f t="shared" ref="D155" si="10">E155/1.2</f>
        <v>230</v>
      </c>
      <c r="E155" s="155">
        <f>VLOOKUP(A155,[6]Лист2!$A$10:$G$1458,6,0)</f>
        <v>276</v>
      </c>
    </row>
    <row r="156" spans="1:5" x14ac:dyDescent="0.2">
      <c r="A156" s="253" t="s">
        <v>77</v>
      </c>
      <c r="B156" s="253"/>
      <c r="C156" s="253"/>
      <c r="D156" s="253"/>
      <c r="E156" s="253"/>
    </row>
    <row r="157" spans="1:5" ht="22.5" customHeight="1" x14ac:dyDescent="0.2">
      <c r="A157" s="114">
        <v>30000823</v>
      </c>
      <c r="B157" s="4" t="s">
        <v>78</v>
      </c>
      <c r="C157" s="153" t="str">
        <f>VLOOKUP(A157,'[5]Прейскурант 2021'!$A$11:$I$1419,3,0)</f>
        <v>иссл.</v>
      </c>
      <c r="D157" s="155">
        <f t="shared" ref="D157:D167" si="11">E157/1.2</f>
        <v>135</v>
      </c>
      <c r="E157" s="155">
        <f>VLOOKUP(A157,[6]Лист2!$A$10:$G$1458,6,0)</f>
        <v>162</v>
      </c>
    </row>
    <row r="158" spans="1:5" ht="31.5" x14ac:dyDescent="0.2">
      <c r="A158" s="114">
        <v>30000824</v>
      </c>
      <c r="B158" s="4" t="s">
        <v>79</v>
      </c>
      <c r="C158" s="153" t="str">
        <f>VLOOKUP(A158,'[5]Прейскурант 2021'!$A$11:$I$1419,3,0)</f>
        <v>иссл.</v>
      </c>
      <c r="D158" s="155">
        <f t="shared" si="11"/>
        <v>310</v>
      </c>
      <c r="E158" s="155">
        <f>VLOOKUP(A158,[6]Лист2!$A$10:$G$1458,6,0)</f>
        <v>372</v>
      </c>
    </row>
    <row r="159" spans="1:5" ht="31.5" x14ac:dyDescent="0.2">
      <c r="A159" s="114">
        <v>30000825</v>
      </c>
      <c r="B159" s="4" t="s">
        <v>80</v>
      </c>
      <c r="C159" s="153" t="str">
        <f>VLOOKUP(A159,'[5]Прейскурант 2021'!$A$11:$I$1419,3,0)</f>
        <v>иссл.</v>
      </c>
      <c r="D159" s="155">
        <f t="shared" si="11"/>
        <v>285</v>
      </c>
      <c r="E159" s="155">
        <f>VLOOKUP(A159,[6]Лист2!$A$10:$G$1458,6,0)</f>
        <v>342</v>
      </c>
    </row>
    <row r="160" spans="1:5" ht="31.5" x14ac:dyDescent="0.2">
      <c r="A160" s="114">
        <v>30000826</v>
      </c>
      <c r="B160" s="4" t="s">
        <v>81</v>
      </c>
      <c r="C160" s="153" t="str">
        <f>VLOOKUP(A160,'[5]Прейскурант 2021'!$A$11:$I$1419,3,0)</f>
        <v>иссл.</v>
      </c>
      <c r="D160" s="155">
        <f t="shared" si="11"/>
        <v>345</v>
      </c>
      <c r="E160" s="155">
        <f>VLOOKUP(A160,[6]Лист2!$A$10:$G$1458,6,0)</f>
        <v>414</v>
      </c>
    </row>
    <row r="161" spans="1:5" ht="26.25" customHeight="1" x14ac:dyDescent="0.2">
      <c r="A161" s="114">
        <v>30000827</v>
      </c>
      <c r="B161" s="4" t="s">
        <v>82</v>
      </c>
      <c r="C161" s="153" t="str">
        <f>VLOOKUP(A161,'[5]Прейскурант 2021'!$A$11:$I$1419,3,0)</f>
        <v>иссл.</v>
      </c>
      <c r="D161" s="155">
        <f t="shared" si="11"/>
        <v>135</v>
      </c>
      <c r="E161" s="155">
        <f>VLOOKUP(A161,[6]Лист2!$A$10:$G$1458,6,0)</f>
        <v>162</v>
      </c>
    </row>
    <row r="162" spans="1:5" ht="24" customHeight="1" x14ac:dyDescent="0.2">
      <c r="A162" s="114">
        <v>30000828</v>
      </c>
      <c r="B162" s="4" t="s">
        <v>83</v>
      </c>
      <c r="C162" s="153" t="str">
        <f>VLOOKUP(A162,'[5]Прейскурант 2021'!$A$11:$I$1419,3,0)</f>
        <v>иссл.</v>
      </c>
      <c r="D162" s="155">
        <f t="shared" si="11"/>
        <v>190</v>
      </c>
      <c r="E162" s="155">
        <f>VLOOKUP(A162,[6]Лист2!$A$10:$G$1458,6,0)</f>
        <v>228</v>
      </c>
    </row>
    <row r="163" spans="1:5" ht="31.5" x14ac:dyDescent="0.2">
      <c r="A163" s="114">
        <v>30000830</v>
      </c>
      <c r="B163" s="4" t="s">
        <v>84</v>
      </c>
      <c r="C163" s="153" t="str">
        <f>VLOOKUP(A163,'[5]Прейскурант 2021'!$A$11:$I$1419,3,0)</f>
        <v>иссл.</v>
      </c>
      <c r="D163" s="155">
        <f t="shared" si="11"/>
        <v>260</v>
      </c>
      <c r="E163" s="155">
        <f>VLOOKUP(A163,[6]Лист2!$A$10:$G$1458,6,0)</f>
        <v>312</v>
      </c>
    </row>
    <row r="164" spans="1:5" ht="21.75" customHeight="1" x14ac:dyDescent="0.2">
      <c r="A164" s="114">
        <v>30000831</v>
      </c>
      <c r="B164" s="4" t="s">
        <v>85</v>
      </c>
      <c r="C164" s="153" t="str">
        <f>VLOOKUP(A164,'[5]Прейскурант 2021'!$A$11:$I$1419,3,0)</f>
        <v>иссл.</v>
      </c>
      <c r="D164" s="155">
        <f t="shared" si="11"/>
        <v>415</v>
      </c>
      <c r="E164" s="155">
        <f>VLOOKUP(A164,[6]Лист2!$A$10:$G$1458,6,0)</f>
        <v>498</v>
      </c>
    </row>
    <row r="165" spans="1:5" ht="31.5" x14ac:dyDescent="0.2">
      <c r="A165" s="114">
        <v>30000855</v>
      </c>
      <c r="B165" s="4" t="s">
        <v>86</v>
      </c>
      <c r="C165" s="153" t="str">
        <f>VLOOKUP(A165,'[5]Прейскурант 2021'!$A$11:$I$1419,3,0)</f>
        <v>иссл.</v>
      </c>
      <c r="D165" s="155">
        <f t="shared" si="11"/>
        <v>530</v>
      </c>
      <c r="E165" s="155">
        <f>VLOOKUP(A165,[6]Лист2!$A$10:$G$1458,6,0)</f>
        <v>636</v>
      </c>
    </row>
    <row r="166" spans="1:5" ht="31.5" x14ac:dyDescent="0.2">
      <c r="A166" s="116">
        <v>30000864</v>
      </c>
      <c r="B166" s="4" t="s">
        <v>87</v>
      </c>
      <c r="C166" s="153" t="str">
        <f>VLOOKUP(A166,'[5]Прейскурант 2021'!$A$11:$I$1419,3,0)</f>
        <v>иссл.</v>
      </c>
      <c r="D166" s="155">
        <f t="shared" si="11"/>
        <v>545</v>
      </c>
      <c r="E166" s="155">
        <f>VLOOKUP(A166,[6]Лист2!$A$10:$G$1458,6,0)</f>
        <v>654</v>
      </c>
    </row>
    <row r="167" spans="1:5" ht="21" customHeight="1" x14ac:dyDescent="0.2">
      <c r="A167" s="116">
        <v>30000166</v>
      </c>
      <c r="B167" s="4" t="s">
        <v>1418</v>
      </c>
      <c r="C167" s="153" t="s">
        <v>1368</v>
      </c>
      <c r="D167" s="155">
        <f t="shared" si="11"/>
        <v>140</v>
      </c>
      <c r="E167" s="155">
        <f>VLOOKUP(A167,[6]Лист2!$A$10:$G$1458,6,0)</f>
        <v>168</v>
      </c>
    </row>
    <row r="168" spans="1:5" x14ac:dyDescent="0.2">
      <c r="A168" s="266" t="s">
        <v>88</v>
      </c>
      <c r="B168" s="266"/>
      <c r="C168" s="266"/>
      <c r="D168" s="266"/>
      <c r="E168" s="266"/>
    </row>
    <row r="169" spans="1:5" ht="47.25" x14ac:dyDescent="0.2">
      <c r="A169" s="114">
        <v>30000829</v>
      </c>
      <c r="B169" s="4" t="s">
        <v>89</v>
      </c>
      <c r="C169" s="153" t="str">
        <f>VLOOKUP(A169,'[5]Прейскурант 2021'!$A$11:$I$1419,3,0)</f>
        <v>иссл.</v>
      </c>
      <c r="D169" s="155">
        <f t="shared" ref="D169:D174" si="12">E169/1.2</f>
        <v>310</v>
      </c>
      <c r="E169" s="155">
        <f>VLOOKUP(A169,[6]Лист2!$A$10:$G$1458,6,0)</f>
        <v>372</v>
      </c>
    </row>
    <row r="170" spans="1:5" ht="25.5" customHeight="1" x14ac:dyDescent="0.2">
      <c r="A170" s="114">
        <v>30000832</v>
      </c>
      <c r="B170" s="4" t="s">
        <v>90</v>
      </c>
      <c r="C170" s="153" t="str">
        <f>VLOOKUP(A170,'[5]Прейскурант 2021'!$A$11:$I$1419,3,0)</f>
        <v>иссл.</v>
      </c>
      <c r="D170" s="155">
        <f t="shared" si="12"/>
        <v>400</v>
      </c>
      <c r="E170" s="155">
        <f>VLOOKUP(A170,[6]Лист2!$A$10:$G$1458,6,0)</f>
        <v>480</v>
      </c>
    </row>
    <row r="171" spans="1:5" ht="22.5" customHeight="1" x14ac:dyDescent="0.2">
      <c r="A171" s="114">
        <v>30000833</v>
      </c>
      <c r="B171" s="4" t="s">
        <v>91</v>
      </c>
      <c r="C171" s="153" t="str">
        <f>VLOOKUP(A171,'[5]Прейскурант 2021'!$A$11:$I$1419,3,0)</f>
        <v>иссл.</v>
      </c>
      <c r="D171" s="155">
        <f t="shared" si="12"/>
        <v>425</v>
      </c>
      <c r="E171" s="155">
        <f>VLOOKUP(A171,[6]Лист2!$A$10:$G$1458,6,0)</f>
        <v>510</v>
      </c>
    </row>
    <row r="172" spans="1:5" ht="21" customHeight="1" x14ac:dyDescent="0.2">
      <c r="A172" s="114">
        <v>30000834</v>
      </c>
      <c r="B172" s="4" t="s">
        <v>92</v>
      </c>
      <c r="C172" s="153" t="str">
        <f>VLOOKUP(A172,'[5]Прейскурант 2021'!$A$11:$I$1419,3,0)</f>
        <v>иссл.</v>
      </c>
      <c r="D172" s="155">
        <f t="shared" si="12"/>
        <v>355</v>
      </c>
      <c r="E172" s="155">
        <f>VLOOKUP(A172,[6]Лист2!$A$10:$G$1458,6,0)</f>
        <v>426</v>
      </c>
    </row>
    <row r="173" spans="1:5" ht="26.25" customHeight="1" x14ac:dyDescent="0.2">
      <c r="A173" s="114">
        <v>30000835</v>
      </c>
      <c r="B173" s="4" t="s">
        <v>93</v>
      </c>
      <c r="C173" s="153" t="str">
        <f>VLOOKUP(A173,'[5]Прейскурант 2021'!$A$11:$I$1419,3,0)</f>
        <v>иссл.</v>
      </c>
      <c r="D173" s="155">
        <f t="shared" si="12"/>
        <v>355</v>
      </c>
      <c r="E173" s="155">
        <f>VLOOKUP(A173,[6]Лист2!$A$10:$G$1458,6,0)</f>
        <v>426</v>
      </c>
    </row>
    <row r="174" spans="1:5" ht="31.5" x14ac:dyDescent="0.2">
      <c r="A174" s="114">
        <v>30000836</v>
      </c>
      <c r="B174" s="4" t="s">
        <v>94</v>
      </c>
      <c r="C174" s="153" t="str">
        <f>VLOOKUP(A174,'[5]Прейскурант 2021'!$A$11:$I$1419,3,0)</f>
        <v>иссл.</v>
      </c>
      <c r="D174" s="155">
        <f t="shared" si="12"/>
        <v>400</v>
      </c>
      <c r="E174" s="155">
        <f>VLOOKUP(A174,[6]Лист2!$A$10:$G$1458,6,0)</f>
        <v>480</v>
      </c>
    </row>
    <row r="175" spans="1:5" x14ac:dyDescent="0.2">
      <c r="A175" s="266" t="s">
        <v>263</v>
      </c>
      <c r="B175" s="266"/>
      <c r="C175" s="266"/>
      <c r="D175" s="266"/>
      <c r="E175" s="266"/>
    </row>
    <row r="176" spans="1:5" ht="31.5" x14ac:dyDescent="0.2">
      <c r="A176" s="117">
        <v>30000820</v>
      </c>
      <c r="B176" s="4" t="s">
        <v>96</v>
      </c>
      <c r="C176" s="153" t="str">
        <f>VLOOKUP(A176,'[5]Прейскурант 2021'!$A$11:$I$1419,3,0)</f>
        <v>иссл.</v>
      </c>
      <c r="D176" s="155">
        <f t="shared" ref="D176:D188" si="13">E176/1.2</f>
        <v>385</v>
      </c>
      <c r="E176" s="155">
        <f>VLOOKUP(A176,[6]Лист2!$A$10:$G$1458,6,0)</f>
        <v>462</v>
      </c>
    </row>
    <row r="177" spans="1:5" ht="31.5" x14ac:dyDescent="0.2">
      <c r="A177" s="114">
        <v>30000821</v>
      </c>
      <c r="B177" s="4" t="s">
        <v>97</v>
      </c>
      <c r="C177" s="153" t="str">
        <f>VLOOKUP(A177,'[5]Прейскурант 2021'!$A$11:$I$1419,3,0)</f>
        <v>иссл.</v>
      </c>
      <c r="D177" s="155">
        <f t="shared" si="13"/>
        <v>385</v>
      </c>
      <c r="E177" s="155">
        <f>VLOOKUP(A177,[6]Лист2!$A$10:$G$1458,6,0)</f>
        <v>462</v>
      </c>
    </row>
    <row r="178" spans="1:5" ht="31.5" x14ac:dyDescent="0.2">
      <c r="A178" s="114">
        <v>30000822</v>
      </c>
      <c r="B178" s="4" t="s">
        <v>98</v>
      </c>
      <c r="C178" s="153" t="str">
        <f>VLOOKUP(A178,'[5]Прейскурант 2021'!$A$11:$I$1419,3,0)</f>
        <v>иссл.</v>
      </c>
      <c r="D178" s="155">
        <f t="shared" si="13"/>
        <v>385</v>
      </c>
      <c r="E178" s="155">
        <f>VLOOKUP(A178,[6]Лист2!$A$10:$G$1458,6,0)</f>
        <v>462</v>
      </c>
    </row>
    <row r="179" spans="1:5" ht="31.5" x14ac:dyDescent="0.2">
      <c r="A179" s="114">
        <v>30000837</v>
      </c>
      <c r="B179" s="4" t="s">
        <v>99</v>
      </c>
      <c r="C179" s="153" t="str">
        <f>VLOOKUP(A179,'[5]Прейскурант 2021'!$A$11:$I$1419,3,0)</f>
        <v>иссл.</v>
      </c>
      <c r="D179" s="155">
        <f t="shared" si="13"/>
        <v>315</v>
      </c>
      <c r="E179" s="155">
        <f>VLOOKUP(A179,[6]Лист2!$A$10:$G$1458,6,0)</f>
        <v>378</v>
      </c>
    </row>
    <row r="180" spans="1:5" ht="31.5" x14ac:dyDescent="0.2">
      <c r="A180" s="114">
        <v>30000838</v>
      </c>
      <c r="B180" s="4" t="s">
        <v>100</v>
      </c>
      <c r="C180" s="153" t="str">
        <f>VLOOKUP(A180,'[5]Прейскурант 2021'!$A$11:$I$1419,3,0)</f>
        <v>иссл.</v>
      </c>
      <c r="D180" s="155">
        <f t="shared" si="13"/>
        <v>325</v>
      </c>
      <c r="E180" s="155">
        <f>VLOOKUP(A180,[6]Лист2!$A$10:$G$1458,6,0)</f>
        <v>390</v>
      </c>
    </row>
    <row r="181" spans="1:5" ht="31.5" x14ac:dyDescent="0.2">
      <c r="A181" s="114">
        <v>30000839</v>
      </c>
      <c r="B181" s="4" t="s">
        <v>101</v>
      </c>
      <c r="C181" s="153" t="str">
        <f>VLOOKUP(A181,'[5]Прейскурант 2021'!$A$11:$I$1419,3,0)</f>
        <v>иссл.</v>
      </c>
      <c r="D181" s="155">
        <f t="shared" si="13"/>
        <v>315</v>
      </c>
      <c r="E181" s="155">
        <f>VLOOKUP(A181,[6]Лист2!$A$10:$G$1458,6,0)</f>
        <v>378</v>
      </c>
    </row>
    <row r="182" spans="1:5" ht="31.5" x14ac:dyDescent="0.2">
      <c r="A182" s="114">
        <v>30000840</v>
      </c>
      <c r="B182" s="4" t="s">
        <v>102</v>
      </c>
      <c r="C182" s="153" t="str">
        <f>VLOOKUP(A182,'[5]Прейскурант 2021'!$A$11:$I$1419,3,0)</f>
        <v>иссл.</v>
      </c>
      <c r="D182" s="155">
        <f t="shared" si="13"/>
        <v>315</v>
      </c>
      <c r="E182" s="155">
        <f>VLOOKUP(A182,[6]Лист2!$A$10:$G$1458,6,0)</f>
        <v>378</v>
      </c>
    </row>
    <row r="183" spans="1:5" ht="31.5" x14ac:dyDescent="0.2">
      <c r="A183" s="114">
        <v>30000842</v>
      </c>
      <c r="B183" s="4" t="s">
        <v>103</v>
      </c>
      <c r="C183" s="153" t="str">
        <f>VLOOKUP(A183,'[5]Прейскурант 2021'!$A$11:$I$1419,3,0)</f>
        <v>иссл.</v>
      </c>
      <c r="D183" s="155">
        <f t="shared" si="13"/>
        <v>285</v>
      </c>
      <c r="E183" s="155">
        <f>VLOOKUP(A183,[6]Лист2!$A$10:$G$1458,6,0)</f>
        <v>342</v>
      </c>
    </row>
    <row r="184" spans="1:5" ht="31.5" x14ac:dyDescent="0.2">
      <c r="A184" s="114">
        <v>30000843</v>
      </c>
      <c r="B184" s="4" t="s">
        <v>104</v>
      </c>
      <c r="C184" s="153" t="str">
        <f>VLOOKUP(A184,'[5]Прейскурант 2021'!$A$11:$I$1419,3,0)</f>
        <v>иссл.</v>
      </c>
      <c r="D184" s="155">
        <f t="shared" si="13"/>
        <v>285</v>
      </c>
      <c r="E184" s="155">
        <f>VLOOKUP(A184,[6]Лист2!$A$10:$G$1458,6,0)</f>
        <v>342</v>
      </c>
    </row>
    <row r="185" spans="1:5" ht="31.5" x14ac:dyDescent="0.2">
      <c r="A185" s="114">
        <v>30000844</v>
      </c>
      <c r="B185" s="4" t="s">
        <v>105</v>
      </c>
      <c r="C185" s="153" t="str">
        <f>VLOOKUP(A185,'[5]Прейскурант 2021'!$A$11:$I$1419,3,0)</f>
        <v>иссл.</v>
      </c>
      <c r="D185" s="155">
        <f t="shared" si="13"/>
        <v>310</v>
      </c>
      <c r="E185" s="155">
        <f>VLOOKUP(A185,[6]Лист2!$A$10:$G$1458,6,0)</f>
        <v>372</v>
      </c>
    </row>
    <row r="186" spans="1:5" ht="31.5" x14ac:dyDescent="0.2">
      <c r="A186" s="116">
        <v>30000867</v>
      </c>
      <c r="B186" s="4" t="s">
        <v>108</v>
      </c>
      <c r="C186" s="153" t="str">
        <f>VLOOKUP(A186,'[5]Прейскурант 2021'!$A$11:$I$1419,3,0)</f>
        <v>иссл.</v>
      </c>
      <c r="D186" s="155">
        <f t="shared" si="13"/>
        <v>210</v>
      </c>
      <c r="E186" s="155">
        <f>VLOOKUP(A186,[6]Лист2!$A$10:$G$1458,6,0)</f>
        <v>252</v>
      </c>
    </row>
    <row r="187" spans="1:5" ht="47.25" x14ac:dyDescent="0.2">
      <c r="A187" s="116">
        <v>30000167</v>
      </c>
      <c r="B187" s="4" t="s">
        <v>1294</v>
      </c>
      <c r="C187" s="153" t="str">
        <f>VLOOKUP(A187,'[5]Прейскурант 2021'!$A$11:$I$1419,3,0)</f>
        <v>иссл.</v>
      </c>
      <c r="D187" s="155">
        <f t="shared" si="13"/>
        <v>1320</v>
      </c>
      <c r="E187" s="155">
        <f>VLOOKUP(A187,[6]Лист2!$A$10:$G$1458,6,0)</f>
        <v>1584</v>
      </c>
    </row>
    <row r="188" spans="1:5" ht="31.5" x14ac:dyDescent="0.2">
      <c r="A188" s="116">
        <v>30000182</v>
      </c>
      <c r="B188" s="4" t="s">
        <v>1505</v>
      </c>
      <c r="C188" s="153" t="s">
        <v>1368</v>
      </c>
      <c r="D188" s="155">
        <f t="shared" si="13"/>
        <v>1320</v>
      </c>
      <c r="E188" s="155">
        <f>VLOOKUP(A188,[6]Лист2!$A$10:$G$1458,6,0)</f>
        <v>1584</v>
      </c>
    </row>
    <row r="189" spans="1:5" ht="31.5" x14ac:dyDescent="0.2">
      <c r="A189" s="116">
        <v>30000158</v>
      </c>
      <c r="B189" s="4" t="s">
        <v>1638</v>
      </c>
      <c r="C189" s="153" t="s">
        <v>1368</v>
      </c>
      <c r="D189" s="155">
        <v>375</v>
      </c>
      <c r="E189" s="155">
        <v>450</v>
      </c>
    </row>
    <row r="190" spans="1:5" ht="31.5" x14ac:dyDescent="0.2">
      <c r="A190" s="116">
        <v>30000159</v>
      </c>
      <c r="B190" s="4" t="s">
        <v>1639</v>
      </c>
      <c r="C190" s="153" t="s">
        <v>1368</v>
      </c>
      <c r="D190" s="155">
        <v>345</v>
      </c>
      <c r="E190" s="155">
        <v>414</v>
      </c>
    </row>
    <row r="191" spans="1:5" x14ac:dyDescent="0.2">
      <c r="A191" s="266" t="s">
        <v>109</v>
      </c>
      <c r="B191" s="266"/>
      <c r="C191" s="266"/>
      <c r="D191" s="266"/>
      <c r="E191" s="266"/>
    </row>
    <row r="192" spans="1:5" ht="24" customHeight="1" x14ac:dyDescent="0.2">
      <c r="A192" s="114">
        <v>30000845</v>
      </c>
      <c r="B192" s="4" t="s">
        <v>110</v>
      </c>
      <c r="C192" s="153" t="str">
        <f>VLOOKUP(A192,'[5]Прейскурант 2021'!$A$11:$I$1419,3,0)</f>
        <v>иссл.</v>
      </c>
      <c r="D192" s="155">
        <f t="shared" ref="D192:D199" si="14">E192/1.2</f>
        <v>430</v>
      </c>
      <c r="E192" s="155">
        <f>VLOOKUP(A192,[6]Лист2!$A$10:$G$1458,6,0)</f>
        <v>516</v>
      </c>
    </row>
    <row r="193" spans="1:5" ht="26.25" customHeight="1" x14ac:dyDescent="0.2">
      <c r="A193" s="114">
        <v>30000846</v>
      </c>
      <c r="B193" s="4" t="s">
        <v>111</v>
      </c>
      <c r="C193" s="153" t="str">
        <f>VLOOKUP(A193,'[5]Прейскурант 2021'!$A$11:$I$1419,3,0)</f>
        <v>иссл.</v>
      </c>
      <c r="D193" s="155">
        <f t="shared" si="14"/>
        <v>520</v>
      </c>
      <c r="E193" s="155">
        <f>VLOOKUP(A193,[6]Лист2!$A$10:$G$1458,6,0)</f>
        <v>624</v>
      </c>
    </row>
    <row r="194" spans="1:5" ht="20.25" customHeight="1" x14ac:dyDescent="0.2">
      <c r="A194" s="114">
        <v>30000848</v>
      </c>
      <c r="B194" s="5" t="s">
        <v>1297</v>
      </c>
      <c r="C194" s="153" t="str">
        <f>VLOOKUP(A194,'[5]Прейскурант 2021'!$A$11:$I$1419,3,0)</f>
        <v>иссл.</v>
      </c>
      <c r="D194" s="155">
        <f t="shared" si="14"/>
        <v>365</v>
      </c>
      <c r="E194" s="155">
        <f>VLOOKUP(A194,[6]Лист2!$A$10:$G$1458,6,0)</f>
        <v>438</v>
      </c>
    </row>
    <row r="195" spans="1:5" ht="31.5" x14ac:dyDescent="0.2">
      <c r="A195" s="114">
        <v>30000849</v>
      </c>
      <c r="B195" s="4" t="s">
        <v>113</v>
      </c>
      <c r="C195" s="153" t="str">
        <f>VLOOKUP(A195,'[5]Прейскурант 2021'!$A$11:$I$1419,3,0)</f>
        <v>иссл.</v>
      </c>
      <c r="D195" s="155">
        <f t="shared" si="14"/>
        <v>400</v>
      </c>
      <c r="E195" s="155">
        <f>VLOOKUP(A195,[6]Лист2!$A$10:$G$1458,6,0)</f>
        <v>480</v>
      </c>
    </row>
    <row r="196" spans="1:5" ht="31.5" x14ac:dyDescent="0.2">
      <c r="A196" s="114">
        <v>30000850</v>
      </c>
      <c r="B196" s="4" t="s">
        <v>114</v>
      </c>
      <c r="C196" s="153" t="str">
        <f>VLOOKUP(A196,'[5]Прейскурант 2021'!$A$11:$I$1419,3,0)</f>
        <v>иссл.</v>
      </c>
      <c r="D196" s="155">
        <f t="shared" si="14"/>
        <v>520</v>
      </c>
      <c r="E196" s="155">
        <f>VLOOKUP(A196,[6]Лист2!$A$10:$G$1458,6,0)</f>
        <v>624</v>
      </c>
    </row>
    <row r="197" spans="1:5" ht="47.25" x14ac:dyDescent="0.2">
      <c r="A197" s="114">
        <v>30000851</v>
      </c>
      <c r="B197" s="4" t="s">
        <v>1596</v>
      </c>
      <c r="C197" s="153" t="str">
        <f>VLOOKUP(A197,'[5]Прейскурант 2021'!$A$11:$I$1419,3,0)</f>
        <v>иссл.</v>
      </c>
      <c r="D197" s="155">
        <f t="shared" si="14"/>
        <v>500</v>
      </c>
      <c r="E197" s="155">
        <f>VLOOKUP(A197,[6]Лист2!$A$10:$G$1458,6,0)</f>
        <v>600</v>
      </c>
    </row>
    <row r="198" spans="1:5" ht="31.5" x14ac:dyDescent="0.2">
      <c r="A198" s="114">
        <v>30000164</v>
      </c>
      <c r="B198" s="4" t="s">
        <v>1420</v>
      </c>
      <c r="C198" s="153" t="s">
        <v>1368</v>
      </c>
      <c r="D198" s="155">
        <f t="shared" si="14"/>
        <v>920</v>
      </c>
      <c r="E198" s="155">
        <f>VLOOKUP(A198,[6]Лист2!$A$10:$G$1458,6,0)</f>
        <v>1104</v>
      </c>
    </row>
    <row r="199" spans="1:5" ht="31.5" x14ac:dyDescent="0.2">
      <c r="A199" s="114">
        <v>30000163</v>
      </c>
      <c r="B199" s="4" t="s">
        <v>1597</v>
      </c>
      <c r="C199" s="153" t="s">
        <v>1368</v>
      </c>
      <c r="D199" s="155">
        <f t="shared" si="14"/>
        <v>745</v>
      </c>
      <c r="E199" s="155">
        <f>VLOOKUP(A199,[6]Лист2!$A$10:$G$1458,6,0)</f>
        <v>894</v>
      </c>
    </row>
    <row r="200" spans="1:5" x14ac:dyDescent="0.2">
      <c r="A200" s="266" t="s">
        <v>115</v>
      </c>
      <c r="B200" s="266"/>
      <c r="C200" s="266"/>
      <c r="D200" s="266"/>
      <c r="E200" s="266"/>
    </row>
    <row r="201" spans="1:5" ht="31.5" x14ac:dyDescent="0.2">
      <c r="A201" s="114">
        <v>30000847</v>
      </c>
      <c r="B201" s="4" t="s">
        <v>116</v>
      </c>
      <c r="C201" s="153" t="str">
        <f>VLOOKUP(A201,'[5]Прейскурант 2021'!$A$11:$I$1419,3,0)</f>
        <v>иссл.</v>
      </c>
      <c r="D201" s="155">
        <f t="shared" ref="D201:D206" si="15">E201/1.2</f>
        <v>475</v>
      </c>
      <c r="E201" s="155">
        <f>VLOOKUP(A201,[6]Лист2!$A$10:$G$1458,6,0)</f>
        <v>570</v>
      </c>
    </row>
    <row r="202" spans="1:5" ht="47.25" x14ac:dyDescent="0.2">
      <c r="A202" s="114">
        <v>30000852</v>
      </c>
      <c r="B202" s="4" t="s">
        <v>1263</v>
      </c>
      <c r="C202" s="153" t="str">
        <f>VLOOKUP(A202,'[5]Прейскурант 2021'!$A$11:$I$1419,3,0)</f>
        <v>проба</v>
      </c>
      <c r="D202" s="155">
        <f t="shared" si="15"/>
        <v>550</v>
      </c>
      <c r="E202" s="155">
        <f>VLOOKUP(A202,[6]Лист2!$A$10:$G$1458,6,0)</f>
        <v>660</v>
      </c>
    </row>
    <row r="203" spans="1:5" ht="31.5" x14ac:dyDescent="0.2">
      <c r="A203" s="114">
        <v>30000853</v>
      </c>
      <c r="B203" s="4" t="s">
        <v>117</v>
      </c>
      <c r="C203" s="153" t="str">
        <f>VLOOKUP(A203,'[5]Прейскурант 2021'!$A$11:$I$1419,3,0)</f>
        <v>проба</v>
      </c>
      <c r="D203" s="155">
        <f t="shared" si="15"/>
        <v>365</v>
      </c>
      <c r="E203" s="155">
        <f>VLOOKUP(A203,[6]Лист2!$A$10:$G$1458,6,0)</f>
        <v>438</v>
      </c>
    </row>
    <row r="204" spans="1:5" ht="31.5" x14ac:dyDescent="0.2">
      <c r="A204" s="116">
        <v>30000856</v>
      </c>
      <c r="B204" s="4" t="s">
        <v>1598</v>
      </c>
      <c r="C204" s="153" t="str">
        <f>VLOOKUP(A204,'[5]Прейскурант 2021'!$A$11:$I$1419,3,0)</f>
        <v>иссл.</v>
      </c>
      <c r="D204" s="155">
        <f t="shared" si="15"/>
        <v>435</v>
      </c>
      <c r="E204" s="155">
        <f>VLOOKUP(A204,[6]Лист2!$A$10:$G$1458,6,0)</f>
        <v>522</v>
      </c>
    </row>
    <row r="205" spans="1:5" ht="47.25" x14ac:dyDescent="0.2">
      <c r="A205" s="116">
        <v>30000857</v>
      </c>
      <c r="B205" s="4" t="s">
        <v>119</v>
      </c>
      <c r="C205" s="153" t="str">
        <f>VLOOKUP(A205,'[5]Прейскурант 2021'!$A$11:$I$1419,3,0)</f>
        <v>проба</v>
      </c>
      <c r="D205" s="155">
        <f t="shared" si="15"/>
        <v>430</v>
      </c>
      <c r="E205" s="155">
        <f>VLOOKUP(A205,[6]Лист2!$A$10:$G$1458,6,0)</f>
        <v>516</v>
      </c>
    </row>
    <row r="206" spans="1:5" ht="47.25" x14ac:dyDescent="0.2">
      <c r="A206" s="116">
        <v>30000165</v>
      </c>
      <c r="B206" s="4" t="s">
        <v>1419</v>
      </c>
      <c r="C206" s="153" t="s">
        <v>1368</v>
      </c>
      <c r="D206" s="155">
        <f t="shared" si="15"/>
        <v>815</v>
      </c>
      <c r="E206" s="155">
        <f>VLOOKUP(A206,[6]Лист2!$A$10:$G$1458,6,0)</f>
        <v>978</v>
      </c>
    </row>
    <row r="207" spans="1:5" x14ac:dyDescent="0.2">
      <c r="A207" s="266" t="s">
        <v>120</v>
      </c>
      <c r="B207" s="266"/>
      <c r="C207" s="266"/>
      <c r="D207" s="266"/>
      <c r="E207" s="266"/>
    </row>
    <row r="208" spans="1:5" ht="47.25" x14ac:dyDescent="0.2">
      <c r="A208" s="114">
        <v>30000854</v>
      </c>
      <c r="B208" s="4" t="s">
        <v>121</v>
      </c>
      <c r="C208" s="153" t="str">
        <f>VLOOKUP(A208,'[5]Прейскурант 2021'!$A$11:$I$1419,3,0)</f>
        <v>проба</v>
      </c>
      <c r="D208" s="155">
        <f t="shared" ref="D208:D210" si="16">E208/1.2</f>
        <v>440</v>
      </c>
      <c r="E208" s="155">
        <f>VLOOKUP(A208,[6]Лист2!$A$10:$G$1458,6,0)</f>
        <v>528</v>
      </c>
    </row>
    <row r="209" spans="1:5" ht="31.5" x14ac:dyDescent="0.2">
      <c r="A209" s="116">
        <v>30000861</v>
      </c>
      <c r="B209" s="4" t="s">
        <v>122</v>
      </c>
      <c r="C209" s="153" t="str">
        <f>VLOOKUP(A209,'[5]Прейскурант 2021'!$A$11:$I$1419,3,0)</f>
        <v>иссл.</v>
      </c>
      <c r="D209" s="155">
        <f t="shared" si="16"/>
        <v>245</v>
      </c>
      <c r="E209" s="155">
        <f>VLOOKUP(A209,[6]Лист2!$A$10:$G$1458,6,0)</f>
        <v>294</v>
      </c>
    </row>
    <row r="210" spans="1:5" ht="47.25" x14ac:dyDescent="0.2">
      <c r="A210" s="116">
        <v>30000868</v>
      </c>
      <c r="B210" s="4" t="s">
        <v>123</v>
      </c>
      <c r="C210" s="153" t="str">
        <f>VLOOKUP(A210,'[5]Прейскурант 2021'!$A$11:$I$1419,3,0)</f>
        <v>проба</v>
      </c>
      <c r="D210" s="155">
        <f t="shared" si="16"/>
        <v>365</v>
      </c>
      <c r="E210" s="155">
        <f>VLOOKUP(A210,[6]Лист2!$A$10:$G$1458,6,0)</f>
        <v>438</v>
      </c>
    </row>
    <row r="211" spans="1:5" x14ac:dyDescent="0.2">
      <c r="A211" s="246" t="s">
        <v>124</v>
      </c>
      <c r="B211" s="246"/>
      <c r="C211" s="246"/>
      <c r="D211" s="246"/>
      <c r="E211" s="246"/>
    </row>
    <row r="212" spans="1:5" ht="47.25" x14ac:dyDescent="0.2">
      <c r="A212" s="116">
        <v>30000862</v>
      </c>
      <c r="B212" s="4" t="s">
        <v>125</v>
      </c>
      <c r="C212" s="153" t="str">
        <f>VLOOKUP(A212,'[5]Прейскурант 2021'!$A$11:$I$1419,3,0)</f>
        <v>проба</v>
      </c>
      <c r="D212" s="155">
        <f t="shared" ref="D212" si="17">E212/1.2</f>
        <v>310</v>
      </c>
      <c r="E212" s="155">
        <f>VLOOKUP(A212,[6]Лист2!$A$10:$G$1458,6,0)</f>
        <v>372</v>
      </c>
    </row>
    <row r="213" spans="1:5" x14ac:dyDescent="0.2">
      <c r="A213" s="246" t="s">
        <v>126</v>
      </c>
      <c r="B213" s="246"/>
      <c r="C213" s="246"/>
      <c r="D213" s="246"/>
      <c r="E213" s="246"/>
    </row>
    <row r="214" spans="1:5" ht="47.25" x14ac:dyDescent="0.2">
      <c r="A214" s="116">
        <v>30000860</v>
      </c>
      <c r="B214" s="4" t="s">
        <v>127</v>
      </c>
      <c r="C214" s="153" t="str">
        <f>VLOOKUP(A214,'[5]Прейскурант 2021'!$A$11:$I$1419,3,0)</f>
        <v>чел.</v>
      </c>
      <c r="D214" s="155">
        <f t="shared" ref="D214" si="18">E214/1.2</f>
        <v>14375</v>
      </c>
      <c r="E214" s="155">
        <f>VLOOKUP(A214,[6]Лист2!$A$10:$G$1458,6,0)</f>
        <v>17250</v>
      </c>
    </row>
    <row r="215" spans="1:5" x14ac:dyDescent="0.2">
      <c r="A215" s="253" t="s">
        <v>190</v>
      </c>
      <c r="B215" s="253"/>
      <c r="C215" s="253"/>
      <c r="D215" s="253"/>
      <c r="E215" s="253"/>
    </row>
    <row r="216" spans="1:5" x14ac:dyDescent="0.2">
      <c r="A216" s="250" t="s">
        <v>115</v>
      </c>
      <c r="B216" s="250"/>
      <c r="C216" s="250"/>
      <c r="D216" s="250"/>
      <c r="E216" s="250"/>
    </row>
    <row r="217" spans="1:5" ht="31.5" x14ac:dyDescent="0.2">
      <c r="A217" s="115">
        <v>50001327</v>
      </c>
      <c r="B217" s="139" t="s">
        <v>1369</v>
      </c>
      <c r="C217" s="153" t="str">
        <f>VLOOKUP(A217,'[5]Прейскурант 2021'!$A$11:$I$1419,3,0)</f>
        <v>проба</v>
      </c>
      <c r="D217" s="155">
        <f t="shared" ref="D217:D240" si="19">E217/1.2</f>
        <v>100</v>
      </c>
      <c r="E217" s="155">
        <f>VLOOKUP(A217,[6]Лист2!$A$10:$G$1458,6,0)</f>
        <v>120</v>
      </c>
    </row>
    <row r="218" spans="1:5" ht="47.25" x14ac:dyDescent="0.2">
      <c r="A218" s="118">
        <v>50001315</v>
      </c>
      <c r="B218" s="2" t="s">
        <v>192</v>
      </c>
      <c r="C218" s="153" t="str">
        <f>VLOOKUP(A218,'[5]Прейскурант 2021'!$A$11:$I$1419,3,0)</f>
        <v>проба</v>
      </c>
      <c r="D218" s="155">
        <f t="shared" si="19"/>
        <v>810</v>
      </c>
      <c r="E218" s="155">
        <f>VLOOKUP(A218,[6]Лист2!$A$10:$G$1458,6,0)</f>
        <v>972</v>
      </c>
    </row>
    <row r="219" spans="1:5" ht="31.5" x14ac:dyDescent="0.2">
      <c r="A219" s="118">
        <v>50000035</v>
      </c>
      <c r="B219" s="2" t="s">
        <v>193</v>
      </c>
      <c r="C219" s="153" t="str">
        <f>VLOOKUP(A219,'[5]Прейскурант 2021'!$A$11:$I$1419,3,0)</f>
        <v>иссл.</v>
      </c>
      <c r="D219" s="155">
        <f t="shared" si="19"/>
        <v>295</v>
      </c>
      <c r="E219" s="155">
        <f>VLOOKUP(A219,[6]Лист2!$A$10:$G$1458,6,0)</f>
        <v>354</v>
      </c>
    </row>
    <row r="220" spans="1:5" ht="31.5" x14ac:dyDescent="0.2">
      <c r="A220" s="118">
        <v>50000930</v>
      </c>
      <c r="B220" s="2" t="s">
        <v>194</v>
      </c>
      <c r="C220" s="153" t="str">
        <f>VLOOKUP(A220,'[5]Прейскурант 2021'!$A$11:$I$1419,3,0)</f>
        <v>иссл.</v>
      </c>
      <c r="D220" s="155">
        <f t="shared" si="19"/>
        <v>145</v>
      </c>
      <c r="E220" s="155">
        <f>VLOOKUP(A220,[6]Лист2!$A$10:$G$1458,6,0)</f>
        <v>174</v>
      </c>
    </row>
    <row r="221" spans="1:5" ht="31.5" x14ac:dyDescent="0.2">
      <c r="A221" s="118">
        <v>50000025</v>
      </c>
      <c r="B221" s="2" t="s">
        <v>195</v>
      </c>
      <c r="C221" s="153" t="str">
        <f>VLOOKUP(A221,'[5]Прейскурант 2021'!$A$11:$I$1419,3,0)</f>
        <v>иссл.</v>
      </c>
      <c r="D221" s="155">
        <f t="shared" si="19"/>
        <v>975</v>
      </c>
      <c r="E221" s="155">
        <f>VLOOKUP(A221,[6]Лист2!$A$10:$G$1458,6,0)</f>
        <v>1170</v>
      </c>
    </row>
    <row r="222" spans="1:5" ht="31.5" x14ac:dyDescent="0.2">
      <c r="A222" s="121">
        <v>50000044</v>
      </c>
      <c r="B222" s="119" t="s">
        <v>1211</v>
      </c>
      <c r="C222" s="153" t="str">
        <f>VLOOKUP(A222,'[5]Прейскурант 2021'!$A$11:$I$1419,3,0)</f>
        <v>иссл.</v>
      </c>
      <c r="D222" s="155">
        <f t="shared" si="19"/>
        <v>365</v>
      </c>
      <c r="E222" s="155">
        <f>VLOOKUP(A222,[6]Лист2!$A$10:$G$1458,6,0)</f>
        <v>438</v>
      </c>
    </row>
    <row r="223" spans="1:5" ht="31.5" x14ac:dyDescent="0.2">
      <c r="A223" s="121">
        <v>50000045</v>
      </c>
      <c r="B223" s="119" t="s">
        <v>1212</v>
      </c>
      <c r="C223" s="153" t="str">
        <f>VLOOKUP(A223,'[5]Прейскурант 2021'!$A$11:$I$1419,3,0)</f>
        <v>иссл.</v>
      </c>
      <c r="D223" s="155">
        <f t="shared" si="19"/>
        <v>135</v>
      </c>
      <c r="E223" s="155">
        <f>VLOOKUP(A223,[6]Лист2!$A$10:$G$1458,6,0)</f>
        <v>162</v>
      </c>
    </row>
    <row r="224" spans="1:5" ht="31.5" x14ac:dyDescent="0.2">
      <c r="A224" s="118">
        <v>50000099</v>
      </c>
      <c r="B224" s="2" t="s">
        <v>196</v>
      </c>
      <c r="C224" s="153" t="str">
        <f>VLOOKUP(A224,'[5]Прейскурант 2021'!$A$11:$I$1419,3,0)</f>
        <v>иссл.</v>
      </c>
      <c r="D224" s="155">
        <f t="shared" si="19"/>
        <v>90</v>
      </c>
      <c r="E224" s="155">
        <f>VLOOKUP(A224,[6]Лист2!$A$10:$G$1458,6,0)</f>
        <v>108</v>
      </c>
    </row>
    <row r="225" spans="1:5" ht="31.5" x14ac:dyDescent="0.2">
      <c r="A225" s="118">
        <v>50000109</v>
      </c>
      <c r="B225" s="2" t="s">
        <v>197</v>
      </c>
      <c r="C225" s="153" t="str">
        <f>VLOOKUP(A225,'[5]Прейскурант 2021'!$A$11:$I$1419,3,0)</f>
        <v>иссл.</v>
      </c>
      <c r="D225" s="155">
        <f t="shared" si="19"/>
        <v>67.5</v>
      </c>
      <c r="E225" s="155">
        <f>VLOOKUP(A225,[6]Лист2!$A$10:$G$1458,6,0)</f>
        <v>81</v>
      </c>
    </row>
    <row r="226" spans="1:5" ht="31.5" x14ac:dyDescent="0.2">
      <c r="A226" s="118">
        <v>50000105</v>
      </c>
      <c r="B226" s="2" t="s">
        <v>198</v>
      </c>
      <c r="C226" s="153" t="str">
        <f>VLOOKUP(A226,'[5]Прейскурант 2021'!$A$11:$I$1419,3,0)</f>
        <v>иссл.</v>
      </c>
      <c r="D226" s="155">
        <f t="shared" si="19"/>
        <v>67.5</v>
      </c>
      <c r="E226" s="155">
        <f>VLOOKUP(A226,[6]Лист2!$A$10:$G$1458,6,0)</f>
        <v>81</v>
      </c>
    </row>
    <row r="227" spans="1:5" ht="47.25" x14ac:dyDescent="0.2">
      <c r="A227" s="121">
        <v>50000046</v>
      </c>
      <c r="B227" s="119" t="s">
        <v>1268</v>
      </c>
      <c r="C227" s="153" t="str">
        <f>VLOOKUP(A227,'[5]Прейскурант 2021'!$A$11:$I$1419,3,0)</f>
        <v>иссл.</v>
      </c>
      <c r="D227" s="155">
        <f t="shared" si="19"/>
        <v>135</v>
      </c>
      <c r="E227" s="155">
        <f>VLOOKUP(A227,[6]Лист2!$A$10:$G$1458,6,0)</f>
        <v>162</v>
      </c>
    </row>
    <row r="228" spans="1:5" ht="47.25" x14ac:dyDescent="0.2">
      <c r="A228" s="118">
        <v>50000100</v>
      </c>
      <c r="B228" s="2" t="s">
        <v>199</v>
      </c>
      <c r="C228" s="153" t="str">
        <f>VLOOKUP(A228,'[5]Прейскурант 2021'!$A$11:$I$1419,3,0)</f>
        <v>иссл.</v>
      </c>
      <c r="D228" s="155">
        <f t="shared" si="19"/>
        <v>55</v>
      </c>
      <c r="E228" s="155">
        <f>VLOOKUP(A228,[6]Лист2!$A$10:$G$1458,6,0)</f>
        <v>66</v>
      </c>
    </row>
    <row r="229" spans="1:5" x14ac:dyDescent="0.2">
      <c r="A229" s="118">
        <v>50000104</v>
      </c>
      <c r="B229" s="2" t="s">
        <v>200</v>
      </c>
      <c r="C229" s="153" t="str">
        <f>VLOOKUP(A229,'[5]Прейскурант 2021'!$A$11:$I$1419,3,0)</f>
        <v>иссл.</v>
      </c>
      <c r="D229" s="155">
        <f t="shared" si="19"/>
        <v>105</v>
      </c>
      <c r="E229" s="155">
        <f>VLOOKUP(A229,[6]Лист2!$A$10:$G$1458,6,0)</f>
        <v>126</v>
      </c>
    </row>
    <row r="230" spans="1:5" ht="31.5" x14ac:dyDescent="0.2">
      <c r="A230" s="118">
        <v>50000103</v>
      </c>
      <c r="B230" s="2" t="s">
        <v>201</v>
      </c>
      <c r="C230" s="153" t="str">
        <f>VLOOKUP(A230,'[5]Прейскурант 2021'!$A$11:$I$1419,3,0)</f>
        <v>иссл.</v>
      </c>
      <c r="D230" s="155">
        <f t="shared" si="19"/>
        <v>90</v>
      </c>
      <c r="E230" s="155">
        <f>VLOOKUP(A230,[6]Лист2!$A$10:$G$1458,6,0)</f>
        <v>108</v>
      </c>
    </row>
    <row r="231" spans="1:5" ht="31.5" x14ac:dyDescent="0.2">
      <c r="A231" s="121">
        <v>50000047</v>
      </c>
      <c r="B231" s="119" t="s">
        <v>1213</v>
      </c>
      <c r="C231" s="153" t="str">
        <f>VLOOKUP(A231,'[5]Прейскурант 2021'!$A$11:$I$1419,3,0)</f>
        <v>иссл.</v>
      </c>
      <c r="D231" s="155">
        <f t="shared" si="19"/>
        <v>175</v>
      </c>
      <c r="E231" s="155">
        <f>VLOOKUP(A231,[6]Лист2!$A$10:$G$1458,6,0)</f>
        <v>210</v>
      </c>
    </row>
    <row r="232" spans="1:5" ht="31.5" x14ac:dyDescent="0.2">
      <c r="A232" s="118">
        <v>50001075</v>
      </c>
      <c r="B232" s="2" t="s">
        <v>202</v>
      </c>
      <c r="C232" s="153" t="str">
        <f>VLOOKUP(A232,'[5]Прейскурант 2021'!$A$11:$I$1419,3,0)</f>
        <v>иссл.</v>
      </c>
      <c r="D232" s="155">
        <f t="shared" si="19"/>
        <v>185</v>
      </c>
      <c r="E232" s="155">
        <f>VLOOKUP(A232,[6]Лист2!$A$10:$G$1458,6,0)</f>
        <v>222</v>
      </c>
    </row>
    <row r="233" spans="1:5" ht="31.5" x14ac:dyDescent="0.2">
      <c r="A233" s="118">
        <v>50000111</v>
      </c>
      <c r="B233" s="2" t="s">
        <v>203</v>
      </c>
      <c r="C233" s="153" t="str">
        <f>VLOOKUP(A233,'[5]Прейскурант 2021'!$A$11:$I$1419,3,0)</f>
        <v>иссл.</v>
      </c>
      <c r="D233" s="155">
        <f t="shared" si="19"/>
        <v>95</v>
      </c>
      <c r="E233" s="155">
        <f>VLOOKUP(A233,[6]Лист2!$A$10:$G$1458,6,0)</f>
        <v>114</v>
      </c>
    </row>
    <row r="234" spans="1:5" x14ac:dyDescent="0.2">
      <c r="A234" s="118">
        <v>50000102</v>
      </c>
      <c r="B234" s="2" t="s">
        <v>204</v>
      </c>
      <c r="C234" s="153" t="str">
        <f>VLOOKUP(A234,'[5]Прейскурант 2021'!$A$11:$I$1419,3,0)</f>
        <v>иссл.</v>
      </c>
      <c r="D234" s="155">
        <f t="shared" si="19"/>
        <v>130</v>
      </c>
      <c r="E234" s="155">
        <f>VLOOKUP(A234,[6]Лист2!$A$10:$G$1458,6,0)</f>
        <v>156</v>
      </c>
    </row>
    <row r="235" spans="1:5" ht="31.5" x14ac:dyDescent="0.2">
      <c r="A235" s="118">
        <v>50000110</v>
      </c>
      <c r="B235" s="2" t="s">
        <v>205</v>
      </c>
      <c r="C235" s="153" t="str">
        <f>VLOOKUP(A235,'[5]Прейскурант 2021'!$A$11:$I$1419,3,0)</f>
        <v>иссл.</v>
      </c>
      <c r="D235" s="155">
        <f t="shared" si="19"/>
        <v>600</v>
      </c>
      <c r="E235" s="155">
        <f>VLOOKUP(A235,[6]Лист2!$A$10:$G$1458,6,0)</f>
        <v>720</v>
      </c>
    </row>
    <row r="236" spans="1:5" ht="31.5" x14ac:dyDescent="0.2">
      <c r="A236" s="121">
        <v>50000048</v>
      </c>
      <c r="B236" s="119" t="s">
        <v>1269</v>
      </c>
      <c r="C236" s="153" t="str">
        <f>VLOOKUP(A236,'[5]Прейскурант 2021'!$A$11:$I$1419,3,0)</f>
        <v>иссл.</v>
      </c>
      <c r="D236" s="155">
        <f t="shared" si="19"/>
        <v>200</v>
      </c>
      <c r="E236" s="155">
        <f>VLOOKUP(A236,[6]Лист2!$A$10:$G$1458,6,0)</f>
        <v>240</v>
      </c>
    </row>
    <row r="237" spans="1:5" ht="31.5" x14ac:dyDescent="0.2">
      <c r="A237" s="118">
        <v>50001077</v>
      </c>
      <c r="B237" s="2" t="s">
        <v>206</v>
      </c>
      <c r="C237" s="153" t="str">
        <f>VLOOKUP(A237,'[5]Прейскурант 2021'!$A$11:$I$1419,3,0)</f>
        <v>иссл.</v>
      </c>
      <c r="D237" s="155">
        <f t="shared" si="19"/>
        <v>325</v>
      </c>
      <c r="E237" s="155">
        <f>VLOOKUP(A237,[6]Лист2!$A$10:$G$1458,6,0)</f>
        <v>390</v>
      </c>
    </row>
    <row r="238" spans="1:5" ht="31.5" x14ac:dyDescent="0.2">
      <c r="A238" s="122">
        <v>50001317</v>
      </c>
      <c r="B238" s="8" t="s">
        <v>207</v>
      </c>
      <c r="C238" s="153" t="str">
        <f>VLOOKUP(A238,'[5]Прейскурант 2021'!$A$11:$I$1419,3,0)</f>
        <v>иссл.</v>
      </c>
      <c r="D238" s="155">
        <f t="shared" si="19"/>
        <v>270</v>
      </c>
      <c r="E238" s="155">
        <f>VLOOKUP(A238,[6]Лист2!$A$10:$G$1458,6,0)</f>
        <v>324</v>
      </c>
    </row>
    <row r="239" spans="1:5" ht="31.5" x14ac:dyDescent="0.2">
      <c r="A239" s="122">
        <v>50001318</v>
      </c>
      <c r="B239" s="8" t="s">
        <v>208</v>
      </c>
      <c r="C239" s="153" t="str">
        <f>VLOOKUP(A239,'[5]Прейскурант 2021'!$A$11:$I$1419,3,0)</f>
        <v>иссл.</v>
      </c>
      <c r="D239" s="155">
        <f t="shared" si="19"/>
        <v>165</v>
      </c>
      <c r="E239" s="155">
        <f>VLOOKUP(A239,[6]Лист2!$A$10:$G$1458,6,0)</f>
        <v>198</v>
      </c>
    </row>
    <row r="240" spans="1:5" ht="47.25" x14ac:dyDescent="0.2">
      <c r="A240" s="118">
        <v>50001072</v>
      </c>
      <c r="B240" s="2" t="s">
        <v>209</v>
      </c>
      <c r="C240" s="153" t="str">
        <f>VLOOKUP(A240,'[5]Прейскурант 2021'!$A$11:$I$1419,3,0)</f>
        <v>проба</v>
      </c>
      <c r="D240" s="155">
        <f t="shared" si="19"/>
        <v>1320</v>
      </c>
      <c r="E240" s="155">
        <f>VLOOKUP(A240,[6]Лист2!$A$10:$G$1458,6,0)</f>
        <v>1584</v>
      </c>
    </row>
    <row r="241" spans="1:5" x14ac:dyDescent="0.2">
      <c r="A241" s="251" t="s">
        <v>210</v>
      </c>
      <c r="B241" s="251"/>
      <c r="C241" s="251"/>
      <c r="D241" s="251"/>
      <c r="E241" s="251"/>
    </row>
    <row r="242" spans="1:5" ht="31.5" x14ac:dyDescent="0.2">
      <c r="A242" s="118">
        <v>50000245</v>
      </c>
      <c r="B242" s="119" t="s">
        <v>1414</v>
      </c>
      <c r="C242" s="153" t="s">
        <v>1368</v>
      </c>
      <c r="D242" s="155">
        <f t="shared" ref="D242:D258" si="20">E242/1.2</f>
        <v>215</v>
      </c>
      <c r="E242" s="155">
        <f>VLOOKUP(A242,[6]Лист2!$A$10:$G$1458,6,0)</f>
        <v>258</v>
      </c>
    </row>
    <row r="243" spans="1:5" ht="31.5" x14ac:dyDescent="0.2">
      <c r="A243" s="118">
        <v>50000129</v>
      </c>
      <c r="B243" s="119" t="s">
        <v>1370</v>
      </c>
      <c r="C243" s="153" t="s">
        <v>1368</v>
      </c>
      <c r="D243" s="155">
        <f t="shared" si="20"/>
        <v>215</v>
      </c>
      <c r="E243" s="155">
        <f>VLOOKUP(A243,[6]Лист2!$A$10:$G$1458,6,0)</f>
        <v>258</v>
      </c>
    </row>
    <row r="244" spans="1:5" x14ac:dyDescent="0.2">
      <c r="A244" s="118">
        <v>50001079</v>
      </c>
      <c r="B244" s="119" t="s">
        <v>1371</v>
      </c>
      <c r="C244" s="153" t="str">
        <f>VLOOKUP(A244,'[5]Прейскурант 2021'!$A$11:$I$1419,3,0)</f>
        <v>иссл.</v>
      </c>
      <c r="D244" s="155">
        <f t="shared" si="20"/>
        <v>310</v>
      </c>
      <c r="E244" s="155">
        <f>VLOOKUP(A244,[6]Лист2!$A$10:$G$1458,6,0)</f>
        <v>372</v>
      </c>
    </row>
    <row r="245" spans="1:5" ht="31.5" x14ac:dyDescent="0.2">
      <c r="A245" s="118">
        <v>50000049</v>
      </c>
      <c r="B245" s="119" t="s">
        <v>1415</v>
      </c>
      <c r="C245" s="153" t="str">
        <f>VLOOKUP(A245,'[5]Прейскурант 2021'!$A$11:$I$1419,3,0)</f>
        <v>иссл.</v>
      </c>
      <c r="D245" s="155">
        <f t="shared" si="20"/>
        <v>100</v>
      </c>
      <c r="E245" s="155">
        <f>VLOOKUP(A245,[6]Лист2!$A$10:$G$1458,6,0)</f>
        <v>120</v>
      </c>
    </row>
    <row r="246" spans="1:5" ht="31.5" x14ac:dyDescent="0.2">
      <c r="A246" s="118">
        <v>50001122</v>
      </c>
      <c r="B246" s="119" t="s">
        <v>1416</v>
      </c>
      <c r="C246" s="153" t="str">
        <f>VLOOKUP(A246,'[5]Прейскурант 2021'!$A$11:$I$1419,3,0)</f>
        <v>иссл.</v>
      </c>
      <c r="D246" s="155">
        <f t="shared" si="20"/>
        <v>345</v>
      </c>
      <c r="E246" s="155">
        <f>VLOOKUP(A246,[6]Лист2!$A$10:$G$1458,6,0)</f>
        <v>414</v>
      </c>
    </row>
    <row r="247" spans="1:5" ht="31.5" x14ac:dyDescent="0.2">
      <c r="A247" s="118">
        <v>50001134</v>
      </c>
      <c r="B247" s="119" t="s">
        <v>1372</v>
      </c>
      <c r="C247" s="153" t="str">
        <f>VLOOKUP(A247,'[5]Прейскурант 2021'!$A$11:$I$1419,3,0)</f>
        <v>иссл.</v>
      </c>
      <c r="D247" s="155">
        <f t="shared" si="20"/>
        <v>100</v>
      </c>
      <c r="E247" s="155">
        <f>VLOOKUP(A247,[6]Лист2!$A$10:$G$1458,6,0)</f>
        <v>120</v>
      </c>
    </row>
    <row r="248" spans="1:5" ht="31.5" x14ac:dyDescent="0.2">
      <c r="A248" s="118">
        <v>50001139</v>
      </c>
      <c r="B248" s="119" t="s">
        <v>1373</v>
      </c>
      <c r="C248" s="153" t="str">
        <f>VLOOKUP(A248,'[5]Прейскурант 2021'!$A$11:$I$1419,3,0)</f>
        <v>иссл.</v>
      </c>
      <c r="D248" s="155">
        <f t="shared" si="20"/>
        <v>100</v>
      </c>
      <c r="E248" s="155">
        <f>VLOOKUP(A248,[6]Лист2!$A$10:$G$1458,6,0)</f>
        <v>120</v>
      </c>
    </row>
    <row r="249" spans="1:5" ht="31.5" x14ac:dyDescent="0.2">
      <c r="A249" s="118">
        <v>50001135</v>
      </c>
      <c r="B249" s="119" t="s">
        <v>1374</v>
      </c>
      <c r="C249" s="153" t="str">
        <f>VLOOKUP(A249,'[5]Прейскурант 2021'!$A$11:$I$1419,3,0)</f>
        <v>иссл.</v>
      </c>
      <c r="D249" s="155">
        <f t="shared" si="20"/>
        <v>120</v>
      </c>
      <c r="E249" s="155">
        <f>VLOOKUP(A249,[6]Лист2!$A$10:$G$1458,6,0)</f>
        <v>144</v>
      </c>
    </row>
    <row r="250" spans="1:5" ht="47.25" x14ac:dyDescent="0.2">
      <c r="A250" s="118">
        <v>50001088</v>
      </c>
      <c r="B250" s="119" t="s">
        <v>1375</v>
      </c>
      <c r="C250" s="153" t="str">
        <f>VLOOKUP(A250,'[5]Прейскурант 2021'!$A$11:$I$1419,3,0)</f>
        <v>иссл.</v>
      </c>
      <c r="D250" s="155">
        <f t="shared" si="20"/>
        <v>635</v>
      </c>
      <c r="E250" s="155">
        <f>VLOOKUP(A250,[6]Лист2!$A$10:$G$1458,6,0)</f>
        <v>762</v>
      </c>
    </row>
    <row r="251" spans="1:5" ht="31.5" x14ac:dyDescent="0.2">
      <c r="A251" s="118">
        <v>50000140</v>
      </c>
      <c r="B251" s="119" t="s">
        <v>1376</v>
      </c>
      <c r="C251" s="153" t="str">
        <f>VLOOKUP(A251,'[5]Прейскурант 2021'!$A$11:$I$1419,3,0)</f>
        <v>проба</v>
      </c>
      <c r="D251" s="155">
        <f t="shared" si="20"/>
        <v>130</v>
      </c>
      <c r="E251" s="155">
        <f>VLOOKUP(A251,[6]Лист2!$A$10:$G$1458,6,0)</f>
        <v>156</v>
      </c>
    </row>
    <row r="252" spans="1:5" ht="31.5" x14ac:dyDescent="0.2">
      <c r="A252" s="118">
        <v>50001133</v>
      </c>
      <c r="B252" s="2" t="s">
        <v>219</v>
      </c>
      <c r="C252" s="153" t="str">
        <f>VLOOKUP(A252,'[5]Прейскурант 2021'!$A$11:$I$1419,3,0)</f>
        <v>иссл.</v>
      </c>
      <c r="D252" s="155">
        <f t="shared" si="20"/>
        <v>1610</v>
      </c>
      <c r="E252" s="155">
        <f>VLOOKUP(A252,[6]Лист2!$A$10:$G$1458,6,0)</f>
        <v>1932</v>
      </c>
    </row>
    <row r="253" spans="1:5" ht="22.5" customHeight="1" x14ac:dyDescent="0.2">
      <c r="A253" s="118">
        <v>50000174</v>
      </c>
      <c r="B253" s="2" t="s">
        <v>220</v>
      </c>
      <c r="C253" s="153" t="str">
        <f>VLOOKUP(A253,'[5]Прейскурант 2021'!$A$11:$I$1419,3,0)</f>
        <v>проба</v>
      </c>
      <c r="D253" s="155">
        <f t="shared" si="20"/>
        <v>755</v>
      </c>
      <c r="E253" s="155">
        <f>VLOOKUP(A253,[6]Лист2!$A$10:$G$1458,6,0)</f>
        <v>906</v>
      </c>
    </row>
    <row r="254" spans="1:5" ht="31.5" x14ac:dyDescent="0.2">
      <c r="A254" s="118">
        <v>50000051</v>
      </c>
      <c r="B254" s="119" t="s">
        <v>1377</v>
      </c>
      <c r="C254" s="153" t="str">
        <f>VLOOKUP(A254,'[5]Прейскурант 2021'!$A$11:$I$1419,3,0)</f>
        <v>проба</v>
      </c>
      <c r="D254" s="155">
        <f t="shared" si="20"/>
        <v>135</v>
      </c>
      <c r="E254" s="155">
        <f>VLOOKUP(A254,[6]Лист2!$A$10:$G$1458,6,0)</f>
        <v>162</v>
      </c>
    </row>
    <row r="255" spans="1:5" ht="31.5" x14ac:dyDescent="0.2">
      <c r="A255" s="118">
        <v>50000052</v>
      </c>
      <c r="B255" s="119" t="s">
        <v>1417</v>
      </c>
      <c r="C255" s="153" t="str">
        <f>VLOOKUP(A255,'[5]Прейскурант 2021'!$A$11:$I$1419,3,0)</f>
        <v>проба</v>
      </c>
      <c r="D255" s="155">
        <f t="shared" si="20"/>
        <v>100</v>
      </c>
      <c r="E255" s="155">
        <f>VLOOKUP(A255,[6]Лист2!$A$10:$G$1458,6,0)</f>
        <v>120</v>
      </c>
    </row>
    <row r="256" spans="1:5" ht="31.5" x14ac:dyDescent="0.2">
      <c r="A256" s="118">
        <v>50000083</v>
      </c>
      <c r="B256" s="119" t="s">
        <v>1491</v>
      </c>
      <c r="C256" s="153" t="s">
        <v>1368</v>
      </c>
      <c r="D256" s="155">
        <f t="shared" si="20"/>
        <v>560</v>
      </c>
      <c r="E256" s="155">
        <f>VLOOKUP(A256,[6]Лист2!$A$10:$G$1458,6,0)</f>
        <v>672</v>
      </c>
    </row>
    <row r="257" spans="1:5" ht="31.5" x14ac:dyDescent="0.2">
      <c r="A257" s="137" t="s">
        <v>1465</v>
      </c>
      <c r="B257" s="168" t="s">
        <v>1466</v>
      </c>
      <c r="C257" s="153" t="s">
        <v>1368</v>
      </c>
      <c r="D257" s="155">
        <f t="shared" si="20"/>
        <v>935</v>
      </c>
      <c r="E257" s="155">
        <f>VLOOKUP(A257,[6]Лист2!$A$10:$G$1458,6,0)</f>
        <v>1122</v>
      </c>
    </row>
    <row r="258" spans="1:5" ht="47.25" x14ac:dyDescent="0.2">
      <c r="A258" s="137" t="s">
        <v>1467</v>
      </c>
      <c r="B258" s="168" t="s">
        <v>1473</v>
      </c>
      <c r="C258" s="153" t="s">
        <v>1368</v>
      </c>
      <c r="D258" s="155">
        <f t="shared" si="20"/>
        <v>770</v>
      </c>
      <c r="E258" s="155">
        <f>VLOOKUP(A258,[6]Лист2!$A$10:$G$1458,6,0)</f>
        <v>924</v>
      </c>
    </row>
    <row r="259" spans="1:5" x14ac:dyDescent="0.2">
      <c r="A259" s="251" t="s">
        <v>221</v>
      </c>
      <c r="B259" s="251"/>
      <c r="C259" s="251"/>
      <c r="D259" s="251"/>
      <c r="E259" s="251"/>
    </row>
    <row r="260" spans="1:5" ht="31.5" x14ac:dyDescent="0.2">
      <c r="A260" s="118">
        <v>50000224</v>
      </c>
      <c r="B260" s="2" t="s">
        <v>222</v>
      </c>
      <c r="C260" s="153" t="str">
        <f>VLOOKUP(A260,'[5]Прейскурант 2021'!$A$11:$I$1419,3,0)</f>
        <v>иссл.</v>
      </c>
      <c r="D260" s="155">
        <f t="shared" ref="D260:D263" si="21">E260/1.2</f>
        <v>85</v>
      </c>
      <c r="E260" s="155">
        <f>VLOOKUP(A260,[6]Лист2!$A$10:$G$1458,6,0)</f>
        <v>102</v>
      </c>
    </row>
    <row r="261" spans="1:5" ht="31.5" x14ac:dyDescent="0.2">
      <c r="A261" s="118">
        <v>50000225</v>
      </c>
      <c r="B261" s="2" t="s">
        <v>223</v>
      </c>
      <c r="C261" s="153" t="str">
        <f>VLOOKUP(A261,'[5]Прейскурант 2021'!$A$11:$I$1419,3,0)</f>
        <v>иссл.</v>
      </c>
      <c r="D261" s="155">
        <f t="shared" si="21"/>
        <v>107.5</v>
      </c>
      <c r="E261" s="155">
        <f>VLOOKUP(A261,[6]Лист2!$A$10:$G$1458,6,0)</f>
        <v>129</v>
      </c>
    </row>
    <row r="262" spans="1:5" ht="31.5" x14ac:dyDescent="0.2">
      <c r="A262" s="118">
        <v>50000226</v>
      </c>
      <c r="B262" s="2" t="s">
        <v>224</v>
      </c>
      <c r="C262" s="153" t="str">
        <f>VLOOKUP(A262,'[5]Прейскурант 2021'!$A$11:$I$1419,3,0)</f>
        <v>иссл.</v>
      </c>
      <c r="D262" s="155">
        <f t="shared" si="21"/>
        <v>85</v>
      </c>
      <c r="E262" s="155">
        <f>VLOOKUP(A262,[6]Лист2!$A$10:$G$1458,6,0)</f>
        <v>102</v>
      </c>
    </row>
    <row r="263" spans="1:5" ht="31.5" x14ac:dyDescent="0.2">
      <c r="A263" s="118">
        <v>50000227</v>
      </c>
      <c r="B263" s="2" t="s">
        <v>225</v>
      </c>
      <c r="C263" s="153" t="str">
        <f>VLOOKUP(A263,'[5]Прейскурант 2021'!$A$11:$I$1419,3,0)</f>
        <v>иссл.</v>
      </c>
      <c r="D263" s="155">
        <f t="shared" si="21"/>
        <v>365</v>
      </c>
      <c r="E263" s="155">
        <f>VLOOKUP(A263,[6]Лист2!$A$10:$G$1458,6,0)</f>
        <v>438</v>
      </c>
    </row>
    <row r="264" spans="1:5" x14ac:dyDescent="0.2">
      <c r="A264" s="252" t="s">
        <v>226</v>
      </c>
      <c r="B264" s="252"/>
      <c r="C264" s="252"/>
      <c r="D264" s="252"/>
      <c r="E264" s="252"/>
    </row>
    <row r="265" spans="1:5" ht="31.5" x14ac:dyDescent="0.2">
      <c r="A265" s="118">
        <v>50000147</v>
      </c>
      <c r="B265" s="2" t="s">
        <v>227</v>
      </c>
      <c r="C265" s="153" t="str">
        <f>VLOOKUP(A265,'[5]Прейскурант 2021'!$A$11:$I$1419,3,0)</f>
        <v>проба</v>
      </c>
      <c r="D265" s="155">
        <f t="shared" ref="D265:D274" si="22">E265/1.2</f>
        <v>180</v>
      </c>
      <c r="E265" s="155">
        <f>VLOOKUP(A265,[6]Лист2!$A$10:$G$1458,6,0)</f>
        <v>216</v>
      </c>
    </row>
    <row r="266" spans="1:5" ht="63" x14ac:dyDescent="0.2">
      <c r="A266" s="118">
        <v>50001094</v>
      </c>
      <c r="B266" s="119" t="s">
        <v>1277</v>
      </c>
      <c r="C266" s="153" t="str">
        <f>VLOOKUP(A266,'[5]Прейскурант 2021'!$A$11:$I$1419,3,0)</f>
        <v>проба</v>
      </c>
      <c r="D266" s="155">
        <f t="shared" si="22"/>
        <v>310</v>
      </c>
      <c r="E266" s="155">
        <f>VLOOKUP(A266,[6]Лист2!$A$10:$G$1458,6,0)</f>
        <v>372</v>
      </c>
    </row>
    <row r="267" spans="1:5" ht="31.5" x14ac:dyDescent="0.2">
      <c r="A267" s="118">
        <v>50001118</v>
      </c>
      <c r="B267" s="2" t="s">
        <v>228</v>
      </c>
      <c r="C267" s="153" t="str">
        <f>VLOOKUP(A267,'[5]Прейскурант 2021'!$A$11:$I$1419,3,0)</f>
        <v>проба</v>
      </c>
      <c r="D267" s="155">
        <f t="shared" si="22"/>
        <v>435</v>
      </c>
      <c r="E267" s="155">
        <f>VLOOKUP(A267,[6]Лист2!$A$10:$G$1458,6,0)</f>
        <v>522</v>
      </c>
    </row>
    <row r="268" spans="1:5" ht="31.5" x14ac:dyDescent="0.2">
      <c r="A268" s="118">
        <v>50001119</v>
      </c>
      <c r="B268" s="2" t="s">
        <v>229</v>
      </c>
      <c r="C268" s="153" t="str">
        <f>VLOOKUP(A268,'[5]Прейскурант 2021'!$A$11:$I$1419,3,0)</f>
        <v>проба</v>
      </c>
      <c r="D268" s="155">
        <f t="shared" si="22"/>
        <v>770</v>
      </c>
      <c r="E268" s="155">
        <f>VLOOKUP(A268,[6]Лист2!$A$10:$G$1458,6,0)</f>
        <v>924</v>
      </c>
    </row>
    <row r="269" spans="1:5" ht="31.5" x14ac:dyDescent="0.2">
      <c r="A269" s="118">
        <v>50000064</v>
      </c>
      <c r="B269" s="119" t="s">
        <v>1358</v>
      </c>
      <c r="C269" s="153" t="str">
        <f>VLOOKUP(A269,'[5]Прейскурант 2021'!$A$11:$I$1419,3,0)</f>
        <v>проба</v>
      </c>
      <c r="D269" s="155">
        <f t="shared" si="22"/>
        <v>770</v>
      </c>
      <c r="E269" s="155">
        <f>VLOOKUP(A269,[6]Лист2!$A$10:$G$1458,6,0)</f>
        <v>924</v>
      </c>
    </row>
    <row r="270" spans="1:5" ht="31.5" x14ac:dyDescent="0.2">
      <c r="A270" s="118">
        <v>50001120</v>
      </c>
      <c r="B270" s="119" t="s">
        <v>1378</v>
      </c>
      <c r="C270" s="153" t="str">
        <f>VLOOKUP(A270,'[5]Прейскурант 2021'!$A$11:$I$1419,3,0)</f>
        <v>проба</v>
      </c>
      <c r="D270" s="155">
        <f t="shared" si="22"/>
        <v>735</v>
      </c>
      <c r="E270" s="155">
        <f>VLOOKUP(A270,[6]Лист2!$A$10:$G$1458,6,0)</f>
        <v>882</v>
      </c>
    </row>
    <row r="271" spans="1:5" ht="21" customHeight="1" x14ac:dyDescent="0.2">
      <c r="A271" s="118">
        <v>50000175</v>
      </c>
      <c r="B271" s="2" t="s">
        <v>230</v>
      </c>
      <c r="C271" s="153" t="str">
        <f>VLOOKUP(A271,'[5]Прейскурант 2021'!$A$11:$I$1419,3,0)</f>
        <v>проба</v>
      </c>
      <c r="D271" s="155">
        <f t="shared" si="22"/>
        <v>750</v>
      </c>
      <c r="E271" s="155">
        <f>VLOOKUP(A271,[6]Лист2!$A$10:$G$1458,6,0)</f>
        <v>900</v>
      </c>
    </row>
    <row r="272" spans="1:5" ht="31.5" x14ac:dyDescent="0.2">
      <c r="A272" s="112">
        <v>50000005</v>
      </c>
      <c r="B272" s="2" t="s">
        <v>231</v>
      </c>
      <c r="C272" s="153" t="str">
        <f>VLOOKUP(A272,'[5]Прейскурант 2021'!$A$11:$I$1419,3,0)</f>
        <v>проба</v>
      </c>
      <c r="D272" s="155">
        <f t="shared" si="22"/>
        <v>1955</v>
      </c>
      <c r="E272" s="155">
        <f>VLOOKUP(A272,[6]Лист2!$A$10:$G$1458,6,0)</f>
        <v>2346</v>
      </c>
    </row>
    <row r="273" spans="1:5" ht="31.5" x14ac:dyDescent="0.2">
      <c r="A273" s="118">
        <v>50001130</v>
      </c>
      <c r="B273" s="2" t="s">
        <v>232</v>
      </c>
      <c r="C273" s="153" t="str">
        <f>VLOOKUP(A273,'[5]Прейскурант 2021'!$A$11:$I$1419,3,0)</f>
        <v>проба</v>
      </c>
      <c r="D273" s="155">
        <f t="shared" si="22"/>
        <v>1955</v>
      </c>
      <c r="E273" s="155">
        <f>VLOOKUP(A273,[6]Лист2!$A$10:$G$1458,6,0)</f>
        <v>2346</v>
      </c>
    </row>
    <row r="274" spans="1:5" ht="24" customHeight="1" x14ac:dyDescent="0.2">
      <c r="A274" s="118">
        <v>50000020</v>
      </c>
      <c r="B274" s="2" t="s">
        <v>233</v>
      </c>
      <c r="C274" s="153" t="str">
        <f>VLOOKUP(A274,'[5]Прейскурант 2021'!$A$11:$I$1419,3,0)</f>
        <v>проба</v>
      </c>
      <c r="D274" s="155">
        <f t="shared" si="22"/>
        <v>1205</v>
      </c>
      <c r="E274" s="155">
        <f>VLOOKUP(A274,[6]Лист2!$A$10:$G$1458,6,0)</f>
        <v>1446</v>
      </c>
    </row>
    <row r="275" spans="1:5" x14ac:dyDescent="0.2">
      <c r="A275" s="251" t="s">
        <v>120</v>
      </c>
      <c r="B275" s="251"/>
      <c r="C275" s="251"/>
      <c r="D275" s="251"/>
      <c r="E275" s="251"/>
    </row>
    <row r="276" spans="1:5" x14ac:dyDescent="0.2">
      <c r="A276" s="123">
        <v>50000126</v>
      </c>
      <c r="B276" s="119" t="s">
        <v>1379</v>
      </c>
      <c r="C276" s="153" t="str">
        <f>VLOOKUP(A276,'[5]Прейскурант 2021'!$A$11:$I$1419,3,0)</f>
        <v>иссл.</v>
      </c>
      <c r="D276" s="155">
        <f t="shared" ref="D276:D289" si="23">E276/1.2</f>
        <v>97.5</v>
      </c>
      <c r="E276" s="155">
        <f>VLOOKUP(A276,[6]Лист2!$A$10:$G$1458,6,0)</f>
        <v>117</v>
      </c>
    </row>
    <row r="277" spans="1:5" x14ac:dyDescent="0.2">
      <c r="A277" s="123">
        <v>50000130</v>
      </c>
      <c r="B277" s="119" t="s">
        <v>1380</v>
      </c>
      <c r="C277" s="153" t="s">
        <v>1368</v>
      </c>
      <c r="D277" s="155">
        <f t="shared" si="23"/>
        <v>97.5</v>
      </c>
      <c r="E277" s="155">
        <f>VLOOKUP(A277,[6]Лист2!$A$10:$G$1458,6,0)</f>
        <v>117</v>
      </c>
    </row>
    <row r="278" spans="1:5" ht="31.5" x14ac:dyDescent="0.2">
      <c r="A278" s="123">
        <v>50000131</v>
      </c>
      <c r="B278" s="119" t="s">
        <v>1381</v>
      </c>
      <c r="C278" s="153" t="s">
        <v>1368</v>
      </c>
      <c r="D278" s="155">
        <f t="shared" si="23"/>
        <v>97.5</v>
      </c>
      <c r="E278" s="155">
        <f>VLOOKUP(A278,[6]Лист2!$A$10:$G$1458,6,0)</f>
        <v>117</v>
      </c>
    </row>
    <row r="279" spans="1:5" ht="31.5" x14ac:dyDescent="0.2">
      <c r="A279" s="118">
        <v>50000171</v>
      </c>
      <c r="B279" s="2" t="s">
        <v>234</v>
      </c>
      <c r="C279" s="153" t="str">
        <f>VLOOKUP(A279,'[5]Прейскурант 2021'!$A$11:$I$1419,3,0)</f>
        <v>иссл.</v>
      </c>
      <c r="D279" s="155">
        <f t="shared" si="23"/>
        <v>150</v>
      </c>
      <c r="E279" s="155">
        <f>VLOOKUP(A279,[6]Лист2!$A$10:$G$1458,6,0)</f>
        <v>180</v>
      </c>
    </row>
    <row r="280" spans="1:5" ht="31.5" x14ac:dyDescent="0.2">
      <c r="A280" s="118">
        <v>50000164</v>
      </c>
      <c r="B280" s="2" t="s">
        <v>235</v>
      </c>
      <c r="C280" s="153" t="str">
        <f>VLOOKUP(A280,'[5]Прейскурант 2021'!$A$11:$I$1419,3,0)</f>
        <v>иссл.</v>
      </c>
      <c r="D280" s="155">
        <f t="shared" si="23"/>
        <v>310</v>
      </c>
      <c r="E280" s="155">
        <f>VLOOKUP(A280,[6]Лист2!$A$10:$G$1458,6,0)</f>
        <v>372</v>
      </c>
    </row>
    <row r="281" spans="1:5" ht="31.5" x14ac:dyDescent="0.2">
      <c r="A281" s="118">
        <v>50000165</v>
      </c>
      <c r="B281" s="2" t="s">
        <v>236</v>
      </c>
      <c r="C281" s="153" t="str">
        <f>VLOOKUP(A281,'[5]Прейскурант 2021'!$A$11:$I$1419,3,0)</f>
        <v>иссл.</v>
      </c>
      <c r="D281" s="155">
        <f t="shared" si="23"/>
        <v>97.5</v>
      </c>
      <c r="E281" s="155">
        <f>VLOOKUP(A281,[6]Лист2!$A$10:$G$1458,6,0)</f>
        <v>117</v>
      </c>
    </row>
    <row r="282" spans="1:5" ht="31.5" x14ac:dyDescent="0.2">
      <c r="A282" s="118">
        <v>50001095</v>
      </c>
      <c r="B282" s="2" t="s">
        <v>237</v>
      </c>
      <c r="C282" s="153" t="str">
        <f>VLOOKUP(A282,'[5]Прейскурант 2021'!$A$11:$I$1419,3,0)</f>
        <v>иссл.</v>
      </c>
      <c r="D282" s="155">
        <f t="shared" si="23"/>
        <v>150</v>
      </c>
      <c r="E282" s="155">
        <f>VLOOKUP(A282,[6]Лист2!$A$10:$G$1458,6,0)</f>
        <v>180</v>
      </c>
    </row>
    <row r="283" spans="1:5" ht="31.5" x14ac:dyDescent="0.2">
      <c r="A283" s="118">
        <v>50000172</v>
      </c>
      <c r="B283" s="2" t="s">
        <v>238</v>
      </c>
      <c r="C283" s="153" t="str">
        <f>VLOOKUP(A283,'[5]Прейскурант 2021'!$A$11:$I$1419,3,0)</f>
        <v>иссл.</v>
      </c>
      <c r="D283" s="155">
        <f t="shared" si="23"/>
        <v>102.5</v>
      </c>
      <c r="E283" s="155">
        <f>VLOOKUP(A283,[6]Лист2!$A$10:$G$1458,6,0)</f>
        <v>123</v>
      </c>
    </row>
    <row r="284" spans="1:5" ht="31.5" x14ac:dyDescent="0.2">
      <c r="A284" s="118">
        <v>50001121</v>
      </c>
      <c r="B284" s="2" t="s">
        <v>239</v>
      </c>
      <c r="C284" s="153" t="str">
        <f>VLOOKUP(A284,'[5]Прейскурант 2021'!$A$11:$I$1419,3,0)</f>
        <v>иссл.</v>
      </c>
      <c r="D284" s="155">
        <f t="shared" si="23"/>
        <v>160</v>
      </c>
      <c r="E284" s="155">
        <f>VLOOKUP(A284,[6]Лист2!$A$10:$G$1458,6,0)</f>
        <v>192</v>
      </c>
    </row>
    <row r="285" spans="1:5" ht="31.5" x14ac:dyDescent="0.2">
      <c r="A285" s="118">
        <v>50000223</v>
      </c>
      <c r="B285" s="2" t="s">
        <v>240</v>
      </c>
      <c r="C285" s="153" t="str">
        <f>VLOOKUP(A285,'[5]Прейскурант 2021'!$A$11:$I$1419,3,0)</f>
        <v>иссл.</v>
      </c>
      <c r="D285" s="155">
        <f t="shared" si="23"/>
        <v>1380</v>
      </c>
      <c r="E285" s="155">
        <f>VLOOKUP(A285,[6]Лист2!$A$10:$G$1458,6,0)</f>
        <v>1656</v>
      </c>
    </row>
    <row r="286" spans="1:5" ht="31.5" x14ac:dyDescent="0.2">
      <c r="A286" s="118">
        <v>50000055</v>
      </c>
      <c r="B286" s="119" t="s">
        <v>1215</v>
      </c>
      <c r="C286" s="153" t="str">
        <f>VLOOKUP(A286,'[5]Прейскурант 2021'!$A$11:$I$1419,3,0)</f>
        <v>иссл.</v>
      </c>
      <c r="D286" s="155">
        <f t="shared" si="23"/>
        <v>615</v>
      </c>
      <c r="E286" s="155">
        <f>VLOOKUP(A286,[6]Лист2!$A$10:$G$1458,6,0)</f>
        <v>738</v>
      </c>
    </row>
    <row r="287" spans="1:5" ht="31.5" x14ac:dyDescent="0.2">
      <c r="A287" s="118">
        <v>50000056</v>
      </c>
      <c r="B287" s="119" t="s">
        <v>1216</v>
      </c>
      <c r="C287" s="153" t="str">
        <f>VLOOKUP(A287,'[5]Прейскурант 2021'!$A$11:$I$1419,3,0)</f>
        <v>иссл.</v>
      </c>
      <c r="D287" s="155">
        <f t="shared" si="23"/>
        <v>90</v>
      </c>
      <c r="E287" s="155">
        <f>VLOOKUP(A287,[6]Лист2!$A$10:$G$1458,6,0)</f>
        <v>108</v>
      </c>
    </row>
    <row r="288" spans="1:5" ht="24.75" customHeight="1" x14ac:dyDescent="0.2">
      <c r="A288" s="118">
        <v>50000057</v>
      </c>
      <c r="B288" s="119" t="s">
        <v>1217</v>
      </c>
      <c r="C288" s="153" t="str">
        <f>VLOOKUP(A288,'[5]Прейскурант 2021'!$A$11:$I$1419,3,0)</f>
        <v>иссл.</v>
      </c>
      <c r="D288" s="155">
        <f t="shared" si="23"/>
        <v>160</v>
      </c>
      <c r="E288" s="155">
        <f>VLOOKUP(A288,[6]Лист2!$A$10:$G$1458,6,0)</f>
        <v>192</v>
      </c>
    </row>
    <row r="289" spans="1:5" ht="47.25" x14ac:dyDescent="0.2">
      <c r="A289" s="118">
        <v>50000090</v>
      </c>
      <c r="B289" s="119" t="s">
        <v>1494</v>
      </c>
      <c r="C289" s="153" t="s">
        <v>1368</v>
      </c>
      <c r="D289" s="155">
        <f t="shared" si="23"/>
        <v>485</v>
      </c>
      <c r="E289" s="155">
        <f>VLOOKUP(A289,[6]Лист2!$A$10:$G$1458,6,0)</f>
        <v>582</v>
      </c>
    </row>
    <row r="290" spans="1:5" x14ac:dyDescent="0.2">
      <c r="A290" s="251" t="s">
        <v>241</v>
      </c>
      <c r="B290" s="251"/>
      <c r="C290" s="251"/>
      <c r="D290" s="251"/>
      <c r="E290" s="251"/>
    </row>
    <row r="291" spans="1:5" ht="78.75" x14ac:dyDescent="0.2">
      <c r="A291" s="12">
        <v>50001097</v>
      </c>
      <c r="B291" s="119" t="s">
        <v>1281</v>
      </c>
      <c r="C291" s="153" t="str">
        <f>VLOOKUP(A291,'[5]Прейскурант 2021'!$A$11:$I$1419,3,0)</f>
        <v>проба</v>
      </c>
      <c r="D291" s="155">
        <f t="shared" ref="D291:D305" si="24">E291/1.2</f>
        <v>695</v>
      </c>
      <c r="E291" s="155">
        <f>VLOOKUP(A291,[6]Лист2!$A$10:$G$1458,6,0)</f>
        <v>834</v>
      </c>
    </row>
    <row r="292" spans="1:5" ht="78.75" x14ac:dyDescent="0.2">
      <c r="A292" s="12">
        <v>50000054</v>
      </c>
      <c r="B292" s="119" t="s">
        <v>1282</v>
      </c>
      <c r="C292" s="153" t="str">
        <f>VLOOKUP(A292,'[5]Прейскурант 2021'!$A$11:$I$1419,3,0)</f>
        <v>проба</v>
      </c>
      <c r="D292" s="155">
        <f t="shared" si="24"/>
        <v>595</v>
      </c>
      <c r="E292" s="155">
        <f>VLOOKUP(A292,[6]Лист2!$A$10:$G$1458,6,0)</f>
        <v>714</v>
      </c>
    </row>
    <row r="293" spans="1:5" ht="31.5" x14ac:dyDescent="0.2">
      <c r="A293" s="118">
        <v>50001098</v>
      </c>
      <c r="B293" s="2" t="s">
        <v>242</v>
      </c>
      <c r="C293" s="153" t="str">
        <f>VLOOKUP(A293,'[5]Прейскурант 2021'!$A$11:$I$1419,3,0)</f>
        <v>иссл.</v>
      </c>
      <c r="D293" s="155">
        <f t="shared" si="24"/>
        <v>185</v>
      </c>
      <c r="E293" s="155">
        <f>VLOOKUP(A293,[6]Лист2!$A$10:$G$1458,6,0)</f>
        <v>222</v>
      </c>
    </row>
    <row r="294" spans="1:5" ht="31.5" x14ac:dyDescent="0.2">
      <c r="A294" s="121">
        <v>50000193</v>
      </c>
      <c r="B294" s="4" t="s">
        <v>1218</v>
      </c>
      <c r="C294" s="153" t="str">
        <f>VLOOKUP(A294,'[5]Прейскурант 2021'!$A$11:$I$1419,3,0)</f>
        <v>иссл.</v>
      </c>
      <c r="D294" s="155">
        <f t="shared" si="24"/>
        <v>97.5</v>
      </c>
      <c r="E294" s="155">
        <f>VLOOKUP(A294,[6]Лист2!$A$10:$G$1458,6,0)</f>
        <v>117</v>
      </c>
    </row>
    <row r="295" spans="1:5" ht="31.5" x14ac:dyDescent="0.2">
      <c r="A295" s="118">
        <v>50000194</v>
      </c>
      <c r="B295" s="2" t="s">
        <v>243</v>
      </c>
      <c r="C295" s="153" t="str">
        <f>VLOOKUP(A295,'[5]Прейскурант 2021'!$A$11:$I$1419,3,0)</f>
        <v>иссл.</v>
      </c>
      <c r="D295" s="155">
        <f t="shared" si="24"/>
        <v>285</v>
      </c>
      <c r="E295" s="155">
        <f>VLOOKUP(A295,[6]Лист2!$A$10:$G$1458,6,0)</f>
        <v>342</v>
      </c>
    </row>
    <row r="296" spans="1:5" ht="31.5" x14ac:dyDescent="0.2">
      <c r="A296" s="118">
        <v>50000195</v>
      </c>
      <c r="B296" s="2" t="s">
        <v>244</v>
      </c>
      <c r="C296" s="153" t="str">
        <f>VLOOKUP(A296,'[5]Прейскурант 2021'!$A$11:$I$1419,3,0)</f>
        <v>проба</v>
      </c>
      <c r="D296" s="155">
        <f t="shared" si="24"/>
        <v>135</v>
      </c>
      <c r="E296" s="155">
        <f>VLOOKUP(A296,[6]Лист2!$A$10:$G$1458,6,0)</f>
        <v>162</v>
      </c>
    </row>
    <row r="297" spans="1:5" ht="24.75" customHeight="1" x14ac:dyDescent="0.2">
      <c r="A297" s="118">
        <v>50000197</v>
      </c>
      <c r="B297" s="2" t="s">
        <v>245</v>
      </c>
      <c r="C297" s="153" t="str">
        <f>VLOOKUP(A297,'[5]Прейскурант 2021'!$A$11:$I$1419,3,0)</f>
        <v>иссл.</v>
      </c>
      <c r="D297" s="155">
        <f t="shared" si="24"/>
        <v>185</v>
      </c>
      <c r="E297" s="155">
        <f>VLOOKUP(A297,[6]Лист2!$A$10:$G$1458,6,0)</f>
        <v>222</v>
      </c>
    </row>
    <row r="298" spans="1:5" ht="31.5" x14ac:dyDescent="0.2">
      <c r="A298" s="118">
        <v>50000198</v>
      </c>
      <c r="B298" s="2" t="s">
        <v>246</v>
      </c>
      <c r="C298" s="153" t="str">
        <f>VLOOKUP(A298,'[5]Прейскурант 2021'!$A$11:$I$1419,3,0)</f>
        <v>иссл.</v>
      </c>
      <c r="D298" s="155">
        <f t="shared" si="24"/>
        <v>185</v>
      </c>
      <c r="E298" s="155">
        <f>VLOOKUP(A298,[6]Лист2!$A$10:$G$1458,6,0)</f>
        <v>222</v>
      </c>
    </row>
    <row r="299" spans="1:5" ht="31.5" x14ac:dyDescent="0.2">
      <c r="A299" s="118">
        <v>50000058</v>
      </c>
      <c r="B299" s="119" t="s">
        <v>1219</v>
      </c>
      <c r="C299" s="153" t="str">
        <f>VLOOKUP(A299,'[5]Прейскурант 2021'!$A$11:$I$1419,3,0)</f>
        <v>иссл.</v>
      </c>
      <c r="D299" s="155">
        <f t="shared" si="24"/>
        <v>285</v>
      </c>
      <c r="E299" s="155">
        <f>VLOOKUP(A299,[6]Лист2!$A$10:$G$1458,6,0)</f>
        <v>342</v>
      </c>
    </row>
    <row r="300" spans="1:5" ht="31.5" x14ac:dyDescent="0.2">
      <c r="A300" s="118">
        <v>50001100</v>
      </c>
      <c r="B300" s="2" t="s">
        <v>247</v>
      </c>
      <c r="C300" s="153" t="str">
        <f>VLOOKUP(A300,'[5]Прейскурант 2021'!$A$11:$I$1419,3,0)</f>
        <v>иссл.</v>
      </c>
      <c r="D300" s="155">
        <f t="shared" si="24"/>
        <v>210</v>
      </c>
      <c r="E300" s="155">
        <f>VLOOKUP(A300,[6]Лист2!$A$10:$G$1458,6,0)</f>
        <v>252</v>
      </c>
    </row>
    <row r="301" spans="1:5" ht="31.5" x14ac:dyDescent="0.2">
      <c r="A301" s="118">
        <v>50001107</v>
      </c>
      <c r="B301" s="2" t="s">
        <v>248</v>
      </c>
      <c r="C301" s="153" t="str">
        <f>VLOOKUP(A301,'[5]Прейскурант 2021'!$A$11:$I$1419,3,0)</f>
        <v>иссл.</v>
      </c>
      <c r="D301" s="155">
        <f t="shared" si="24"/>
        <v>217.5</v>
      </c>
      <c r="E301" s="155">
        <f>VLOOKUP(A301,[6]Лист2!$A$10:$G$1458,6,0)</f>
        <v>261</v>
      </c>
    </row>
    <row r="302" spans="1:5" ht="21.75" customHeight="1" x14ac:dyDescent="0.2">
      <c r="A302" s="118">
        <v>50001101</v>
      </c>
      <c r="B302" s="2" t="s">
        <v>249</v>
      </c>
      <c r="C302" s="153" t="str">
        <f>VLOOKUP(A302,'[5]Прейскурант 2021'!$A$11:$I$1419,3,0)</f>
        <v>проба</v>
      </c>
      <c r="D302" s="155">
        <f t="shared" si="24"/>
        <v>885</v>
      </c>
      <c r="E302" s="155">
        <f>VLOOKUP(A302,[6]Лист2!$A$10:$G$1458,6,0)</f>
        <v>1062</v>
      </c>
    </row>
    <row r="303" spans="1:5" ht="31.5" x14ac:dyDescent="0.2">
      <c r="A303" s="118">
        <v>50001112</v>
      </c>
      <c r="B303" s="2" t="s">
        <v>250</v>
      </c>
      <c r="C303" s="153" t="str">
        <f>VLOOKUP(A303,'[5]Прейскурант 2021'!$A$11:$I$1419,3,0)</f>
        <v>проба</v>
      </c>
      <c r="D303" s="155">
        <f t="shared" si="24"/>
        <v>285</v>
      </c>
      <c r="E303" s="155">
        <f>VLOOKUP(A303,[6]Лист2!$A$10:$G$1458,6,0)</f>
        <v>342</v>
      </c>
    </row>
    <row r="304" spans="1:5" ht="31.5" x14ac:dyDescent="0.2">
      <c r="A304" s="118">
        <v>50001320</v>
      </c>
      <c r="B304" s="2" t="s">
        <v>251</v>
      </c>
      <c r="C304" s="153" t="str">
        <f>VLOOKUP(A304,'[5]Прейскурант 2021'!$A$11:$I$1419,3,0)</f>
        <v>проба</v>
      </c>
      <c r="D304" s="155">
        <f t="shared" si="24"/>
        <v>675</v>
      </c>
      <c r="E304" s="155">
        <f>VLOOKUP(A304,[6]Лист2!$A$10:$G$1458,6,0)</f>
        <v>810</v>
      </c>
    </row>
    <row r="305" spans="1:5" ht="31.5" x14ac:dyDescent="0.2">
      <c r="A305" s="118">
        <v>50001321</v>
      </c>
      <c r="B305" s="2" t="s">
        <v>252</v>
      </c>
      <c r="C305" s="153" t="str">
        <f>VLOOKUP(A305,'[5]Прейскурант 2021'!$A$11:$I$1419,3,0)</f>
        <v>иссл.</v>
      </c>
      <c r="D305" s="155">
        <f t="shared" si="24"/>
        <v>200</v>
      </c>
      <c r="E305" s="155">
        <f>VLOOKUP(A305,[6]Лист2!$A$10:$G$1458,6,0)</f>
        <v>240</v>
      </c>
    </row>
    <row r="306" spans="1:5" x14ac:dyDescent="0.2">
      <c r="A306" s="251" t="s">
        <v>253</v>
      </c>
      <c r="B306" s="251"/>
      <c r="C306" s="251"/>
      <c r="D306" s="251"/>
      <c r="E306" s="251"/>
    </row>
    <row r="307" spans="1:5" ht="31.5" x14ac:dyDescent="0.2">
      <c r="A307" s="118">
        <v>50001102</v>
      </c>
      <c r="B307" s="2" t="s">
        <v>254</v>
      </c>
      <c r="C307" s="153" t="str">
        <f>VLOOKUP(A307,'[5]Прейскурант 2021'!$A$11:$I$1419,3,0)</f>
        <v>иссл.</v>
      </c>
      <c r="D307" s="155">
        <f t="shared" ref="D307:D311" si="25">E307/1.2</f>
        <v>205</v>
      </c>
      <c r="E307" s="155">
        <f>VLOOKUP(A307,[6]Лист2!$A$10:$G$1458,6,0)</f>
        <v>246</v>
      </c>
    </row>
    <row r="308" spans="1:5" ht="31.5" x14ac:dyDescent="0.2">
      <c r="A308" s="118">
        <v>50001322</v>
      </c>
      <c r="B308" s="2" t="s">
        <v>255</v>
      </c>
      <c r="C308" s="153" t="str">
        <f>VLOOKUP(A308,'[5]Прейскурант 2021'!$A$11:$I$1419,3,0)</f>
        <v>иссл.</v>
      </c>
      <c r="D308" s="155">
        <f t="shared" si="25"/>
        <v>205</v>
      </c>
      <c r="E308" s="155">
        <f>VLOOKUP(A308,[6]Лист2!$A$10:$G$1458,6,0)</f>
        <v>246</v>
      </c>
    </row>
    <row r="309" spans="1:5" ht="24" customHeight="1" x14ac:dyDescent="0.2">
      <c r="A309" s="121">
        <v>50000059</v>
      </c>
      <c r="B309" s="119" t="s">
        <v>1220</v>
      </c>
      <c r="C309" s="153" t="str">
        <f>VLOOKUP(A309,'[5]Прейскурант 2021'!$A$11:$I$1419,3,0)</f>
        <v>иссл.</v>
      </c>
      <c r="D309" s="155">
        <f t="shared" si="25"/>
        <v>222.5</v>
      </c>
      <c r="E309" s="155">
        <f>VLOOKUP(A309,[6]Лист2!$A$10:$G$1458,6,0)</f>
        <v>267</v>
      </c>
    </row>
    <row r="310" spans="1:5" ht="31.5" x14ac:dyDescent="0.2">
      <c r="A310" s="121">
        <v>50000060</v>
      </c>
      <c r="B310" s="119" t="s">
        <v>1221</v>
      </c>
      <c r="C310" s="153" t="str">
        <f>VLOOKUP(A310,'[5]Прейскурант 2021'!$A$11:$I$1419,3,0)</f>
        <v>иссл.</v>
      </c>
      <c r="D310" s="155">
        <f t="shared" si="25"/>
        <v>185</v>
      </c>
      <c r="E310" s="155">
        <f>VLOOKUP(A310,[6]Лист2!$A$10:$G$1458,6,0)</f>
        <v>222</v>
      </c>
    </row>
    <row r="311" spans="1:5" ht="47.25" x14ac:dyDescent="0.2">
      <c r="A311" s="121">
        <v>50000061</v>
      </c>
      <c r="B311" s="119" t="s">
        <v>1222</v>
      </c>
      <c r="C311" s="153" t="str">
        <f>VLOOKUP(A311,'[5]Прейскурант 2021'!$A$11:$I$1419,3,0)</f>
        <v>иссл.</v>
      </c>
      <c r="D311" s="155">
        <f t="shared" si="25"/>
        <v>240</v>
      </c>
      <c r="E311" s="155">
        <f>VLOOKUP(A311,[6]Лист2!$A$10:$G$1458,6,0)</f>
        <v>288</v>
      </c>
    </row>
    <row r="312" spans="1:5" x14ac:dyDescent="0.2">
      <c r="A312" s="251" t="s">
        <v>256</v>
      </c>
      <c r="B312" s="251"/>
      <c r="C312" s="251"/>
      <c r="D312" s="251"/>
      <c r="E312" s="251"/>
    </row>
    <row r="313" spans="1:5" ht="31.5" x14ac:dyDescent="0.2">
      <c r="A313" s="118">
        <v>50001323</v>
      </c>
      <c r="B313" s="2" t="s">
        <v>257</v>
      </c>
      <c r="C313" s="153" t="str">
        <f>VLOOKUP(A313,'[5]Прейскурант 2021'!$A$11:$I$1419,3,0)</f>
        <v>проба</v>
      </c>
      <c r="D313" s="155">
        <f t="shared" ref="D313:D318" si="26">E313/1.2</f>
        <v>860</v>
      </c>
      <c r="E313" s="155">
        <f>VLOOKUP(A313,[6]Лист2!$A$10:$G$1458,6,0)</f>
        <v>1032</v>
      </c>
    </row>
    <row r="314" spans="1:5" ht="31.5" x14ac:dyDescent="0.2">
      <c r="A314" s="118">
        <v>50001324</v>
      </c>
      <c r="B314" s="2" t="s">
        <v>258</v>
      </c>
      <c r="C314" s="153" t="str">
        <f>VLOOKUP(A314,'[5]Прейскурант 2021'!$A$11:$I$1419,3,0)</f>
        <v>проба</v>
      </c>
      <c r="D314" s="155">
        <f t="shared" si="26"/>
        <v>1205</v>
      </c>
      <c r="E314" s="155">
        <f>VLOOKUP(A314,[6]Лист2!$A$10:$G$1458,6,0)</f>
        <v>1446</v>
      </c>
    </row>
    <row r="315" spans="1:5" ht="31.5" x14ac:dyDescent="0.2">
      <c r="A315" s="118">
        <v>50000062</v>
      </c>
      <c r="B315" s="119" t="s">
        <v>1223</v>
      </c>
      <c r="C315" s="153" t="str">
        <f>VLOOKUP(A315,'[5]Прейскурант 2021'!$A$11:$I$1419,3,0)</f>
        <v>проба</v>
      </c>
      <c r="D315" s="155">
        <f t="shared" si="26"/>
        <v>1205</v>
      </c>
      <c r="E315" s="155">
        <f>VLOOKUP(A315,[6]Лист2!$A$10:$G$1458,6,0)</f>
        <v>1446</v>
      </c>
    </row>
    <row r="316" spans="1:5" ht="31.5" x14ac:dyDescent="0.2">
      <c r="A316" s="118">
        <v>50000953</v>
      </c>
      <c r="B316" s="2" t="s">
        <v>259</v>
      </c>
      <c r="C316" s="153" t="str">
        <f>VLOOKUP(A316,'[5]Прейскурант 2021'!$A$11:$I$1419,3,0)</f>
        <v>проба</v>
      </c>
      <c r="D316" s="155">
        <f t="shared" si="26"/>
        <v>1205</v>
      </c>
      <c r="E316" s="155">
        <f>VLOOKUP(A316,[6]Лист2!$A$10:$G$1458,6,0)</f>
        <v>1446</v>
      </c>
    </row>
    <row r="317" spans="1:5" ht="31.5" x14ac:dyDescent="0.2">
      <c r="A317" s="118">
        <v>51000177</v>
      </c>
      <c r="B317" s="2" t="s">
        <v>260</v>
      </c>
      <c r="C317" s="153" t="str">
        <f>VLOOKUP(A317,'[5]Прейскурант 2021'!$A$11:$I$1419,3,0)</f>
        <v>проба</v>
      </c>
      <c r="D317" s="155">
        <f t="shared" si="26"/>
        <v>285</v>
      </c>
      <c r="E317" s="155">
        <f>VLOOKUP(A317,[6]Лист2!$A$10:$G$1458,6,0)</f>
        <v>342</v>
      </c>
    </row>
    <row r="318" spans="1:5" ht="47.25" x14ac:dyDescent="0.2">
      <c r="A318" s="118">
        <v>50001328</v>
      </c>
      <c r="B318" s="2" t="s">
        <v>261</v>
      </c>
      <c r="C318" s="153" t="str">
        <f>VLOOKUP(A318,'[5]Прейскурант 2021'!$A$11:$I$1419,3,0)</f>
        <v>проба</v>
      </c>
      <c r="D318" s="155">
        <f t="shared" si="26"/>
        <v>170</v>
      </c>
      <c r="E318" s="155">
        <f>VLOOKUP(A318,[6]Лист2!$A$10:$G$1458,6,0)</f>
        <v>204</v>
      </c>
    </row>
    <row r="319" spans="1:5" x14ac:dyDescent="0.2">
      <c r="A319" s="251" t="s">
        <v>262</v>
      </c>
      <c r="B319" s="251"/>
      <c r="C319" s="251"/>
      <c r="D319" s="251"/>
      <c r="E319" s="251"/>
    </row>
    <row r="320" spans="1:5" ht="47.25" x14ac:dyDescent="0.2">
      <c r="A320" s="118">
        <v>50000063</v>
      </c>
      <c r="B320" s="119" t="s">
        <v>1283</v>
      </c>
      <c r="C320" s="153" t="str">
        <f>VLOOKUP(A320,'[5]Прейскурант 2021'!$A$11:$I$1419,3,0)</f>
        <v>проба</v>
      </c>
      <c r="D320" s="155">
        <f t="shared" ref="D320" si="27">E320/1.2</f>
        <v>185</v>
      </c>
      <c r="E320" s="155">
        <f>VLOOKUP(A320,[6]Лист2!$A$10:$G$1458,6,0)</f>
        <v>222</v>
      </c>
    </row>
    <row r="321" spans="1:5" x14ac:dyDescent="0.2">
      <c r="A321" s="251" t="s">
        <v>126</v>
      </c>
      <c r="B321" s="251"/>
      <c r="C321" s="251"/>
      <c r="D321" s="251"/>
      <c r="E321" s="251"/>
    </row>
    <row r="322" spans="1:5" ht="47.25" x14ac:dyDescent="0.2">
      <c r="A322" s="113">
        <v>50000031</v>
      </c>
      <c r="B322" s="119" t="s">
        <v>1224</v>
      </c>
      <c r="C322" s="153" t="str">
        <f>VLOOKUP(A322,'[5]Прейскурант 2021'!$A$11:$I$1419,3,0)</f>
        <v>чел.</v>
      </c>
      <c r="D322" s="155">
        <f t="shared" ref="D322" si="28">E322/1.2</f>
        <v>10555</v>
      </c>
      <c r="E322" s="155">
        <f>VLOOKUP(A322,[6]Лист2!$A$10:$G$1458,6,0)</f>
        <v>12666</v>
      </c>
    </row>
    <row r="323" spans="1:5" x14ac:dyDescent="0.2">
      <c r="A323" s="251" t="s">
        <v>263</v>
      </c>
      <c r="B323" s="251"/>
      <c r="C323" s="251"/>
      <c r="D323" s="251"/>
      <c r="E323" s="251"/>
    </row>
    <row r="324" spans="1:5" ht="31.5" x14ac:dyDescent="0.2">
      <c r="A324" s="123">
        <v>50000127</v>
      </c>
      <c r="B324" s="13" t="s">
        <v>1302</v>
      </c>
      <c r="C324" s="153" t="str">
        <f>VLOOKUP(A324,'[5]Прейскурант 2021'!$A$11:$I$1419,3,0)</f>
        <v>иссл.</v>
      </c>
      <c r="D324" s="155">
        <f t="shared" ref="D324:D325" si="29">E324/1.2</f>
        <v>3450</v>
      </c>
      <c r="E324" s="155">
        <f>VLOOKUP(A324,[6]Лист2!$A$10:$G$1458,6,0)</f>
        <v>4140</v>
      </c>
    </row>
    <row r="325" spans="1:5" ht="31.5" x14ac:dyDescent="0.25">
      <c r="A325" s="118">
        <v>50000112</v>
      </c>
      <c r="B325" s="15" t="s">
        <v>1303</v>
      </c>
      <c r="C325" s="153" t="str">
        <f>VLOOKUP(A325,'[5]Прейскурант 2021'!$A$11:$I$1419,3,0)</f>
        <v>иссл.</v>
      </c>
      <c r="D325" s="155">
        <f t="shared" si="29"/>
        <v>1350</v>
      </c>
      <c r="E325" s="155">
        <f>VLOOKUP(A325,[6]Лист2!$A$10:$G$1458,6,0)</f>
        <v>1620</v>
      </c>
    </row>
    <row r="326" spans="1:5" x14ac:dyDescent="0.2">
      <c r="A326" s="251" t="s">
        <v>265</v>
      </c>
      <c r="B326" s="251"/>
      <c r="C326" s="251"/>
      <c r="D326" s="251"/>
      <c r="E326" s="251"/>
    </row>
    <row r="327" spans="1:5" ht="25.5" customHeight="1" x14ac:dyDescent="0.2">
      <c r="A327" s="116">
        <v>50000028</v>
      </c>
      <c r="B327" s="4" t="s">
        <v>266</v>
      </c>
      <c r="C327" s="153" t="str">
        <f>VLOOKUP(A327,'[5]Прейскурант 2021'!$A$11:$I$1419,3,0)</f>
        <v>иссл.</v>
      </c>
      <c r="D327" s="155">
        <f t="shared" ref="D327:D329" si="30">E327/1.2</f>
        <v>240</v>
      </c>
      <c r="E327" s="155">
        <f>VLOOKUP(A327,[6]Лист2!$A$10:$G$1458,6,0)</f>
        <v>288</v>
      </c>
    </row>
    <row r="328" spans="1:5" ht="21.75" customHeight="1" x14ac:dyDescent="0.2">
      <c r="A328" s="116">
        <v>50000029</v>
      </c>
      <c r="B328" s="4" t="s">
        <v>267</v>
      </c>
      <c r="C328" s="153" t="str">
        <f>VLOOKUP(A328,'[5]Прейскурант 2021'!$A$11:$I$1419,3,0)</f>
        <v>иссл.</v>
      </c>
      <c r="D328" s="155">
        <f t="shared" si="30"/>
        <v>375</v>
      </c>
      <c r="E328" s="155">
        <f>VLOOKUP(A328,[6]Лист2!$A$10:$G$1458,6,0)</f>
        <v>450</v>
      </c>
    </row>
    <row r="329" spans="1:5" ht="31.5" x14ac:dyDescent="0.2">
      <c r="A329" s="116">
        <v>50000030</v>
      </c>
      <c r="B329" s="4" t="s">
        <v>1284</v>
      </c>
      <c r="C329" s="153" t="str">
        <f>VLOOKUP(A329,'[5]Прейскурант 2021'!$A$11:$I$1419,3,0)</f>
        <v>иссл.</v>
      </c>
      <c r="D329" s="155">
        <f t="shared" si="30"/>
        <v>375</v>
      </c>
      <c r="E329" s="155">
        <f>VLOOKUP(A329,[6]Лист2!$A$10:$G$1458,6,0)</f>
        <v>450</v>
      </c>
    </row>
    <row r="330" spans="1:5" x14ac:dyDescent="0.2">
      <c r="A330" s="251" t="s">
        <v>268</v>
      </c>
      <c r="B330" s="251"/>
      <c r="C330" s="251"/>
      <c r="D330" s="251"/>
      <c r="E330" s="251"/>
    </row>
    <row r="331" spans="1:5" ht="31.5" x14ac:dyDescent="0.25">
      <c r="A331" s="116">
        <v>50000040</v>
      </c>
      <c r="B331" s="15" t="s">
        <v>269</v>
      </c>
      <c r="C331" s="153" t="str">
        <f>VLOOKUP(A331,'[5]Прейскурант 2021'!$A$11:$I$1419,3,0)</f>
        <v>проба</v>
      </c>
      <c r="D331" s="155">
        <f t="shared" ref="D331" si="31">E331/1.2</f>
        <v>1085</v>
      </c>
      <c r="E331" s="155">
        <f>VLOOKUP(A331,[6]Лист2!$A$10:$G$1458,6,0)</f>
        <v>1302</v>
      </c>
    </row>
    <row r="332" spans="1:5" x14ac:dyDescent="0.2">
      <c r="A332" s="253" t="s">
        <v>270</v>
      </c>
      <c r="B332" s="253"/>
      <c r="C332" s="253"/>
      <c r="D332" s="253"/>
      <c r="E332" s="253"/>
    </row>
    <row r="333" spans="1:5" x14ac:dyDescent="0.2">
      <c r="A333" s="248" t="s">
        <v>271</v>
      </c>
      <c r="B333" s="248"/>
      <c r="C333" s="248"/>
      <c r="D333" s="248"/>
      <c r="E333" s="248"/>
    </row>
    <row r="334" spans="1:5" ht="94.5" x14ac:dyDescent="0.25">
      <c r="A334" s="124">
        <v>60000005</v>
      </c>
      <c r="B334" s="125" t="s">
        <v>1398</v>
      </c>
      <c r="C334" s="153" t="str">
        <f>VLOOKUP(A334,'[5]Прейскурант 2021'!$A$11:$I$1419,3,0)</f>
        <v>иссл.</v>
      </c>
      <c r="D334" s="155">
        <f t="shared" ref="D334:D397" si="32">E334/1.2</f>
        <v>2850</v>
      </c>
      <c r="E334" s="155">
        <f>VLOOKUP(A334,[6]Лист2!$A$10:$G$1458,6,0)</f>
        <v>3420</v>
      </c>
    </row>
    <row r="335" spans="1:5" ht="47.25" x14ac:dyDescent="0.2">
      <c r="A335" s="124">
        <v>60000122</v>
      </c>
      <c r="B335" s="157" t="s">
        <v>1599</v>
      </c>
      <c r="C335" s="153" t="str">
        <f>VLOOKUP(A335,'[5]Прейскурант 2021'!$A$11:$I$1419,3,0)</f>
        <v>иссл.</v>
      </c>
      <c r="D335" s="155">
        <f t="shared" si="32"/>
        <v>2850</v>
      </c>
      <c r="E335" s="155">
        <f>VLOOKUP(A335,[6]Лист2!$A$10:$G$1458,6,0)</f>
        <v>3420</v>
      </c>
    </row>
    <row r="336" spans="1:5" ht="31.5" x14ac:dyDescent="0.25">
      <c r="A336" s="124">
        <v>60000123</v>
      </c>
      <c r="B336" s="125" t="s">
        <v>1237</v>
      </c>
      <c r="C336" s="153" t="str">
        <f>VLOOKUP(A336,'[5]Прейскурант 2021'!$A$11:$I$1419,3,0)</f>
        <v>иссл.</v>
      </c>
      <c r="D336" s="155">
        <f t="shared" si="32"/>
        <v>2850</v>
      </c>
      <c r="E336" s="155">
        <f>VLOOKUP(A336,[6]Лист2!$A$10:$G$1458,6,0)</f>
        <v>3420</v>
      </c>
    </row>
    <row r="337" spans="1:5" ht="25.5" customHeight="1" x14ac:dyDescent="0.2">
      <c r="A337" s="124">
        <v>60000111</v>
      </c>
      <c r="B337" s="8" t="s">
        <v>272</v>
      </c>
      <c r="C337" s="153" t="str">
        <f>VLOOKUP(A337,'[5]Прейскурант 2021'!$A$11:$I$1419,3,0)</f>
        <v>иссл.</v>
      </c>
      <c r="D337" s="155">
        <f t="shared" si="32"/>
        <v>140</v>
      </c>
      <c r="E337" s="155">
        <f>VLOOKUP(A337,[6]Лист2!$A$10:$G$1458,6,0)</f>
        <v>168</v>
      </c>
    </row>
    <row r="338" spans="1:5" ht="31.5" x14ac:dyDescent="0.2">
      <c r="A338" s="124">
        <v>60000112</v>
      </c>
      <c r="B338" s="8" t="s">
        <v>273</v>
      </c>
      <c r="C338" s="153" t="str">
        <f>VLOOKUP(A338,'[5]Прейскурант 2021'!$A$11:$I$1419,3,0)</f>
        <v>иссл.</v>
      </c>
      <c r="D338" s="155">
        <f t="shared" si="32"/>
        <v>415</v>
      </c>
      <c r="E338" s="155">
        <f>VLOOKUP(A338,[6]Лист2!$A$10:$G$1458,6,0)</f>
        <v>498</v>
      </c>
    </row>
    <row r="339" spans="1:5" ht="22.5" customHeight="1" x14ac:dyDescent="0.2">
      <c r="A339" s="124">
        <v>60000113</v>
      </c>
      <c r="B339" s="8" t="s">
        <v>274</v>
      </c>
      <c r="C339" s="153" t="str">
        <f>VLOOKUP(A339,'[5]Прейскурант 2021'!$A$11:$I$1419,3,0)</f>
        <v>иссл.</v>
      </c>
      <c r="D339" s="155">
        <f t="shared" si="32"/>
        <v>220</v>
      </c>
      <c r="E339" s="155">
        <f>VLOOKUP(A339,[6]Лист2!$A$10:$G$1458,6,0)</f>
        <v>264</v>
      </c>
    </row>
    <row r="340" spans="1:5" ht="31.5" x14ac:dyDescent="0.2">
      <c r="A340" s="124">
        <v>60000114</v>
      </c>
      <c r="B340" s="8" t="s">
        <v>275</v>
      </c>
      <c r="C340" s="153" t="str">
        <f>VLOOKUP(A340,'[5]Прейскурант 2021'!$A$11:$I$1419,3,0)</f>
        <v>иссл.</v>
      </c>
      <c r="D340" s="155">
        <f t="shared" si="32"/>
        <v>90</v>
      </c>
      <c r="E340" s="155">
        <f>VLOOKUP(A340,[6]Лист2!$A$10:$G$1458,6,0)</f>
        <v>108</v>
      </c>
    </row>
    <row r="341" spans="1:5" ht="31.5" x14ac:dyDescent="0.2">
      <c r="A341" s="124">
        <v>60000115</v>
      </c>
      <c r="B341" s="8" t="s">
        <v>276</v>
      </c>
      <c r="C341" s="153" t="str">
        <f>VLOOKUP(A341,'[5]Прейскурант 2021'!$A$11:$I$1419,3,0)</f>
        <v>иссл.</v>
      </c>
      <c r="D341" s="155">
        <f t="shared" si="32"/>
        <v>90</v>
      </c>
      <c r="E341" s="155">
        <f>VLOOKUP(A341,[6]Лист2!$A$10:$G$1458,6,0)</f>
        <v>108</v>
      </c>
    </row>
    <row r="342" spans="1:5" ht="31.5" x14ac:dyDescent="0.2">
      <c r="A342" s="112">
        <v>60000222</v>
      </c>
      <c r="B342" s="8" t="s">
        <v>277</v>
      </c>
      <c r="C342" s="153" t="str">
        <f>VLOOKUP(A342,'[5]Прейскурант 2021'!$A$11:$I$1419,3,0)</f>
        <v>иссл.</v>
      </c>
      <c r="D342" s="155">
        <f t="shared" si="32"/>
        <v>105</v>
      </c>
      <c r="E342" s="155">
        <f>VLOOKUP(A342,[6]Лист2!$A$10:$G$1458,6,0)</f>
        <v>126</v>
      </c>
    </row>
    <row r="343" spans="1:5" ht="31.5" x14ac:dyDescent="0.2">
      <c r="A343" s="112">
        <v>60000223</v>
      </c>
      <c r="B343" s="8" t="s">
        <v>278</v>
      </c>
      <c r="C343" s="153" t="str">
        <f>VLOOKUP(A343,'[5]Прейскурант 2021'!$A$11:$I$1419,3,0)</f>
        <v>иссл.</v>
      </c>
      <c r="D343" s="155">
        <f t="shared" si="32"/>
        <v>280</v>
      </c>
      <c r="E343" s="155">
        <f>VLOOKUP(A343,[6]Лист2!$A$10:$G$1458,6,0)</f>
        <v>336</v>
      </c>
    </row>
    <row r="344" spans="1:5" ht="31.5" x14ac:dyDescent="0.2">
      <c r="A344" s="112">
        <v>60000224</v>
      </c>
      <c r="B344" s="8" t="s">
        <v>279</v>
      </c>
      <c r="C344" s="153" t="str">
        <f>VLOOKUP(A344,'[5]Прейскурант 2021'!$A$11:$I$1419,3,0)</f>
        <v>иссл.</v>
      </c>
      <c r="D344" s="155">
        <f t="shared" si="32"/>
        <v>310</v>
      </c>
      <c r="E344" s="155">
        <f>VLOOKUP(A344,[6]Лист2!$A$10:$G$1458,6,0)</f>
        <v>372</v>
      </c>
    </row>
    <row r="345" spans="1:5" ht="31.5" x14ac:dyDescent="0.2">
      <c r="A345" s="112">
        <v>60000225</v>
      </c>
      <c r="B345" s="8" t="s">
        <v>280</v>
      </c>
      <c r="C345" s="153" t="str">
        <f>VLOOKUP(A345,'[5]Прейскурант 2021'!$A$11:$I$1419,3,0)</f>
        <v>иссл.</v>
      </c>
      <c r="D345" s="155">
        <f t="shared" si="32"/>
        <v>670</v>
      </c>
      <c r="E345" s="155">
        <f>VLOOKUP(A345,[6]Лист2!$A$10:$G$1458,6,0)</f>
        <v>804</v>
      </c>
    </row>
    <row r="346" spans="1:5" ht="31.5" x14ac:dyDescent="0.2">
      <c r="A346" s="112">
        <v>60000226</v>
      </c>
      <c r="B346" s="8" t="s">
        <v>281</v>
      </c>
      <c r="C346" s="153" t="str">
        <f>VLOOKUP(A346,'[5]Прейскурант 2021'!$A$11:$I$1419,3,0)</f>
        <v>иссл.</v>
      </c>
      <c r="D346" s="155">
        <f t="shared" si="32"/>
        <v>205</v>
      </c>
      <c r="E346" s="155">
        <f>VLOOKUP(A346,[6]Лист2!$A$10:$G$1458,6,0)</f>
        <v>246</v>
      </c>
    </row>
    <row r="347" spans="1:5" ht="31.5" x14ac:dyDescent="0.2">
      <c r="A347" s="113">
        <v>60000229</v>
      </c>
      <c r="B347" s="2" t="s">
        <v>282</v>
      </c>
      <c r="C347" s="153" t="str">
        <f>VLOOKUP(A347,'[5]Прейскурант 2021'!$A$11:$I$1419,3,0)</f>
        <v>иссл.</v>
      </c>
      <c r="D347" s="155">
        <f t="shared" si="32"/>
        <v>230</v>
      </c>
      <c r="E347" s="155">
        <f>VLOOKUP(A347,[6]Лист2!$A$10:$G$1458,6,0)</f>
        <v>276</v>
      </c>
    </row>
    <row r="348" spans="1:5" ht="47.25" x14ac:dyDescent="0.2">
      <c r="A348" s="113">
        <v>60000231</v>
      </c>
      <c r="B348" s="2" t="s">
        <v>283</v>
      </c>
      <c r="C348" s="153" t="str">
        <f>VLOOKUP(A348,'[5]Прейскурант 2021'!$A$11:$I$1419,3,0)</f>
        <v>иссл.</v>
      </c>
      <c r="D348" s="155">
        <f t="shared" si="32"/>
        <v>230</v>
      </c>
      <c r="E348" s="155">
        <f>VLOOKUP(A348,[6]Лист2!$A$10:$G$1458,6,0)</f>
        <v>276</v>
      </c>
    </row>
    <row r="349" spans="1:5" ht="31.5" x14ac:dyDescent="0.2">
      <c r="A349" s="113">
        <v>60000232</v>
      </c>
      <c r="B349" s="2" t="s">
        <v>284</v>
      </c>
      <c r="C349" s="153" t="str">
        <f>VLOOKUP(A349,'[5]Прейскурант 2021'!$A$11:$I$1419,3,0)</f>
        <v>иссл.</v>
      </c>
      <c r="D349" s="155">
        <f t="shared" si="32"/>
        <v>625</v>
      </c>
      <c r="E349" s="155">
        <f>VLOOKUP(A349,[6]Лист2!$A$10:$G$1458,6,0)</f>
        <v>750</v>
      </c>
    </row>
    <row r="350" spans="1:5" ht="31.5" x14ac:dyDescent="0.2">
      <c r="A350" s="113">
        <v>60000233</v>
      </c>
      <c r="B350" s="2" t="s">
        <v>285</v>
      </c>
      <c r="C350" s="153" t="str">
        <f>VLOOKUP(A350,'[5]Прейскурант 2021'!$A$11:$I$1419,3,0)</f>
        <v>иссл.</v>
      </c>
      <c r="D350" s="155">
        <f t="shared" si="32"/>
        <v>245</v>
      </c>
      <c r="E350" s="155">
        <f>VLOOKUP(A350,[6]Лист2!$A$10:$G$1458,6,0)</f>
        <v>294</v>
      </c>
    </row>
    <row r="351" spans="1:5" ht="31.5" x14ac:dyDescent="0.2">
      <c r="A351" s="113">
        <v>60000234</v>
      </c>
      <c r="B351" s="2" t="s">
        <v>286</v>
      </c>
      <c r="C351" s="153" t="str">
        <f>VLOOKUP(A351,'[5]Прейскурант 2021'!$A$11:$I$1419,3,0)</f>
        <v>иссл.</v>
      </c>
      <c r="D351" s="155">
        <f t="shared" si="32"/>
        <v>500</v>
      </c>
      <c r="E351" s="155">
        <f>VLOOKUP(A351,[6]Лист2!$A$10:$G$1458,6,0)</f>
        <v>600</v>
      </c>
    </row>
    <row r="352" spans="1:5" ht="47.25" x14ac:dyDescent="0.2">
      <c r="A352" s="113">
        <v>60000235</v>
      </c>
      <c r="B352" s="2" t="s">
        <v>287</v>
      </c>
      <c r="C352" s="153" t="str">
        <f>VLOOKUP(A352,'[5]Прейскурант 2021'!$A$11:$I$1419,3,0)</f>
        <v>иссл.</v>
      </c>
      <c r="D352" s="155">
        <f t="shared" si="32"/>
        <v>315</v>
      </c>
      <c r="E352" s="155">
        <f>VLOOKUP(A352,[6]Лист2!$A$10:$G$1458,6,0)</f>
        <v>378</v>
      </c>
    </row>
    <row r="353" spans="1:5" ht="47.25" x14ac:dyDescent="0.2">
      <c r="A353" s="113">
        <v>60000237</v>
      </c>
      <c r="B353" s="2" t="s">
        <v>288</v>
      </c>
      <c r="C353" s="153" t="str">
        <f>VLOOKUP(A353,'[5]Прейскурант 2021'!$A$11:$I$1419,3,0)</f>
        <v>иссл.</v>
      </c>
      <c r="D353" s="155">
        <f t="shared" si="32"/>
        <v>115</v>
      </c>
      <c r="E353" s="155">
        <f>VLOOKUP(A353,[6]Лист2!$A$10:$G$1458,6,0)</f>
        <v>138</v>
      </c>
    </row>
    <row r="354" spans="1:5" ht="47.25" x14ac:dyDescent="0.2">
      <c r="A354" s="113">
        <v>60000239</v>
      </c>
      <c r="B354" s="2" t="s">
        <v>289</v>
      </c>
      <c r="C354" s="153" t="str">
        <f>VLOOKUP(A354,'[5]Прейскурант 2021'!$A$11:$I$1419,3,0)</f>
        <v>иссл.</v>
      </c>
      <c r="D354" s="155">
        <f t="shared" si="32"/>
        <v>205</v>
      </c>
      <c r="E354" s="155">
        <f>VLOOKUP(A354,[6]Лист2!$A$10:$G$1458,6,0)</f>
        <v>246</v>
      </c>
    </row>
    <row r="355" spans="1:5" ht="31.5" x14ac:dyDescent="0.2">
      <c r="A355" s="113">
        <v>60000240</v>
      </c>
      <c r="B355" s="2" t="s">
        <v>290</v>
      </c>
      <c r="C355" s="153" t="str">
        <f>VLOOKUP(A355,'[5]Прейскурант 2021'!$A$11:$I$1419,3,0)</f>
        <v>иссл.</v>
      </c>
      <c r="D355" s="155">
        <f t="shared" si="32"/>
        <v>500</v>
      </c>
      <c r="E355" s="155">
        <f>VLOOKUP(A355,[6]Лист2!$A$10:$G$1458,6,0)</f>
        <v>600</v>
      </c>
    </row>
    <row r="356" spans="1:5" ht="31.5" x14ac:dyDescent="0.2">
      <c r="A356" s="113">
        <v>60000241</v>
      </c>
      <c r="B356" s="2" t="s">
        <v>291</v>
      </c>
      <c r="C356" s="153" t="str">
        <f>VLOOKUP(A356,'[5]Прейскурант 2021'!$A$11:$I$1419,3,0)</f>
        <v>иссл.</v>
      </c>
      <c r="D356" s="155">
        <f t="shared" si="32"/>
        <v>500</v>
      </c>
      <c r="E356" s="155">
        <f>VLOOKUP(A356,[6]Лист2!$A$10:$G$1458,6,0)</f>
        <v>600</v>
      </c>
    </row>
    <row r="357" spans="1:5" ht="31.5" x14ac:dyDescent="0.2">
      <c r="A357" s="113">
        <v>60000242</v>
      </c>
      <c r="B357" s="2" t="s">
        <v>292</v>
      </c>
      <c r="C357" s="153" t="str">
        <f>VLOOKUP(A357,'[5]Прейскурант 2021'!$A$11:$I$1419,3,0)</f>
        <v>иссл.</v>
      </c>
      <c r="D357" s="155">
        <f t="shared" si="32"/>
        <v>155</v>
      </c>
      <c r="E357" s="155">
        <f>VLOOKUP(A357,[6]Лист2!$A$10:$G$1458,6,0)</f>
        <v>186</v>
      </c>
    </row>
    <row r="358" spans="1:5" ht="31.5" x14ac:dyDescent="0.2">
      <c r="A358" s="113">
        <v>60000243</v>
      </c>
      <c r="B358" s="2" t="s">
        <v>293</v>
      </c>
      <c r="C358" s="153" t="str">
        <f>VLOOKUP(A358,'[5]Прейскурант 2021'!$A$11:$I$1419,3,0)</f>
        <v>иссл.</v>
      </c>
      <c r="D358" s="155">
        <f t="shared" si="32"/>
        <v>565</v>
      </c>
      <c r="E358" s="155">
        <f>VLOOKUP(A358,[6]Лист2!$A$10:$G$1458,6,0)</f>
        <v>678</v>
      </c>
    </row>
    <row r="359" spans="1:5" ht="47.25" x14ac:dyDescent="0.2">
      <c r="A359" s="113">
        <v>60000244</v>
      </c>
      <c r="B359" s="2" t="s">
        <v>294</v>
      </c>
      <c r="C359" s="153" t="str">
        <f>VLOOKUP(A359,'[5]Прейскурант 2021'!$A$11:$I$1419,3,0)</f>
        <v>проба</v>
      </c>
      <c r="D359" s="155">
        <f t="shared" si="32"/>
        <v>785</v>
      </c>
      <c r="E359" s="155">
        <f>VLOOKUP(A359,[6]Лист2!$A$10:$G$1458,6,0)</f>
        <v>942</v>
      </c>
    </row>
    <row r="360" spans="1:5" ht="31.5" x14ac:dyDescent="0.2">
      <c r="A360" s="113">
        <v>60000246</v>
      </c>
      <c r="B360" s="2" t="s">
        <v>295</v>
      </c>
      <c r="C360" s="153" t="str">
        <f>VLOOKUP(A360,'[5]Прейскурант 2021'!$A$11:$I$1419,3,0)</f>
        <v>иссл.</v>
      </c>
      <c r="D360" s="155">
        <f t="shared" si="32"/>
        <v>710</v>
      </c>
      <c r="E360" s="155">
        <f>VLOOKUP(A360,[6]Лист2!$A$10:$G$1458,6,0)</f>
        <v>852</v>
      </c>
    </row>
    <row r="361" spans="1:5" ht="31.5" x14ac:dyDescent="0.2">
      <c r="A361" s="113">
        <v>60000247</v>
      </c>
      <c r="B361" s="2" t="s">
        <v>296</v>
      </c>
      <c r="C361" s="153" t="str">
        <f>VLOOKUP(A361,'[5]Прейскурант 2021'!$A$11:$I$1419,3,0)</f>
        <v>иссл.</v>
      </c>
      <c r="D361" s="155">
        <f t="shared" si="32"/>
        <v>550</v>
      </c>
      <c r="E361" s="155">
        <f>VLOOKUP(A361,[6]Лист2!$A$10:$G$1458,6,0)</f>
        <v>660</v>
      </c>
    </row>
    <row r="362" spans="1:5" ht="31.5" x14ac:dyDescent="0.2">
      <c r="A362" s="113">
        <v>60000248</v>
      </c>
      <c r="B362" s="2" t="s">
        <v>297</v>
      </c>
      <c r="C362" s="153" t="str">
        <f>VLOOKUP(A362,'[5]Прейскурант 2021'!$A$11:$I$1419,3,0)</f>
        <v>иссл.</v>
      </c>
      <c r="D362" s="155">
        <f t="shared" si="32"/>
        <v>635</v>
      </c>
      <c r="E362" s="155">
        <f>VLOOKUP(A362,[6]Лист2!$A$10:$G$1458,6,0)</f>
        <v>762</v>
      </c>
    </row>
    <row r="363" spans="1:5" ht="31.5" x14ac:dyDescent="0.2">
      <c r="A363" s="113">
        <v>60000249</v>
      </c>
      <c r="B363" s="2" t="s">
        <v>298</v>
      </c>
      <c r="C363" s="153" t="str">
        <f>VLOOKUP(A363,'[5]Прейскурант 2021'!$A$11:$I$1419,3,0)</f>
        <v>иссл.</v>
      </c>
      <c r="D363" s="155">
        <f t="shared" si="32"/>
        <v>635</v>
      </c>
      <c r="E363" s="155">
        <f>VLOOKUP(A363,[6]Лист2!$A$10:$G$1458,6,0)</f>
        <v>762</v>
      </c>
    </row>
    <row r="364" spans="1:5" ht="31.5" x14ac:dyDescent="0.2">
      <c r="A364" s="113">
        <v>60000250</v>
      </c>
      <c r="B364" s="2" t="s">
        <v>299</v>
      </c>
      <c r="C364" s="153" t="str">
        <f>VLOOKUP(A364,'[5]Прейскурант 2021'!$A$11:$I$1419,3,0)</f>
        <v>иссл.</v>
      </c>
      <c r="D364" s="155">
        <f t="shared" si="32"/>
        <v>120</v>
      </c>
      <c r="E364" s="155">
        <f>VLOOKUP(A364,[6]Лист2!$A$10:$G$1458,6,0)</f>
        <v>144</v>
      </c>
    </row>
    <row r="365" spans="1:5" ht="31.5" x14ac:dyDescent="0.2">
      <c r="A365" s="113">
        <v>60000251</v>
      </c>
      <c r="B365" s="2" t="s">
        <v>300</v>
      </c>
      <c r="C365" s="153" t="str">
        <f>VLOOKUP(A365,'[5]Прейскурант 2021'!$A$11:$I$1419,3,0)</f>
        <v>иссл.</v>
      </c>
      <c r="D365" s="155">
        <f t="shared" si="32"/>
        <v>57.5</v>
      </c>
      <c r="E365" s="155">
        <f>VLOOKUP(A365,[6]Лист2!$A$10:$G$1458,6,0)</f>
        <v>69</v>
      </c>
    </row>
    <row r="366" spans="1:5" ht="47.25" x14ac:dyDescent="0.2">
      <c r="A366" s="113">
        <v>60000252</v>
      </c>
      <c r="B366" s="2" t="s">
        <v>301</v>
      </c>
      <c r="C366" s="153" t="str">
        <f>VLOOKUP(A366,'[5]Прейскурант 2021'!$A$11:$I$1419,3,0)</f>
        <v>иссл.</v>
      </c>
      <c r="D366" s="155">
        <f t="shared" si="32"/>
        <v>300</v>
      </c>
      <c r="E366" s="155">
        <f>VLOOKUP(A366,[6]Лист2!$A$10:$G$1458,6,0)</f>
        <v>360</v>
      </c>
    </row>
    <row r="367" spans="1:5" ht="31.5" x14ac:dyDescent="0.2">
      <c r="A367" s="113">
        <v>60000253</v>
      </c>
      <c r="B367" s="2" t="s">
        <v>302</v>
      </c>
      <c r="C367" s="153" t="str">
        <f>VLOOKUP(A367,'[5]Прейскурант 2021'!$A$11:$I$1419,3,0)</f>
        <v>иссл.</v>
      </c>
      <c r="D367" s="155">
        <f t="shared" si="32"/>
        <v>975</v>
      </c>
      <c r="E367" s="155">
        <f>VLOOKUP(A367,[6]Лист2!$A$10:$G$1458,6,0)</f>
        <v>1170</v>
      </c>
    </row>
    <row r="368" spans="1:5" ht="63" x14ac:dyDescent="0.2">
      <c r="A368" s="113">
        <v>60000254</v>
      </c>
      <c r="B368" s="119" t="s">
        <v>1407</v>
      </c>
      <c r="C368" s="153" t="str">
        <f>VLOOKUP(A368,'[5]Прейскурант 2021'!$A$11:$I$1419,3,0)</f>
        <v>иссл.</v>
      </c>
      <c r="D368" s="155">
        <f t="shared" si="32"/>
        <v>825</v>
      </c>
      <c r="E368" s="155">
        <f>VLOOKUP(A368,[6]Лист2!$A$10:$G$1458,6,0)</f>
        <v>990</v>
      </c>
    </row>
    <row r="369" spans="1:5" ht="31.5" x14ac:dyDescent="0.2">
      <c r="A369" s="113">
        <v>60000255</v>
      </c>
      <c r="B369" s="2" t="s">
        <v>304</v>
      </c>
      <c r="C369" s="153" t="str">
        <f>VLOOKUP(A369,'[5]Прейскурант 2021'!$A$11:$I$1419,3,0)</f>
        <v>иссл.</v>
      </c>
      <c r="D369" s="155">
        <f t="shared" si="32"/>
        <v>700</v>
      </c>
      <c r="E369" s="155">
        <f>VLOOKUP(A369,[6]Лист2!$A$10:$G$1458,6,0)</f>
        <v>840</v>
      </c>
    </row>
    <row r="370" spans="1:5" ht="47.25" x14ac:dyDescent="0.2">
      <c r="A370" s="113">
        <v>60000256</v>
      </c>
      <c r="B370" s="2" t="s">
        <v>305</v>
      </c>
      <c r="C370" s="153" t="str">
        <f>VLOOKUP(A370,'[5]Прейскурант 2021'!$A$11:$I$1419,3,0)</f>
        <v>иссл.</v>
      </c>
      <c r="D370" s="155">
        <f t="shared" si="32"/>
        <v>515</v>
      </c>
      <c r="E370" s="155">
        <f>VLOOKUP(A370,[6]Лист2!$A$10:$G$1458,6,0)</f>
        <v>618</v>
      </c>
    </row>
    <row r="371" spans="1:5" ht="31.5" x14ac:dyDescent="0.2">
      <c r="A371" s="113">
        <v>60000257</v>
      </c>
      <c r="B371" s="2" t="s">
        <v>306</v>
      </c>
      <c r="C371" s="153" t="str">
        <f>VLOOKUP(A371,'[5]Прейскурант 2021'!$A$11:$I$1419,3,0)</f>
        <v>иссл.</v>
      </c>
      <c r="D371" s="155">
        <f t="shared" si="32"/>
        <v>120</v>
      </c>
      <c r="E371" s="155">
        <f>VLOOKUP(A371,[6]Лист2!$A$10:$G$1458,6,0)</f>
        <v>144</v>
      </c>
    </row>
    <row r="372" spans="1:5" ht="47.25" x14ac:dyDescent="0.2">
      <c r="A372" s="113">
        <v>60000258</v>
      </c>
      <c r="B372" s="2" t="s">
        <v>307</v>
      </c>
      <c r="C372" s="153" t="str">
        <f>VLOOKUP(A372,'[5]Прейскурант 2021'!$A$11:$I$1419,3,0)</f>
        <v>иссл.</v>
      </c>
      <c r="D372" s="155">
        <f t="shared" si="32"/>
        <v>560</v>
      </c>
      <c r="E372" s="155">
        <f>VLOOKUP(A372,[6]Лист2!$A$10:$G$1458,6,0)</f>
        <v>672</v>
      </c>
    </row>
    <row r="373" spans="1:5" ht="22.5" customHeight="1" x14ac:dyDescent="0.2">
      <c r="A373" s="113">
        <v>60000259</v>
      </c>
      <c r="B373" s="2" t="s">
        <v>308</v>
      </c>
      <c r="C373" s="153" t="str">
        <f>VLOOKUP(A373,'[5]Прейскурант 2021'!$A$11:$I$1419,3,0)</f>
        <v>иссл.</v>
      </c>
      <c r="D373" s="155">
        <f t="shared" si="32"/>
        <v>250</v>
      </c>
      <c r="E373" s="155">
        <f>VLOOKUP(A373,[6]Лист2!$A$10:$G$1458,6,0)</f>
        <v>300</v>
      </c>
    </row>
    <row r="374" spans="1:5" ht="63" x14ac:dyDescent="0.2">
      <c r="A374" s="113">
        <v>60000260</v>
      </c>
      <c r="B374" s="119" t="s">
        <v>1408</v>
      </c>
      <c r="C374" s="153" t="str">
        <f>VLOOKUP(A374,'[5]Прейскурант 2021'!$A$11:$I$1419,3,0)</f>
        <v>иссл.</v>
      </c>
      <c r="D374" s="155">
        <f t="shared" si="32"/>
        <v>1220</v>
      </c>
      <c r="E374" s="155">
        <f>VLOOKUP(A374,[6]Лист2!$A$10:$G$1458,6,0)</f>
        <v>1464</v>
      </c>
    </row>
    <row r="375" spans="1:5" ht="31.5" x14ac:dyDescent="0.2">
      <c r="A375" s="113">
        <v>60000261</v>
      </c>
      <c r="B375" s="2" t="s">
        <v>310</v>
      </c>
      <c r="C375" s="153" t="str">
        <f>VLOOKUP(A375,'[5]Прейскурант 2021'!$A$11:$I$1419,3,0)</f>
        <v>иссл.</v>
      </c>
      <c r="D375" s="155">
        <f t="shared" si="32"/>
        <v>1220</v>
      </c>
      <c r="E375" s="155">
        <f>VLOOKUP(A375,[6]Лист2!$A$10:$G$1458,6,0)</f>
        <v>1464</v>
      </c>
    </row>
    <row r="376" spans="1:5" ht="47.25" x14ac:dyDescent="0.2">
      <c r="A376" s="113">
        <v>60000262</v>
      </c>
      <c r="B376" s="2" t="s">
        <v>311</v>
      </c>
      <c r="C376" s="153" t="str">
        <f>VLOOKUP(A376,'[5]Прейскурант 2021'!$A$11:$I$1419,3,0)</f>
        <v>иссл.</v>
      </c>
      <c r="D376" s="155">
        <f t="shared" si="32"/>
        <v>795</v>
      </c>
      <c r="E376" s="155">
        <f>VLOOKUP(A376,[6]Лист2!$A$10:$G$1458,6,0)</f>
        <v>954</v>
      </c>
    </row>
    <row r="377" spans="1:5" ht="31.5" x14ac:dyDescent="0.2">
      <c r="A377" s="113">
        <v>60000263</v>
      </c>
      <c r="B377" s="2" t="s">
        <v>312</v>
      </c>
      <c r="C377" s="153" t="str">
        <f>VLOOKUP(A377,'[5]Прейскурант 2021'!$A$11:$I$1419,3,0)</f>
        <v>иссл.</v>
      </c>
      <c r="D377" s="155">
        <f t="shared" si="32"/>
        <v>1265</v>
      </c>
      <c r="E377" s="155">
        <f>VLOOKUP(A377,[6]Лист2!$A$10:$G$1458,6,0)</f>
        <v>1518</v>
      </c>
    </row>
    <row r="378" spans="1:5" ht="31.5" x14ac:dyDescent="0.2">
      <c r="A378" s="113">
        <v>60000264</v>
      </c>
      <c r="B378" s="2" t="s">
        <v>313</v>
      </c>
      <c r="C378" s="153" t="str">
        <f>VLOOKUP(A378,'[5]Прейскурант 2021'!$A$11:$I$1419,3,0)</f>
        <v>иссл.</v>
      </c>
      <c r="D378" s="155">
        <f t="shared" si="32"/>
        <v>1285</v>
      </c>
      <c r="E378" s="155">
        <f>VLOOKUP(A378,[6]Лист2!$A$10:$G$1458,6,0)</f>
        <v>1542</v>
      </c>
    </row>
    <row r="379" spans="1:5" ht="31.5" x14ac:dyDescent="0.2">
      <c r="A379" s="113">
        <v>60000265</v>
      </c>
      <c r="B379" s="119" t="s">
        <v>1409</v>
      </c>
      <c r="C379" s="153" t="str">
        <f>VLOOKUP(A379,'[5]Прейскурант 2021'!$A$11:$I$1419,3,0)</f>
        <v>иссл.</v>
      </c>
      <c r="D379" s="155">
        <f t="shared" si="32"/>
        <v>230</v>
      </c>
      <c r="E379" s="155">
        <f>VLOOKUP(A379,[6]Лист2!$A$10:$G$1458,6,0)</f>
        <v>276</v>
      </c>
    </row>
    <row r="380" spans="1:5" ht="31.5" x14ac:dyDescent="0.2">
      <c r="A380" s="113">
        <v>60000266</v>
      </c>
      <c r="B380" s="2" t="s">
        <v>315</v>
      </c>
      <c r="C380" s="153" t="str">
        <f>VLOOKUP(A380,'[5]Прейскурант 2021'!$A$11:$I$1419,3,0)</f>
        <v>иссл.</v>
      </c>
      <c r="D380" s="155">
        <f t="shared" si="32"/>
        <v>550</v>
      </c>
      <c r="E380" s="155">
        <f>VLOOKUP(A380,[6]Лист2!$A$10:$G$1458,6,0)</f>
        <v>660</v>
      </c>
    </row>
    <row r="381" spans="1:5" ht="21.75" customHeight="1" x14ac:dyDescent="0.2">
      <c r="A381" s="113">
        <v>60000267</v>
      </c>
      <c r="B381" s="2" t="s">
        <v>316</v>
      </c>
      <c r="C381" s="153" t="str">
        <f>VLOOKUP(A381,'[5]Прейскурант 2021'!$A$11:$I$1419,3,0)</f>
        <v>иссл.</v>
      </c>
      <c r="D381" s="155">
        <f t="shared" si="32"/>
        <v>165</v>
      </c>
      <c r="E381" s="155">
        <f>VLOOKUP(A381,[6]Лист2!$A$10:$G$1458,6,0)</f>
        <v>198</v>
      </c>
    </row>
    <row r="382" spans="1:5" ht="31.5" x14ac:dyDescent="0.2">
      <c r="A382" s="113">
        <v>60000268</v>
      </c>
      <c r="B382" s="2" t="s">
        <v>317</v>
      </c>
      <c r="C382" s="153" t="str">
        <f>VLOOKUP(A382,'[5]Прейскурант 2021'!$A$11:$I$1419,3,0)</f>
        <v>иссл.</v>
      </c>
      <c r="D382" s="155">
        <f t="shared" si="32"/>
        <v>625</v>
      </c>
      <c r="E382" s="155">
        <f>VLOOKUP(A382,[6]Лист2!$A$10:$G$1458,6,0)</f>
        <v>750</v>
      </c>
    </row>
    <row r="383" spans="1:5" ht="31.5" x14ac:dyDescent="0.2">
      <c r="A383" s="113">
        <v>60000269</v>
      </c>
      <c r="B383" s="2" t="s">
        <v>318</v>
      </c>
      <c r="C383" s="153" t="str">
        <f>VLOOKUP(A383,'[5]Прейскурант 2021'!$A$11:$I$1419,3,0)</f>
        <v>иссл.</v>
      </c>
      <c r="D383" s="155">
        <f t="shared" si="32"/>
        <v>365</v>
      </c>
      <c r="E383" s="155">
        <f>VLOOKUP(A383,[6]Лист2!$A$10:$G$1458,6,0)</f>
        <v>438</v>
      </c>
    </row>
    <row r="384" spans="1:5" ht="47.25" x14ac:dyDescent="0.2">
      <c r="A384" s="113">
        <v>60000270</v>
      </c>
      <c r="B384" s="2" t="s">
        <v>319</v>
      </c>
      <c r="C384" s="153" t="str">
        <f>VLOOKUP(A384,'[5]Прейскурант 2021'!$A$11:$I$1419,3,0)</f>
        <v>иссл.</v>
      </c>
      <c r="D384" s="155">
        <f t="shared" si="32"/>
        <v>460</v>
      </c>
      <c r="E384" s="155">
        <f>VLOOKUP(A384,[6]Лист2!$A$10:$G$1458,6,0)</f>
        <v>552</v>
      </c>
    </row>
    <row r="385" spans="1:5" ht="31.5" x14ac:dyDescent="0.2">
      <c r="A385" s="113">
        <v>60000271</v>
      </c>
      <c r="B385" s="2" t="s">
        <v>320</v>
      </c>
      <c r="C385" s="153" t="str">
        <f>VLOOKUP(A385,'[5]Прейскурант 2021'!$A$11:$I$1419,3,0)</f>
        <v>иссл.</v>
      </c>
      <c r="D385" s="155">
        <f t="shared" si="32"/>
        <v>230</v>
      </c>
      <c r="E385" s="155">
        <f>VLOOKUP(A385,[6]Лист2!$A$10:$G$1458,6,0)</f>
        <v>276</v>
      </c>
    </row>
    <row r="386" spans="1:5" ht="31.5" x14ac:dyDescent="0.2">
      <c r="A386" s="113">
        <v>60000272</v>
      </c>
      <c r="B386" s="2" t="s">
        <v>321</v>
      </c>
      <c r="C386" s="153" t="str">
        <f>VLOOKUP(A386,'[5]Прейскурант 2021'!$A$11:$I$1419,3,0)</f>
        <v>иссл.</v>
      </c>
      <c r="D386" s="155">
        <f t="shared" si="32"/>
        <v>790</v>
      </c>
      <c r="E386" s="155">
        <f>VLOOKUP(A386,[6]Лист2!$A$10:$G$1458,6,0)</f>
        <v>948</v>
      </c>
    </row>
    <row r="387" spans="1:5" ht="31.5" x14ac:dyDescent="0.2">
      <c r="A387" s="113">
        <v>60000273</v>
      </c>
      <c r="B387" s="2" t="s">
        <v>322</v>
      </c>
      <c r="C387" s="153" t="str">
        <f>VLOOKUP(A387,'[5]Прейскурант 2021'!$A$11:$I$1419,3,0)</f>
        <v>иссл.</v>
      </c>
      <c r="D387" s="155">
        <f t="shared" si="32"/>
        <v>60</v>
      </c>
      <c r="E387" s="155">
        <f>VLOOKUP(A387,[6]Лист2!$A$10:$G$1458,6,0)</f>
        <v>72</v>
      </c>
    </row>
    <row r="388" spans="1:5" ht="31.5" x14ac:dyDescent="0.2">
      <c r="A388" s="113">
        <v>60000274</v>
      </c>
      <c r="B388" s="2" t="s">
        <v>323</v>
      </c>
      <c r="C388" s="153" t="str">
        <f>VLOOKUP(A388,'[5]Прейскурант 2021'!$A$11:$I$1419,3,0)</f>
        <v>иссл.</v>
      </c>
      <c r="D388" s="155">
        <f t="shared" si="32"/>
        <v>175</v>
      </c>
      <c r="E388" s="155">
        <f>VLOOKUP(A388,[6]Лист2!$A$10:$G$1458,6,0)</f>
        <v>210</v>
      </c>
    </row>
    <row r="389" spans="1:5" ht="31.5" x14ac:dyDescent="0.2">
      <c r="A389" s="113">
        <v>60000275</v>
      </c>
      <c r="B389" s="2" t="s">
        <v>324</v>
      </c>
      <c r="C389" s="153" t="str">
        <f>VLOOKUP(A389,'[5]Прейскурант 2021'!$A$11:$I$1419,3,0)</f>
        <v>иссл.</v>
      </c>
      <c r="D389" s="155">
        <f t="shared" si="32"/>
        <v>260</v>
      </c>
      <c r="E389" s="155">
        <f>VLOOKUP(A389,[6]Лист2!$A$10:$G$1458,6,0)</f>
        <v>312</v>
      </c>
    </row>
    <row r="390" spans="1:5" ht="31.5" x14ac:dyDescent="0.2">
      <c r="A390" s="113">
        <v>60000277</v>
      </c>
      <c r="B390" s="2" t="s">
        <v>325</v>
      </c>
      <c r="C390" s="153" t="str">
        <f>VLOOKUP(A390,'[5]Прейскурант 2021'!$A$11:$I$1419,3,0)</f>
        <v>иссл.</v>
      </c>
      <c r="D390" s="155">
        <f t="shared" si="32"/>
        <v>440</v>
      </c>
      <c r="E390" s="155">
        <f>VLOOKUP(A390,[6]Лист2!$A$10:$G$1458,6,0)</f>
        <v>528</v>
      </c>
    </row>
    <row r="391" spans="1:5" ht="23.25" customHeight="1" x14ac:dyDescent="0.2">
      <c r="A391" s="113">
        <v>60000278</v>
      </c>
      <c r="B391" s="2" t="s">
        <v>326</v>
      </c>
      <c r="C391" s="153" t="str">
        <f>VLOOKUP(A391,'[5]Прейскурант 2021'!$A$11:$I$1419,3,0)</f>
        <v>иссл.</v>
      </c>
      <c r="D391" s="155">
        <f t="shared" si="32"/>
        <v>375</v>
      </c>
      <c r="E391" s="155">
        <f>VLOOKUP(A391,[6]Лист2!$A$10:$G$1458,6,0)</f>
        <v>450</v>
      </c>
    </row>
    <row r="392" spans="1:5" ht="21.75" customHeight="1" x14ac:dyDescent="0.2">
      <c r="A392" s="113">
        <v>60000279</v>
      </c>
      <c r="B392" s="2" t="s">
        <v>327</v>
      </c>
      <c r="C392" s="153" t="str">
        <f>VLOOKUP(A392,'[5]Прейскурант 2021'!$A$11:$I$1419,3,0)</f>
        <v>иссл.</v>
      </c>
      <c r="D392" s="155">
        <f t="shared" si="32"/>
        <v>300</v>
      </c>
      <c r="E392" s="155">
        <f>VLOOKUP(A392,[6]Лист2!$A$10:$G$1458,6,0)</f>
        <v>360</v>
      </c>
    </row>
    <row r="393" spans="1:5" ht="31.5" x14ac:dyDescent="0.2">
      <c r="A393" s="112">
        <v>60000280</v>
      </c>
      <c r="B393" s="8" t="s">
        <v>328</v>
      </c>
      <c r="C393" s="153" t="str">
        <f>VLOOKUP(A393,'[5]Прейскурант 2021'!$A$11:$I$1419,3,0)</f>
        <v>иссл.</v>
      </c>
      <c r="D393" s="155">
        <f t="shared" si="32"/>
        <v>130</v>
      </c>
      <c r="E393" s="155">
        <f>VLOOKUP(A393,[6]Лист2!$A$10:$G$1458,6,0)</f>
        <v>156</v>
      </c>
    </row>
    <row r="394" spans="1:5" ht="31.5" x14ac:dyDescent="0.2">
      <c r="A394" s="112">
        <v>60000281</v>
      </c>
      <c r="B394" s="8" t="s">
        <v>329</v>
      </c>
      <c r="C394" s="153" t="str">
        <f>VLOOKUP(A394,'[5]Прейскурант 2021'!$A$11:$I$1419,3,0)</f>
        <v>иссл.</v>
      </c>
      <c r="D394" s="155">
        <f t="shared" si="32"/>
        <v>185</v>
      </c>
      <c r="E394" s="155">
        <f>VLOOKUP(A394,[6]Лист2!$A$10:$G$1458,6,0)</f>
        <v>222</v>
      </c>
    </row>
    <row r="395" spans="1:5" ht="31.5" x14ac:dyDescent="0.2">
      <c r="A395" s="112">
        <v>60000282</v>
      </c>
      <c r="B395" s="8" t="s">
        <v>330</v>
      </c>
      <c r="C395" s="153" t="str">
        <f>VLOOKUP(A395,'[5]Прейскурант 2021'!$A$11:$I$1419,3,0)</f>
        <v>иссл.</v>
      </c>
      <c r="D395" s="155">
        <f t="shared" si="32"/>
        <v>605</v>
      </c>
      <c r="E395" s="155">
        <f>VLOOKUP(A395,[6]Лист2!$A$10:$G$1458,6,0)</f>
        <v>726</v>
      </c>
    </row>
    <row r="396" spans="1:5" ht="22.5" customHeight="1" x14ac:dyDescent="0.2">
      <c r="A396" s="113">
        <v>60000283</v>
      </c>
      <c r="B396" s="2" t="s">
        <v>331</v>
      </c>
      <c r="C396" s="153" t="str">
        <f>VLOOKUP(A396,'[5]Прейскурант 2021'!$A$11:$I$1419,3,0)</f>
        <v>иссл.</v>
      </c>
      <c r="D396" s="155">
        <f t="shared" si="32"/>
        <v>85</v>
      </c>
      <c r="E396" s="155">
        <f>VLOOKUP(A396,[6]Лист2!$A$10:$G$1458,6,0)</f>
        <v>102</v>
      </c>
    </row>
    <row r="397" spans="1:5" ht="31.5" x14ac:dyDescent="0.2">
      <c r="A397" s="113">
        <v>60000284</v>
      </c>
      <c r="B397" s="2" t="s">
        <v>332</v>
      </c>
      <c r="C397" s="153" t="str">
        <f>VLOOKUP(A397,'[5]Прейскурант 2021'!$A$11:$I$1419,3,0)</f>
        <v>иссл.</v>
      </c>
      <c r="D397" s="155">
        <f t="shared" si="32"/>
        <v>905</v>
      </c>
      <c r="E397" s="155">
        <f>VLOOKUP(A397,[6]Лист2!$A$10:$G$1458,6,0)</f>
        <v>1086</v>
      </c>
    </row>
    <row r="398" spans="1:5" ht="22.5" customHeight="1" x14ac:dyDescent="0.2">
      <c r="A398" s="113">
        <v>60000285</v>
      </c>
      <c r="B398" s="2" t="s">
        <v>333</v>
      </c>
      <c r="C398" s="153" t="str">
        <f>VLOOKUP(A398,'[5]Прейскурант 2021'!$A$11:$I$1419,3,0)</f>
        <v>иссл.</v>
      </c>
      <c r="D398" s="155">
        <f t="shared" ref="D398:D461" si="33">E398/1.2</f>
        <v>210</v>
      </c>
      <c r="E398" s="155">
        <f>VLOOKUP(A398,[6]Лист2!$A$10:$G$1458,6,0)</f>
        <v>252</v>
      </c>
    </row>
    <row r="399" spans="1:5" ht="21" customHeight="1" x14ac:dyDescent="0.2">
      <c r="A399" s="113">
        <v>60000286</v>
      </c>
      <c r="B399" s="2" t="s">
        <v>334</v>
      </c>
      <c r="C399" s="153" t="str">
        <f>VLOOKUP(A399,'[5]Прейскурант 2021'!$A$11:$I$1419,3,0)</f>
        <v>иссл.</v>
      </c>
      <c r="D399" s="155">
        <f t="shared" si="33"/>
        <v>260</v>
      </c>
      <c r="E399" s="155">
        <f>VLOOKUP(A399,[6]Лист2!$A$10:$G$1458,6,0)</f>
        <v>312</v>
      </c>
    </row>
    <row r="400" spans="1:5" ht="21" customHeight="1" x14ac:dyDescent="0.2">
      <c r="A400" s="113">
        <v>60000287</v>
      </c>
      <c r="B400" s="2" t="s">
        <v>335</v>
      </c>
      <c r="C400" s="153" t="str">
        <f>VLOOKUP(A400,'[5]Прейскурант 2021'!$A$11:$I$1419,3,0)</f>
        <v>иссл.</v>
      </c>
      <c r="D400" s="155">
        <f t="shared" si="33"/>
        <v>90</v>
      </c>
      <c r="E400" s="155">
        <f>VLOOKUP(A400,[6]Лист2!$A$10:$G$1458,6,0)</f>
        <v>108</v>
      </c>
    </row>
    <row r="401" spans="1:5" ht="31.5" x14ac:dyDescent="0.2">
      <c r="A401" s="113">
        <v>60001020</v>
      </c>
      <c r="B401" s="2" t="s">
        <v>336</v>
      </c>
      <c r="C401" s="153" t="str">
        <f>VLOOKUP(A401,'[5]Прейскурант 2021'!$A$11:$I$1419,3,0)</f>
        <v>иссл.</v>
      </c>
      <c r="D401" s="155">
        <f t="shared" si="33"/>
        <v>240</v>
      </c>
      <c r="E401" s="155">
        <f>VLOOKUP(A401,[6]Лист2!$A$10:$G$1458,6,0)</f>
        <v>288</v>
      </c>
    </row>
    <row r="402" spans="1:5" ht="31.5" x14ac:dyDescent="0.2">
      <c r="A402" s="112">
        <v>60000288</v>
      </c>
      <c r="B402" s="8" t="s">
        <v>337</v>
      </c>
      <c r="C402" s="153" t="str">
        <f>VLOOKUP(A402,'[5]Прейскурант 2021'!$A$11:$I$1419,3,0)</f>
        <v>иссл.</v>
      </c>
      <c r="D402" s="155">
        <f t="shared" si="33"/>
        <v>515</v>
      </c>
      <c r="E402" s="155">
        <f>VLOOKUP(A402,[6]Лист2!$A$10:$G$1458,6,0)</f>
        <v>618</v>
      </c>
    </row>
    <row r="403" spans="1:5" ht="31.5" x14ac:dyDescent="0.2">
      <c r="A403" s="112">
        <v>60000291</v>
      </c>
      <c r="B403" s="8" t="s">
        <v>338</v>
      </c>
      <c r="C403" s="153" t="str">
        <f>VLOOKUP(A403,'[5]Прейскурант 2021'!$A$11:$I$1419,3,0)</f>
        <v>иссл.</v>
      </c>
      <c r="D403" s="155">
        <f t="shared" si="33"/>
        <v>85</v>
      </c>
      <c r="E403" s="155">
        <f>VLOOKUP(A403,[6]Лист2!$A$10:$G$1458,6,0)</f>
        <v>102</v>
      </c>
    </row>
    <row r="404" spans="1:5" ht="31.5" x14ac:dyDescent="0.2">
      <c r="A404" s="112">
        <v>60000292</v>
      </c>
      <c r="B404" s="8" t="s">
        <v>339</v>
      </c>
      <c r="C404" s="153" t="str">
        <f>VLOOKUP(A404,'[5]Прейскурант 2021'!$A$11:$I$1419,3,0)</f>
        <v>иссл.</v>
      </c>
      <c r="D404" s="155">
        <f t="shared" si="33"/>
        <v>295</v>
      </c>
      <c r="E404" s="155">
        <f>VLOOKUP(A404,[6]Лист2!$A$10:$G$1458,6,0)</f>
        <v>354</v>
      </c>
    </row>
    <row r="405" spans="1:5" ht="31.5" x14ac:dyDescent="0.2">
      <c r="A405" s="112">
        <v>60000293</v>
      </c>
      <c r="B405" s="139" t="s">
        <v>1600</v>
      </c>
      <c r="C405" s="153" t="str">
        <f>VLOOKUP(A405,'[5]Прейскурант 2021'!$A$11:$I$1419,3,0)</f>
        <v>иссл.</v>
      </c>
      <c r="D405" s="155">
        <f t="shared" si="33"/>
        <v>430</v>
      </c>
      <c r="E405" s="155">
        <f>VLOOKUP(A405,[6]Лист2!$A$10:$G$1458,6,0)</f>
        <v>516</v>
      </c>
    </row>
    <row r="406" spans="1:5" ht="31.5" x14ac:dyDescent="0.2">
      <c r="A406" s="112">
        <v>60000294</v>
      </c>
      <c r="B406" s="8" t="s">
        <v>341</v>
      </c>
      <c r="C406" s="153" t="str">
        <f>VLOOKUP(A406,'[5]Прейскурант 2021'!$A$11:$I$1419,3,0)</f>
        <v>иссл.</v>
      </c>
      <c r="D406" s="155">
        <f t="shared" si="33"/>
        <v>230</v>
      </c>
      <c r="E406" s="155">
        <f>VLOOKUP(A406,[6]Лист2!$A$10:$G$1458,6,0)</f>
        <v>276</v>
      </c>
    </row>
    <row r="407" spans="1:5" ht="31.5" x14ac:dyDescent="0.25">
      <c r="A407" s="112">
        <v>60000295</v>
      </c>
      <c r="B407" s="61" t="s">
        <v>342</v>
      </c>
      <c r="C407" s="153" t="str">
        <f>VLOOKUP(A407,'[5]Прейскурант 2021'!$A$11:$I$1419,3,0)</f>
        <v>иссл.</v>
      </c>
      <c r="D407" s="155">
        <f t="shared" si="33"/>
        <v>160</v>
      </c>
      <c r="E407" s="155">
        <f>VLOOKUP(A407,[6]Лист2!$A$10:$G$1458,6,0)</f>
        <v>192</v>
      </c>
    </row>
    <row r="408" spans="1:5" ht="47.25" x14ac:dyDescent="0.25">
      <c r="A408" s="112">
        <v>60000296</v>
      </c>
      <c r="B408" s="61" t="s">
        <v>343</v>
      </c>
      <c r="C408" s="153" t="str">
        <f>VLOOKUP(A408,'[5]Прейскурант 2021'!$A$11:$I$1419,3,0)</f>
        <v>иссл.</v>
      </c>
      <c r="D408" s="155">
        <f t="shared" si="33"/>
        <v>450</v>
      </c>
      <c r="E408" s="155">
        <f>VLOOKUP(A408,[6]Лист2!$A$10:$G$1458,6,0)</f>
        <v>540</v>
      </c>
    </row>
    <row r="409" spans="1:5" ht="31.5" x14ac:dyDescent="0.2">
      <c r="A409" s="112">
        <v>60000297</v>
      </c>
      <c r="B409" s="8" t="s">
        <v>344</v>
      </c>
      <c r="C409" s="153" t="str">
        <f>VLOOKUP(A409,'[5]Прейскурант 2021'!$A$11:$I$1419,3,0)</f>
        <v>иссл.</v>
      </c>
      <c r="D409" s="155">
        <f t="shared" si="33"/>
        <v>775</v>
      </c>
      <c r="E409" s="155">
        <f>VLOOKUP(A409,[6]Лист2!$A$10:$G$1458,6,0)</f>
        <v>930</v>
      </c>
    </row>
    <row r="410" spans="1:5" ht="31.5" x14ac:dyDescent="0.2">
      <c r="A410" s="112">
        <v>60000298</v>
      </c>
      <c r="B410" s="8" t="s">
        <v>345</v>
      </c>
      <c r="C410" s="153" t="str">
        <f>VLOOKUP(A410,'[5]Прейскурант 2021'!$A$11:$I$1419,3,0)</f>
        <v>иссл.</v>
      </c>
      <c r="D410" s="155">
        <f t="shared" si="33"/>
        <v>870</v>
      </c>
      <c r="E410" s="155">
        <f>VLOOKUP(A410,[6]Лист2!$A$10:$G$1458,6,0)</f>
        <v>1044</v>
      </c>
    </row>
    <row r="411" spans="1:5" ht="31.5" x14ac:dyDescent="0.2">
      <c r="A411" s="112">
        <v>60000300</v>
      </c>
      <c r="B411" s="8" t="s">
        <v>346</v>
      </c>
      <c r="C411" s="153" t="str">
        <f>VLOOKUP(A411,'[5]Прейскурант 2021'!$A$11:$I$1419,3,0)</f>
        <v>иссл.</v>
      </c>
      <c r="D411" s="155">
        <f t="shared" si="33"/>
        <v>365</v>
      </c>
      <c r="E411" s="155">
        <f>VLOOKUP(A411,[6]Лист2!$A$10:$G$1458,6,0)</f>
        <v>438</v>
      </c>
    </row>
    <row r="412" spans="1:5" ht="31.5" x14ac:dyDescent="0.2">
      <c r="A412" s="112">
        <v>60000301</v>
      </c>
      <c r="B412" s="168" t="s">
        <v>347</v>
      </c>
      <c r="C412" s="153" t="str">
        <f>VLOOKUP(A412,'[5]Прейскурант 2021'!$A$11:$I$1419,3,0)</f>
        <v>иссл.</v>
      </c>
      <c r="D412" s="155">
        <f t="shared" si="33"/>
        <v>205</v>
      </c>
      <c r="E412" s="155">
        <f>VLOOKUP(A412,[6]Лист2!$A$10:$G$1458,6,0)</f>
        <v>246</v>
      </c>
    </row>
    <row r="413" spans="1:5" ht="31.5" x14ac:dyDescent="0.25">
      <c r="A413" s="112">
        <v>60000302</v>
      </c>
      <c r="B413" s="61" t="s">
        <v>348</v>
      </c>
      <c r="C413" s="153" t="str">
        <f>VLOOKUP(A413,'[5]Прейскурант 2021'!$A$11:$I$1419,3,0)</f>
        <v>иссл.</v>
      </c>
      <c r="D413" s="155">
        <f t="shared" si="33"/>
        <v>625</v>
      </c>
      <c r="E413" s="155">
        <f>VLOOKUP(A413,[6]Лист2!$A$10:$G$1458,6,0)</f>
        <v>750</v>
      </c>
    </row>
    <row r="414" spans="1:5" ht="47.25" x14ac:dyDescent="0.2">
      <c r="A414" s="112">
        <v>60000303</v>
      </c>
      <c r="B414" s="8" t="s">
        <v>349</v>
      </c>
      <c r="C414" s="153" t="str">
        <f>VLOOKUP(A414,'[5]Прейскурант 2021'!$A$11:$I$1419,3,0)</f>
        <v>иссл.</v>
      </c>
      <c r="D414" s="155">
        <f t="shared" si="33"/>
        <v>485</v>
      </c>
      <c r="E414" s="155">
        <f>VLOOKUP(A414,[6]Лист2!$A$10:$G$1458,6,0)</f>
        <v>582</v>
      </c>
    </row>
    <row r="415" spans="1:5" ht="31.5" x14ac:dyDescent="0.2">
      <c r="A415" s="112">
        <v>60000304</v>
      </c>
      <c r="B415" s="8" t="s">
        <v>350</v>
      </c>
      <c r="C415" s="153" t="str">
        <f>VLOOKUP(A415,'[5]Прейскурант 2021'!$A$11:$I$1419,3,0)</f>
        <v>иссл.</v>
      </c>
      <c r="D415" s="155">
        <f t="shared" si="33"/>
        <v>95</v>
      </c>
      <c r="E415" s="155">
        <f>VLOOKUP(A415,[6]Лист2!$A$10:$G$1458,6,0)</f>
        <v>114</v>
      </c>
    </row>
    <row r="416" spans="1:5" ht="31.5" x14ac:dyDescent="0.2">
      <c r="A416" s="112">
        <v>60000305</v>
      </c>
      <c r="B416" s="8" t="s">
        <v>351</v>
      </c>
      <c r="C416" s="153" t="str">
        <f>VLOOKUP(A416,'[5]Прейскурант 2021'!$A$11:$I$1419,3,0)</f>
        <v>иссл.</v>
      </c>
      <c r="D416" s="155">
        <f t="shared" si="33"/>
        <v>510</v>
      </c>
      <c r="E416" s="155">
        <f>VLOOKUP(A416,[6]Лист2!$A$10:$G$1458,6,0)</f>
        <v>612</v>
      </c>
    </row>
    <row r="417" spans="1:5" ht="31.5" x14ac:dyDescent="0.2">
      <c r="A417" s="112">
        <v>60000307</v>
      </c>
      <c r="B417" s="8" t="s">
        <v>352</v>
      </c>
      <c r="C417" s="153" t="str">
        <f>VLOOKUP(A417,'[5]Прейскурант 2021'!$A$11:$I$1419,3,0)</f>
        <v>иссл.</v>
      </c>
      <c r="D417" s="155">
        <f t="shared" si="33"/>
        <v>90</v>
      </c>
      <c r="E417" s="155">
        <f>VLOOKUP(A417,[6]Лист2!$A$10:$G$1458,6,0)</f>
        <v>108</v>
      </c>
    </row>
    <row r="418" spans="1:5" ht="31.5" x14ac:dyDescent="0.2">
      <c r="A418" s="112">
        <v>60000309</v>
      </c>
      <c r="B418" s="8" t="s">
        <v>353</v>
      </c>
      <c r="C418" s="153" t="str">
        <f>VLOOKUP(A418,'[5]Прейскурант 2021'!$A$11:$I$1419,3,0)</f>
        <v>иссл.</v>
      </c>
      <c r="D418" s="155">
        <f t="shared" si="33"/>
        <v>130</v>
      </c>
      <c r="E418" s="155">
        <f>VLOOKUP(A418,[6]Лист2!$A$10:$G$1458,6,0)</f>
        <v>156</v>
      </c>
    </row>
    <row r="419" spans="1:5" ht="31.5" x14ac:dyDescent="0.2">
      <c r="A419" s="112">
        <v>60000310</v>
      </c>
      <c r="B419" s="8" t="s">
        <v>354</v>
      </c>
      <c r="C419" s="153" t="str">
        <f>VLOOKUP(A419,'[5]Прейскурант 2021'!$A$11:$I$1419,3,0)</f>
        <v>иссл.</v>
      </c>
      <c r="D419" s="155">
        <f t="shared" si="33"/>
        <v>175</v>
      </c>
      <c r="E419" s="155">
        <f>VLOOKUP(A419,[6]Лист2!$A$10:$G$1458,6,0)</f>
        <v>210</v>
      </c>
    </row>
    <row r="420" spans="1:5" ht="31.5" x14ac:dyDescent="0.2">
      <c r="A420" s="112">
        <v>60000311</v>
      </c>
      <c r="B420" s="8" t="s">
        <v>355</v>
      </c>
      <c r="C420" s="153" t="str">
        <f>VLOOKUP(A420,'[5]Прейскурант 2021'!$A$11:$I$1419,3,0)</f>
        <v>иссл.</v>
      </c>
      <c r="D420" s="155">
        <f t="shared" si="33"/>
        <v>670</v>
      </c>
      <c r="E420" s="155">
        <f>VLOOKUP(A420,[6]Лист2!$A$10:$G$1458,6,0)</f>
        <v>804</v>
      </c>
    </row>
    <row r="421" spans="1:5" ht="31.5" x14ac:dyDescent="0.2">
      <c r="A421" s="112">
        <v>60000312</v>
      </c>
      <c r="B421" s="8" t="s">
        <v>356</v>
      </c>
      <c r="C421" s="153" t="str">
        <f>VLOOKUP(A421,'[5]Прейскурант 2021'!$A$11:$I$1419,3,0)</f>
        <v>иссл.</v>
      </c>
      <c r="D421" s="155">
        <f t="shared" si="33"/>
        <v>390</v>
      </c>
      <c r="E421" s="155">
        <f>VLOOKUP(A421,[6]Лист2!$A$10:$G$1458,6,0)</f>
        <v>468</v>
      </c>
    </row>
    <row r="422" spans="1:5" ht="31.5" x14ac:dyDescent="0.2">
      <c r="A422" s="112">
        <v>60000313</v>
      </c>
      <c r="B422" s="8" t="s">
        <v>357</v>
      </c>
      <c r="C422" s="153" t="str">
        <f>VLOOKUP(A422,'[5]Прейскурант 2021'!$A$11:$I$1419,3,0)</f>
        <v>иссл.</v>
      </c>
      <c r="D422" s="155">
        <f t="shared" si="33"/>
        <v>390</v>
      </c>
      <c r="E422" s="155">
        <f>VLOOKUP(A422,[6]Лист2!$A$10:$G$1458,6,0)</f>
        <v>468</v>
      </c>
    </row>
    <row r="423" spans="1:5" ht="22.5" customHeight="1" x14ac:dyDescent="0.2">
      <c r="A423" s="112">
        <v>60000314</v>
      </c>
      <c r="B423" s="8" t="s">
        <v>358</v>
      </c>
      <c r="C423" s="153" t="str">
        <f>VLOOKUP(A423,'[5]Прейскурант 2021'!$A$11:$I$1419,3,0)</f>
        <v>иссл.</v>
      </c>
      <c r="D423" s="155">
        <f t="shared" si="33"/>
        <v>205</v>
      </c>
      <c r="E423" s="155">
        <f>VLOOKUP(A423,[6]Лист2!$A$10:$G$1458,6,0)</f>
        <v>246</v>
      </c>
    </row>
    <row r="424" spans="1:5" ht="31.5" x14ac:dyDescent="0.2">
      <c r="A424" s="112">
        <v>60000315</v>
      </c>
      <c r="B424" s="8" t="s">
        <v>359</v>
      </c>
      <c r="C424" s="153" t="str">
        <f>VLOOKUP(A424,'[5]Прейскурант 2021'!$A$11:$I$1419,3,0)</f>
        <v>иссл.</v>
      </c>
      <c r="D424" s="155">
        <f t="shared" si="33"/>
        <v>135</v>
      </c>
      <c r="E424" s="155">
        <f>VLOOKUP(A424,[6]Лист2!$A$10:$G$1458,6,0)</f>
        <v>162</v>
      </c>
    </row>
    <row r="425" spans="1:5" ht="31.5" x14ac:dyDescent="0.25">
      <c r="A425" s="112">
        <v>60000316</v>
      </c>
      <c r="B425" s="61" t="s">
        <v>360</v>
      </c>
      <c r="C425" s="153" t="str">
        <f>VLOOKUP(A425,'[5]Прейскурант 2021'!$A$11:$I$1419,3,0)</f>
        <v>иссл.</v>
      </c>
      <c r="D425" s="155">
        <f t="shared" si="33"/>
        <v>140</v>
      </c>
      <c r="E425" s="155">
        <f>VLOOKUP(A425,[6]Лист2!$A$10:$G$1458,6,0)</f>
        <v>168</v>
      </c>
    </row>
    <row r="426" spans="1:5" ht="23.25" customHeight="1" x14ac:dyDescent="0.2">
      <c r="A426" s="112">
        <v>60000317</v>
      </c>
      <c r="B426" s="8" t="s">
        <v>361</v>
      </c>
      <c r="C426" s="153" t="str">
        <f>VLOOKUP(A426,'[5]Прейскурант 2021'!$A$11:$I$1419,3,0)</f>
        <v>иссл.</v>
      </c>
      <c r="D426" s="155">
        <f t="shared" si="33"/>
        <v>445</v>
      </c>
      <c r="E426" s="155">
        <f>VLOOKUP(A426,[6]Лист2!$A$10:$G$1458,6,0)</f>
        <v>534</v>
      </c>
    </row>
    <row r="427" spans="1:5" ht="31.5" x14ac:dyDescent="0.2">
      <c r="A427" s="112">
        <v>60000318</v>
      </c>
      <c r="B427" s="8" t="s">
        <v>362</v>
      </c>
      <c r="C427" s="153" t="str">
        <f>VLOOKUP(A427,'[5]Прейскурант 2021'!$A$11:$I$1419,3,0)</f>
        <v>иссл.</v>
      </c>
      <c r="D427" s="155">
        <f t="shared" si="33"/>
        <v>360</v>
      </c>
      <c r="E427" s="155">
        <f>VLOOKUP(A427,[6]Лист2!$A$10:$G$1458,6,0)</f>
        <v>432</v>
      </c>
    </row>
    <row r="428" spans="1:5" ht="21" customHeight="1" x14ac:dyDescent="0.2">
      <c r="A428" s="112">
        <v>60000319</v>
      </c>
      <c r="B428" s="8" t="s">
        <v>363</v>
      </c>
      <c r="C428" s="153" t="str">
        <f>VLOOKUP(A428,'[5]Прейскурант 2021'!$A$11:$I$1419,3,0)</f>
        <v>иссл.</v>
      </c>
      <c r="D428" s="155">
        <f t="shared" si="33"/>
        <v>470</v>
      </c>
      <c r="E428" s="155">
        <f>VLOOKUP(A428,[6]Лист2!$A$10:$G$1458,6,0)</f>
        <v>564</v>
      </c>
    </row>
    <row r="429" spans="1:5" ht="31.5" x14ac:dyDescent="0.2">
      <c r="A429" s="112">
        <v>60000320</v>
      </c>
      <c r="B429" s="8" t="s">
        <v>364</v>
      </c>
      <c r="C429" s="153" t="str">
        <f>VLOOKUP(A429,'[5]Прейскурант 2021'!$A$11:$I$1419,3,0)</f>
        <v>иссл.</v>
      </c>
      <c r="D429" s="155">
        <f t="shared" si="33"/>
        <v>205</v>
      </c>
      <c r="E429" s="155">
        <f>VLOOKUP(A429,[6]Лист2!$A$10:$G$1458,6,0)</f>
        <v>246</v>
      </c>
    </row>
    <row r="430" spans="1:5" ht="31.5" x14ac:dyDescent="0.2">
      <c r="A430" s="112">
        <v>60000321</v>
      </c>
      <c r="B430" s="8" t="s">
        <v>365</v>
      </c>
      <c r="C430" s="153" t="str">
        <f>VLOOKUP(A430,'[5]Прейскурант 2021'!$A$11:$I$1419,3,0)</f>
        <v>иссл.</v>
      </c>
      <c r="D430" s="155">
        <f t="shared" si="33"/>
        <v>400</v>
      </c>
      <c r="E430" s="155">
        <f>VLOOKUP(A430,[6]Лист2!$A$10:$G$1458,6,0)</f>
        <v>480</v>
      </c>
    </row>
    <row r="431" spans="1:5" ht="23.25" customHeight="1" x14ac:dyDescent="0.2">
      <c r="A431" s="112">
        <v>60000322</v>
      </c>
      <c r="B431" s="8" t="s">
        <v>366</v>
      </c>
      <c r="C431" s="153" t="str">
        <f>VLOOKUP(A431,'[5]Прейскурант 2021'!$A$11:$I$1419,3,0)</f>
        <v>иссл.</v>
      </c>
      <c r="D431" s="155">
        <f t="shared" si="33"/>
        <v>72.5</v>
      </c>
      <c r="E431" s="155">
        <f>VLOOKUP(A431,[6]Лист2!$A$10:$G$1458,6,0)</f>
        <v>87</v>
      </c>
    </row>
    <row r="432" spans="1:5" ht="31.5" x14ac:dyDescent="0.2">
      <c r="A432" s="112">
        <v>60000323</v>
      </c>
      <c r="B432" s="8" t="s">
        <v>367</v>
      </c>
      <c r="C432" s="153" t="str">
        <f>VLOOKUP(A432,'[5]Прейскурант 2021'!$A$11:$I$1419,3,0)</f>
        <v>иссл.</v>
      </c>
      <c r="D432" s="155">
        <f t="shared" si="33"/>
        <v>155</v>
      </c>
      <c r="E432" s="155">
        <f>VLOOKUP(A432,[6]Лист2!$A$10:$G$1458,6,0)</f>
        <v>186</v>
      </c>
    </row>
    <row r="433" spans="1:5" ht="21.75" customHeight="1" x14ac:dyDescent="0.2">
      <c r="A433" s="112">
        <v>60000324</v>
      </c>
      <c r="B433" s="8" t="s">
        <v>368</v>
      </c>
      <c r="C433" s="153" t="str">
        <f>VLOOKUP(A433,'[5]Прейскурант 2021'!$A$11:$I$1419,3,0)</f>
        <v>иссл.</v>
      </c>
      <c r="D433" s="155">
        <f t="shared" si="33"/>
        <v>220</v>
      </c>
      <c r="E433" s="155">
        <f>VLOOKUP(A433,[6]Лист2!$A$10:$G$1458,6,0)</f>
        <v>264</v>
      </c>
    </row>
    <row r="434" spans="1:5" ht="47.25" x14ac:dyDescent="0.2">
      <c r="A434" s="112">
        <v>60000325</v>
      </c>
      <c r="B434" s="8" t="s">
        <v>369</v>
      </c>
      <c r="C434" s="153" t="str">
        <f>VLOOKUP(A434,'[5]Прейскурант 2021'!$A$11:$I$1419,3,0)</f>
        <v>иссл.</v>
      </c>
      <c r="D434" s="155">
        <f t="shared" si="33"/>
        <v>3470</v>
      </c>
      <c r="E434" s="155">
        <f>VLOOKUP(A434,[6]Лист2!$A$10:$G$1458,6,0)</f>
        <v>4164</v>
      </c>
    </row>
    <row r="435" spans="1:5" ht="47.25" x14ac:dyDescent="0.2">
      <c r="A435" s="112">
        <v>60000326</v>
      </c>
      <c r="B435" s="8" t="s">
        <v>370</v>
      </c>
      <c r="C435" s="153" t="str">
        <f>VLOOKUP(A435,'[5]Прейскурант 2021'!$A$11:$I$1419,3,0)</f>
        <v>иссл.</v>
      </c>
      <c r="D435" s="155">
        <f t="shared" si="33"/>
        <v>2740</v>
      </c>
      <c r="E435" s="155">
        <f>VLOOKUP(A435,[6]Лист2!$A$10:$G$1458,6,0)</f>
        <v>3288</v>
      </c>
    </row>
    <row r="436" spans="1:5" ht="22.5" customHeight="1" x14ac:dyDescent="0.2">
      <c r="A436" s="112">
        <v>60000327</v>
      </c>
      <c r="B436" s="8" t="s">
        <v>371</v>
      </c>
      <c r="C436" s="153" t="str">
        <f>VLOOKUP(A436,'[5]Прейскурант 2021'!$A$11:$I$1419,3,0)</f>
        <v>иссл.</v>
      </c>
      <c r="D436" s="155">
        <f t="shared" si="33"/>
        <v>3185</v>
      </c>
      <c r="E436" s="155">
        <f>VLOOKUP(A436,[6]Лист2!$A$10:$G$1458,6,0)</f>
        <v>3822</v>
      </c>
    </row>
    <row r="437" spans="1:5" ht="31.5" x14ac:dyDescent="0.2">
      <c r="A437" s="112">
        <v>60000328</v>
      </c>
      <c r="B437" s="8" t="s">
        <v>372</v>
      </c>
      <c r="C437" s="153" t="str">
        <f>VLOOKUP(A437,'[5]Прейскурант 2021'!$A$11:$I$1419,3,0)</f>
        <v>иссл.</v>
      </c>
      <c r="D437" s="155">
        <f t="shared" si="33"/>
        <v>3030</v>
      </c>
      <c r="E437" s="155">
        <f>VLOOKUP(A437,[6]Лист2!$A$10:$G$1458,6,0)</f>
        <v>3636</v>
      </c>
    </row>
    <row r="438" spans="1:5" ht="26.25" customHeight="1" x14ac:dyDescent="0.2">
      <c r="A438" s="112">
        <v>60000330</v>
      </c>
      <c r="B438" s="8" t="s">
        <v>373</v>
      </c>
      <c r="C438" s="153" t="str">
        <f>VLOOKUP(A438,'[5]Прейскурант 2021'!$A$11:$I$1419,3,0)</f>
        <v>иссл.</v>
      </c>
      <c r="D438" s="155">
        <f t="shared" si="33"/>
        <v>275</v>
      </c>
      <c r="E438" s="155">
        <f>VLOOKUP(A438,[6]Лист2!$A$10:$G$1458,6,0)</f>
        <v>330</v>
      </c>
    </row>
    <row r="439" spans="1:5" ht="63" customHeight="1" x14ac:dyDescent="0.2">
      <c r="A439" s="112">
        <v>60000331</v>
      </c>
      <c r="B439" s="8" t="s">
        <v>374</v>
      </c>
      <c r="C439" s="153" t="str">
        <f>VLOOKUP(A439,'[5]Прейскурант 2021'!$A$11:$I$1419,3,0)</f>
        <v>иссл.</v>
      </c>
      <c r="D439" s="155">
        <f t="shared" si="33"/>
        <v>805</v>
      </c>
      <c r="E439" s="155">
        <f>VLOOKUP(A439,[6]Лист2!$A$10:$G$1458,6,0)</f>
        <v>966</v>
      </c>
    </row>
    <row r="440" spans="1:5" ht="47.25" x14ac:dyDescent="0.2">
      <c r="A440" s="112">
        <v>60000605</v>
      </c>
      <c r="B440" s="8" t="s">
        <v>376</v>
      </c>
      <c r="C440" s="153" t="str">
        <f>VLOOKUP(A440,'[5]Прейскурант 2021'!$A$11:$I$1419,3,0)</f>
        <v>иссл.</v>
      </c>
      <c r="D440" s="155">
        <f t="shared" si="33"/>
        <v>450</v>
      </c>
      <c r="E440" s="155">
        <f>VLOOKUP(A440,[6]Лист2!$A$10:$G$1458,6,0)</f>
        <v>540</v>
      </c>
    </row>
    <row r="441" spans="1:5" ht="47.25" x14ac:dyDescent="0.2">
      <c r="A441" s="112">
        <v>60001005</v>
      </c>
      <c r="B441" s="139" t="s">
        <v>1405</v>
      </c>
      <c r="C441" s="153" t="str">
        <f>VLOOKUP(A441,'[5]Прейскурант 2021'!$A$11:$I$1419,3,0)</f>
        <v>иссл.</v>
      </c>
      <c r="D441" s="155">
        <f t="shared" si="33"/>
        <v>925</v>
      </c>
      <c r="E441" s="155">
        <f>VLOOKUP(A441,[6]Лист2!$A$10:$G$1458,6,0)</f>
        <v>1110</v>
      </c>
    </row>
    <row r="442" spans="1:5" ht="47.25" x14ac:dyDescent="0.2">
      <c r="A442" s="112">
        <v>60001006</v>
      </c>
      <c r="B442" s="139" t="s">
        <v>1406</v>
      </c>
      <c r="C442" s="153" t="str">
        <f>VLOOKUP(A442,'[5]Прейскурант 2021'!$A$11:$I$1419,3,0)</f>
        <v>иссл.</v>
      </c>
      <c r="D442" s="155">
        <f t="shared" si="33"/>
        <v>1055</v>
      </c>
      <c r="E442" s="155">
        <f>VLOOKUP(A442,[6]Лист2!$A$10:$G$1458,6,0)</f>
        <v>1266</v>
      </c>
    </row>
    <row r="443" spans="1:5" ht="31.5" x14ac:dyDescent="0.2">
      <c r="A443" s="112">
        <v>60001007</v>
      </c>
      <c r="B443" s="8" t="s">
        <v>379</v>
      </c>
      <c r="C443" s="153" t="str">
        <f>VLOOKUP(A443,'[5]Прейскурант 2021'!$A$11:$I$1419,3,0)</f>
        <v>иссл.</v>
      </c>
      <c r="D443" s="155">
        <f t="shared" si="33"/>
        <v>1055</v>
      </c>
      <c r="E443" s="155">
        <f>VLOOKUP(A443,[6]Лист2!$A$10:$G$1458,6,0)</f>
        <v>1266</v>
      </c>
    </row>
    <row r="444" spans="1:5" ht="22.5" customHeight="1" x14ac:dyDescent="0.2">
      <c r="A444" s="118">
        <v>60000750</v>
      </c>
      <c r="B444" s="2" t="s">
        <v>380</v>
      </c>
      <c r="C444" s="153" t="str">
        <f>VLOOKUP(A444,'[5]Прейскурант 2021'!$A$11:$I$1419,3,0)</f>
        <v>иссл.</v>
      </c>
      <c r="D444" s="155">
        <f t="shared" si="33"/>
        <v>220</v>
      </c>
      <c r="E444" s="155">
        <f>VLOOKUP(A444,[6]Лист2!$A$10:$G$1458,6,0)</f>
        <v>264</v>
      </c>
    </row>
    <row r="445" spans="1:5" ht="21.75" customHeight="1" x14ac:dyDescent="0.2">
      <c r="A445" s="118">
        <v>60000751</v>
      </c>
      <c r="B445" s="2" t="s">
        <v>381</v>
      </c>
      <c r="C445" s="153" t="str">
        <f>VLOOKUP(A445,'[5]Прейскурант 2021'!$A$11:$I$1419,3,0)</f>
        <v>иссл.</v>
      </c>
      <c r="D445" s="155">
        <f t="shared" si="33"/>
        <v>550</v>
      </c>
      <c r="E445" s="155">
        <f>VLOOKUP(A445,[6]Лист2!$A$10:$G$1458,6,0)</f>
        <v>660</v>
      </c>
    </row>
    <row r="446" spans="1:5" ht="22.5" customHeight="1" x14ac:dyDescent="0.2">
      <c r="A446" s="118">
        <v>60000752</v>
      </c>
      <c r="B446" s="2" t="s">
        <v>382</v>
      </c>
      <c r="C446" s="153" t="str">
        <f>VLOOKUP(A446,'[5]Прейскурант 2021'!$A$11:$I$1419,3,0)</f>
        <v>иссл.</v>
      </c>
      <c r="D446" s="155">
        <f t="shared" si="33"/>
        <v>100</v>
      </c>
      <c r="E446" s="155">
        <f>VLOOKUP(A446,[6]Лист2!$A$10:$G$1458,6,0)</f>
        <v>120</v>
      </c>
    </row>
    <row r="447" spans="1:5" ht="31.5" x14ac:dyDescent="0.2">
      <c r="A447" s="118">
        <v>60000753</v>
      </c>
      <c r="B447" s="2" t="s">
        <v>383</v>
      </c>
      <c r="C447" s="153" t="str">
        <f>VLOOKUP(A447,'[5]Прейскурант 2021'!$A$11:$I$1419,3,0)</f>
        <v>иссл.</v>
      </c>
      <c r="D447" s="155">
        <f t="shared" si="33"/>
        <v>470</v>
      </c>
      <c r="E447" s="155">
        <f>VLOOKUP(A447,[6]Лист2!$A$10:$G$1458,6,0)</f>
        <v>564</v>
      </c>
    </row>
    <row r="448" spans="1:5" ht="23.25" customHeight="1" x14ac:dyDescent="0.2">
      <c r="A448" s="118">
        <v>60000754</v>
      </c>
      <c r="B448" s="119" t="s">
        <v>1404</v>
      </c>
      <c r="C448" s="153" t="str">
        <f>VLOOKUP(A448,'[5]Прейскурант 2021'!$A$11:$I$1419,3,0)</f>
        <v>иссл.</v>
      </c>
      <c r="D448" s="155">
        <f t="shared" si="33"/>
        <v>260</v>
      </c>
      <c r="E448" s="155">
        <f>VLOOKUP(A448,[6]Лист2!$A$10:$G$1458,6,0)</f>
        <v>312</v>
      </c>
    </row>
    <row r="449" spans="1:5" ht="31.5" x14ac:dyDescent="0.2">
      <c r="A449" s="118">
        <v>60000755</v>
      </c>
      <c r="B449" s="2" t="s">
        <v>385</v>
      </c>
      <c r="C449" s="153" t="str">
        <f>VLOOKUP(A449,'[5]Прейскурант 2021'!$A$11:$I$1419,3,0)</f>
        <v>иссл.</v>
      </c>
      <c r="D449" s="155">
        <f t="shared" si="33"/>
        <v>130</v>
      </c>
      <c r="E449" s="155">
        <f>VLOOKUP(A449,[6]Лист2!$A$10:$G$1458,6,0)</f>
        <v>156</v>
      </c>
    </row>
    <row r="450" spans="1:5" ht="22.5" customHeight="1" x14ac:dyDescent="0.2">
      <c r="A450" s="118">
        <v>60000756</v>
      </c>
      <c r="B450" s="2" t="s">
        <v>386</v>
      </c>
      <c r="C450" s="153" t="str">
        <f>VLOOKUP(A450,'[5]Прейскурант 2021'!$A$11:$I$1419,3,0)</f>
        <v>иссл.</v>
      </c>
      <c r="D450" s="155">
        <f t="shared" si="33"/>
        <v>215</v>
      </c>
      <c r="E450" s="155">
        <f>VLOOKUP(A450,[6]Лист2!$A$10:$G$1458,6,0)</f>
        <v>258</v>
      </c>
    </row>
    <row r="451" spans="1:5" ht="23.25" customHeight="1" x14ac:dyDescent="0.2">
      <c r="A451" s="118">
        <v>60000757</v>
      </c>
      <c r="B451" s="2" t="s">
        <v>387</v>
      </c>
      <c r="C451" s="153" t="str">
        <f>VLOOKUP(A451,'[5]Прейскурант 2021'!$A$11:$I$1419,3,0)</f>
        <v>иссл.</v>
      </c>
      <c r="D451" s="155">
        <f t="shared" si="33"/>
        <v>435</v>
      </c>
      <c r="E451" s="155">
        <f>VLOOKUP(A451,[6]Лист2!$A$10:$G$1458,6,0)</f>
        <v>522</v>
      </c>
    </row>
    <row r="452" spans="1:5" ht="31.5" x14ac:dyDescent="0.2">
      <c r="A452" s="118">
        <v>60000759</v>
      </c>
      <c r="B452" s="2" t="s">
        <v>388</v>
      </c>
      <c r="C452" s="153" t="str">
        <f>VLOOKUP(A452,'[5]Прейскурант 2021'!$A$11:$I$1419,3,0)</f>
        <v>иссл.</v>
      </c>
      <c r="D452" s="155">
        <f t="shared" si="33"/>
        <v>560</v>
      </c>
      <c r="E452" s="155">
        <f>VLOOKUP(A452,[6]Лист2!$A$10:$G$1458,6,0)</f>
        <v>672</v>
      </c>
    </row>
    <row r="453" spans="1:5" ht="24" customHeight="1" x14ac:dyDescent="0.2">
      <c r="A453" s="118">
        <v>60000763</v>
      </c>
      <c r="B453" s="2" t="s">
        <v>389</v>
      </c>
      <c r="C453" s="153" t="str">
        <f>VLOOKUP(A453,'[5]Прейскурант 2021'!$A$11:$I$1419,3,0)</f>
        <v>иссл.</v>
      </c>
      <c r="D453" s="155">
        <f t="shared" si="33"/>
        <v>195</v>
      </c>
      <c r="E453" s="155">
        <f>VLOOKUP(A453,[6]Лист2!$A$10:$G$1458,6,0)</f>
        <v>234</v>
      </c>
    </row>
    <row r="454" spans="1:5" ht="24" customHeight="1" x14ac:dyDescent="0.2">
      <c r="A454" s="118">
        <v>60000764</v>
      </c>
      <c r="B454" s="2" t="s">
        <v>390</v>
      </c>
      <c r="C454" s="153" t="str">
        <f>VLOOKUP(A454,'[5]Прейскурант 2021'!$A$11:$I$1419,3,0)</f>
        <v>иссл.</v>
      </c>
      <c r="D454" s="155">
        <f t="shared" si="33"/>
        <v>215</v>
      </c>
      <c r="E454" s="155">
        <f>VLOOKUP(A454,[6]Лист2!$A$10:$G$1458,6,0)</f>
        <v>258</v>
      </c>
    </row>
    <row r="455" spans="1:5" ht="23.25" customHeight="1" x14ac:dyDescent="0.2">
      <c r="A455" s="118">
        <v>60000766</v>
      </c>
      <c r="B455" s="2" t="s">
        <v>391</v>
      </c>
      <c r="C455" s="153" t="str">
        <f>VLOOKUP(A455,'[5]Прейскурант 2021'!$A$11:$I$1419,3,0)</f>
        <v>иссл.</v>
      </c>
      <c r="D455" s="155">
        <f t="shared" si="33"/>
        <v>165</v>
      </c>
      <c r="E455" s="155">
        <f>VLOOKUP(A455,[6]Лист2!$A$10:$G$1458,6,0)</f>
        <v>198</v>
      </c>
    </row>
    <row r="456" spans="1:5" ht="24" customHeight="1" x14ac:dyDescent="0.2">
      <c r="A456" s="118">
        <v>60001304</v>
      </c>
      <c r="B456" s="2" t="s">
        <v>392</v>
      </c>
      <c r="C456" s="153" t="str">
        <f>VLOOKUP(A456,'[5]Прейскурант 2021'!$A$11:$I$1419,3,0)</f>
        <v>иссл.</v>
      </c>
      <c r="D456" s="155">
        <f t="shared" si="33"/>
        <v>875</v>
      </c>
      <c r="E456" s="155">
        <f>VLOOKUP(A456,[6]Лист2!$A$10:$G$1458,6,0)</f>
        <v>1050</v>
      </c>
    </row>
    <row r="457" spans="1:5" ht="47.25" x14ac:dyDescent="0.2">
      <c r="A457" s="118">
        <v>60001307</v>
      </c>
      <c r="B457" s="2" t="s">
        <v>393</v>
      </c>
      <c r="C457" s="153" t="str">
        <f>VLOOKUP(A457,'[5]Прейскурант 2021'!$A$11:$I$1419,3,0)</f>
        <v>иссл.</v>
      </c>
      <c r="D457" s="155">
        <f t="shared" si="33"/>
        <v>90</v>
      </c>
      <c r="E457" s="155">
        <f>VLOOKUP(A457,[6]Лист2!$A$10:$G$1458,6,0)</f>
        <v>108</v>
      </c>
    </row>
    <row r="458" spans="1:5" ht="31.5" x14ac:dyDescent="0.25">
      <c r="A458" s="118">
        <v>60001308</v>
      </c>
      <c r="B458" s="125" t="s">
        <v>1526</v>
      </c>
      <c r="C458" s="153" t="str">
        <f>VLOOKUP(A458,'[5]Прейскурант 2021'!$A$11:$I$1419,3,0)</f>
        <v>иссл.</v>
      </c>
      <c r="D458" s="155">
        <f t="shared" si="33"/>
        <v>120</v>
      </c>
      <c r="E458" s="155">
        <f>VLOOKUP(A458,[6]Лист2!$A$10:$G$1458,6,0)</f>
        <v>144</v>
      </c>
    </row>
    <row r="459" spans="1:5" ht="31.5" x14ac:dyDescent="0.25">
      <c r="A459" s="118">
        <v>60001309</v>
      </c>
      <c r="B459" s="61" t="s">
        <v>395</v>
      </c>
      <c r="C459" s="153" t="str">
        <f>VLOOKUP(A459,'[5]Прейскурант 2021'!$A$11:$I$1419,3,0)</f>
        <v>иссл.</v>
      </c>
      <c r="D459" s="155">
        <f t="shared" si="33"/>
        <v>275</v>
      </c>
      <c r="E459" s="155">
        <f>VLOOKUP(A459,[6]Лист2!$A$10:$G$1458,6,0)</f>
        <v>330</v>
      </c>
    </row>
    <row r="460" spans="1:5" ht="58.5" customHeight="1" x14ac:dyDescent="0.25">
      <c r="A460" s="118">
        <v>60001310</v>
      </c>
      <c r="B460" s="61" t="s">
        <v>396</v>
      </c>
      <c r="C460" s="153" t="str">
        <f>VLOOKUP(A460,'[5]Прейскурант 2021'!$A$11:$I$1419,3,0)</f>
        <v>иссл.</v>
      </c>
      <c r="D460" s="155">
        <f t="shared" si="33"/>
        <v>1170</v>
      </c>
      <c r="E460" s="155">
        <f>VLOOKUP(A460,[6]Лист2!$A$10:$G$1458,6,0)</f>
        <v>1404</v>
      </c>
    </row>
    <row r="461" spans="1:5" ht="23.25" customHeight="1" x14ac:dyDescent="0.2">
      <c r="A461" s="118">
        <v>60000769</v>
      </c>
      <c r="B461" s="2" t="s">
        <v>397</v>
      </c>
      <c r="C461" s="153" t="str">
        <f>VLOOKUP(A461,'[5]Прейскурант 2021'!$A$11:$I$1419,3,0)</f>
        <v>иссл.</v>
      </c>
      <c r="D461" s="155">
        <f t="shared" si="33"/>
        <v>180</v>
      </c>
      <c r="E461" s="155">
        <f>VLOOKUP(A461,[6]Лист2!$A$10:$G$1458,6,0)</f>
        <v>216</v>
      </c>
    </row>
    <row r="462" spans="1:5" ht="22.5" customHeight="1" x14ac:dyDescent="0.2">
      <c r="A462" s="118">
        <v>60000770</v>
      </c>
      <c r="B462" s="2" t="s">
        <v>398</v>
      </c>
      <c r="C462" s="153" t="str">
        <f>VLOOKUP(A462,'[5]Прейскурант 2021'!$A$11:$I$1419,3,0)</f>
        <v>иссл.</v>
      </c>
      <c r="D462" s="155">
        <f t="shared" ref="D462:D525" si="34">E462/1.2</f>
        <v>185</v>
      </c>
      <c r="E462" s="155">
        <f>VLOOKUP(A462,[6]Лист2!$A$10:$G$1458,6,0)</f>
        <v>222</v>
      </c>
    </row>
    <row r="463" spans="1:5" ht="31.5" x14ac:dyDescent="0.2">
      <c r="A463" s="118">
        <v>60000771</v>
      </c>
      <c r="B463" s="2" t="s">
        <v>399</v>
      </c>
      <c r="C463" s="153" t="str">
        <f>VLOOKUP(A463,'[5]Прейскурант 2021'!$A$11:$I$1419,3,0)</f>
        <v>иссл.</v>
      </c>
      <c r="D463" s="155">
        <f t="shared" si="34"/>
        <v>185</v>
      </c>
      <c r="E463" s="155">
        <f>VLOOKUP(A463,[6]Лист2!$A$10:$G$1458,6,0)</f>
        <v>222</v>
      </c>
    </row>
    <row r="464" spans="1:5" ht="47.25" x14ac:dyDescent="0.2">
      <c r="A464" s="113">
        <v>60000772</v>
      </c>
      <c r="B464" s="119" t="s">
        <v>1411</v>
      </c>
      <c r="C464" s="153" t="str">
        <f>VLOOKUP(A464,'[5]Прейскурант 2021'!$A$11:$I$1419,3,0)</f>
        <v>иссл.</v>
      </c>
      <c r="D464" s="155">
        <f t="shared" si="34"/>
        <v>1235</v>
      </c>
      <c r="E464" s="155">
        <f>VLOOKUP(A464,[6]Лист2!$A$10:$G$1458,6,0)</f>
        <v>1482</v>
      </c>
    </row>
    <row r="465" spans="1:5" ht="31.5" x14ac:dyDescent="0.2">
      <c r="A465" s="113">
        <v>60000773</v>
      </c>
      <c r="B465" s="2" t="s">
        <v>401</v>
      </c>
      <c r="C465" s="153" t="str">
        <f>VLOOKUP(A465,'[5]Прейскурант 2021'!$A$11:$I$1419,3,0)</f>
        <v>иссл.</v>
      </c>
      <c r="D465" s="155">
        <f t="shared" si="34"/>
        <v>135</v>
      </c>
      <c r="E465" s="155">
        <f>VLOOKUP(A465,[6]Лист2!$A$10:$G$1458,6,0)</f>
        <v>162</v>
      </c>
    </row>
    <row r="466" spans="1:5" ht="31.5" x14ac:dyDescent="0.2">
      <c r="A466" s="113">
        <v>60000774</v>
      </c>
      <c r="B466" s="2" t="s">
        <v>402</v>
      </c>
      <c r="C466" s="153" t="str">
        <f>VLOOKUP(A466,'[5]Прейскурант 2021'!$A$11:$I$1419,3,0)</f>
        <v>иссл.</v>
      </c>
      <c r="D466" s="155">
        <f t="shared" si="34"/>
        <v>210</v>
      </c>
      <c r="E466" s="155">
        <f>VLOOKUP(A466,[6]Лист2!$A$10:$G$1458,6,0)</f>
        <v>252</v>
      </c>
    </row>
    <row r="467" spans="1:5" ht="31.5" x14ac:dyDescent="0.2">
      <c r="A467" s="113">
        <v>60000775</v>
      </c>
      <c r="B467" s="2" t="s">
        <v>403</v>
      </c>
      <c r="C467" s="153" t="str">
        <f>VLOOKUP(A467,'[5]Прейскурант 2021'!$A$11:$I$1419,3,0)</f>
        <v>иссл.</v>
      </c>
      <c r="D467" s="155">
        <f t="shared" si="34"/>
        <v>100</v>
      </c>
      <c r="E467" s="155">
        <f>VLOOKUP(A467,[6]Лист2!$A$10:$G$1458,6,0)</f>
        <v>120</v>
      </c>
    </row>
    <row r="468" spans="1:5" ht="24" customHeight="1" x14ac:dyDescent="0.2">
      <c r="A468" s="113">
        <v>60000777</v>
      </c>
      <c r="B468" s="2" t="s">
        <v>404</v>
      </c>
      <c r="C468" s="153" t="str">
        <f>VLOOKUP(A468,'[5]Прейскурант 2021'!$A$11:$I$1419,3,0)</f>
        <v>иссл.</v>
      </c>
      <c r="D468" s="155">
        <f t="shared" si="34"/>
        <v>185</v>
      </c>
      <c r="E468" s="155">
        <f>VLOOKUP(A468,[6]Лист2!$A$10:$G$1458,6,0)</f>
        <v>222</v>
      </c>
    </row>
    <row r="469" spans="1:5" ht="23.25" customHeight="1" x14ac:dyDescent="0.2">
      <c r="A469" s="113">
        <v>60001313</v>
      </c>
      <c r="B469" s="2" t="s">
        <v>405</v>
      </c>
      <c r="C469" s="153" t="str">
        <f>VLOOKUP(A469,'[5]Прейскурант 2021'!$A$11:$I$1419,3,0)</f>
        <v>иссл.</v>
      </c>
      <c r="D469" s="155">
        <f t="shared" si="34"/>
        <v>100</v>
      </c>
      <c r="E469" s="155">
        <f>VLOOKUP(A469,[6]Лист2!$A$10:$G$1458,6,0)</f>
        <v>120</v>
      </c>
    </row>
    <row r="470" spans="1:5" ht="31.5" x14ac:dyDescent="0.2">
      <c r="A470" s="113">
        <v>60001314</v>
      </c>
      <c r="B470" s="2" t="s">
        <v>406</v>
      </c>
      <c r="C470" s="153" t="str">
        <f>VLOOKUP(A470,'[5]Прейскурант 2021'!$A$11:$I$1419,3,0)</f>
        <v>иссл.</v>
      </c>
      <c r="D470" s="155">
        <f t="shared" si="34"/>
        <v>95</v>
      </c>
      <c r="E470" s="155">
        <f>VLOOKUP(A470,[6]Лист2!$A$10:$G$1458,6,0)</f>
        <v>114</v>
      </c>
    </row>
    <row r="471" spans="1:5" ht="47.25" x14ac:dyDescent="0.2">
      <c r="A471" s="113">
        <v>60001315</v>
      </c>
      <c r="B471" s="2" t="s">
        <v>407</v>
      </c>
      <c r="C471" s="153" t="str">
        <f>VLOOKUP(A471,'[5]Прейскурант 2021'!$A$11:$I$1419,3,0)</f>
        <v>иссл.</v>
      </c>
      <c r="D471" s="155">
        <f t="shared" si="34"/>
        <v>1095</v>
      </c>
      <c r="E471" s="155">
        <f>VLOOKUP(A471,[6]Лист2!$A$10:$G$1458,6,0)</f>
        <v>1314</v>
      </c>
    </row>
    <row r="472" spans="1:5" ht="47.25" x14ac:dyDescent="0.2">
      <c r="A472" s="113">
        <v>60001316</v>
      </c>
      <c r="B472" s="2" t="s">
        <v>408</v>
      </c>
      <c r="C472" s="153" t="str">
        <f>VLOOKUP(A472,'[5]Прейскурант 2021'!$A$11:$I$1419,3,0)</f>
        <v>иссл.</v>
      </c>
      <c r="D472" s="155">
        <f t="shared" si="34"/>
        <v>1095</v>
      </c>
      <c r="E472" s="155">
        <f>VLOOKUP(A472,[6]Лист2!$A$10:$G$1458,6,0)</f>
        <v>1314</v>
      </c>
    </row>
    <row r="473" spans="1:5" ht="47.25" x14ac:dyDescent="0.2">
      <c r="A473" s="113">
        <v>60001317</v>
      </c>
      <c r="B473" s="2" t="s">
        <v>409</v>
      </c>
      <c r="C473" s="153" t="str">
        <f>VLOOKUP(A473,'[5]Прейскурант 2021'!$A$11:$I$1419,3,0)</f>
        <v>иссл.</v>
      </c>
      <c r="D473" s="155">
        <f t="shared" si="34"/>
        <v>1150</v>
      </c>
      <c r="E473" s="155">
        <f>VLOOKUP(A473,[6]Лист2!$A$10:$G$1458,6,0)</f>
        <v>1380</v>
      </c>
    </row>
    <row r="474" spans="1:5" ht="47.25" x14ac:dyDescent="0.2">
      <c r="A474" s="113">
        <v>60001318</v>
      </c>
      <c r="B474" s="2" t="s">
        <v>410</v>
      </c>
      <c r="C474" s="153" t="str">
        <f>VLOOKUP(A474,'[5]Прейскурант 2021'!$A$11:$I$1419,3,0)</f>
        <v>иссл.</v>
      </c>
      <c r="D474" s="155">
        <f t="shared" si="34"/>
        <v>1150</v>
      </c>
      <c r="E474" s="155">
        <f>VLOOKUP(A474,[6]Лист2!$A$10:$G$1458,6,0)</f>
        <v>1380</v>
      </c>
    </row>
    <row r="475" spans="1:5" ht="31.5" x14ac:dyDescent="0.2">
      <c r="A475" s="113">
        <v>60000405</v>
      </c>
      <c r="B475" s="2" t="s">
        <v>411</v>
      </c>
      <c r="C475" s="153" t="str">
        <f>VLOOKUP(A475,'[5]Прейскурант 2021'!$A$11:$I$1419,3,0)</f>
        <v>иссл.</v>
      </c>
      <c r="D475" s="155">
        <f t="shared" si="34"/>
        <v>465</v>
      </c>
      <c r="E475" s="155">
        <f>VLOOKUP(A475,[6]Лист2!$A$10:$G$1458,6,0)</f>
        <v>558</v>
      </c>
    </row>
    <row r="476" spans="1:5" ht="31.5" x14ac:dyDescent="0.2">
      <c r="A476" s="113">
        <v>60000404</v>
      </c>
      <c r="B476" s="2" t="s">
        <v>412</v>
      </c>
      <c r="C476" s="153" t="str">
        <f>VLOOKUP(A476,'[5]Прейскурант 2021'!$A$11:$I$1419,3,0)</f>
        <v>иссл.</v>
      </c>
      <c r="D476" s="155">
        <f t="shared" si="34"/>
        <v>645</v>
      </c>
      <c r="E476" s="155">
        <f>VLOOKUP(A476,[6]Лист2!$A$10:$G$1458,6,0)</f>
        <v>774</v>
      </c>
    </row>
    <row r="477" spans="1:5" ht="31.5" x14ac:dyDescent="0.2">
      <c r="A477" s="113">
        <v>60000403</v>
      </c>
      <c r="B477" s="2" t="s">
        <v>413</v>
      </c>
      <c r="C477" s="153" t="str">
        <f>VLOOKUP(A477,'[5]Прейскурант 2021'!$A$11:$I$1419,3,0)</f>
        <v>иссл.</v>
      </c>
      <c r="D477" s="155">
        <f t="shared" si="34"/>
        <v>300</v>
      </c>
      <c r="E477" s="155">
        <f>VLOOKUP(A477,[6]Лист2!$A$10:$G$1458,6,0)</f>
        <v>360</v>
      </c>
    </row>
    <row r="478" spans="1:5" ht="31.5" x14ac:dyDescent="0.2">
      <c r="A478" s="113">
        <v>60000402</v>
      </c>
      <c r="B478" s="2" t="s">
        <v>414</v>
      </c>
      <c r="C478" s="153" t="str">
        <f>VLOOKUP(A478,'[5]Прейскурант 2021'!$A$11:$I$1419,3,0)</f>
        <v>иссл.</v>
      </c>
      <c r="D478" s="155">
        <f t="shared" si="34"/>
        <v>430</v>
      </c>
      <c r="E478" s="155">
        <f>VLOOKUP(A478,[6]Лист2!$A$10:$G$1458,6,0)</f>
        <v>516</v>
      </c>
    </row>
    <row r="479" spans="1:5" ht="31.5" x14ac:dyDescent="0.2">
      <c r="A479" s="113">
        <v>60000683</v>
      </c>
      <c r="B479" s="1" t="s">
        <v>415</v>
      </c>
      <c r="C479" s="153" t="str">
        <f>VLOOKUP(A479,'[5]Прейскурант 2021'!$A$11:$I$1419,3,0)</f>
        <v>иссл.</v>
      </c>
      <c r="D479" s="155">
        <f t="shared" si="34"/>
        <v>975</v>
      </c>
      <c r="E479" s="155">
        <f>VLOOKUP(A479,[6]Лист2!$A$10:$G$1458,6,0)</f>
        <v>1170</v>
      </c>
    </row>
    <row r="480" spans="1:5" x14ac:dyDescent="0.25">
      <c r="A480" s="113">
        <v>60000684</v>
      </c>
      <c r="B480" s="61" t="s">
        <v>416</v>
      </c>
      <c r="C480" s="153" t="str">
        <f>VLOOKUP(A480,'[5]Прейскурант 2021'!$A$11:$I$1419,3,0)</f>
        <v>иссл.</v>
      </c>
      <c r="D480" s="155">
        <f t="shared" si="34"/>
        <v>730</v>
      </c>
      <c r="E480" s="155">
        <f>VLOOKUP(A480,[6]Лист2!$A$10:$G$1458,6,0)</f>
        <v>876</v>
      </c>
    </row>
    <row r="481" spans="1:5" ht="31.5" x14ac:dyDescent="0.2">
      <c r="A481" s="113">
        <v>60001326</v>
      </c>
      <c r="B481" s="1" t="s">
        <v>417</v>
      </c>
      <c r="C481" s="153" t="str">
        <f>VLOOKUP(A481,'[5]Прейскурант 2021'!$A$11:$I$1419,3,0)</f>
        <v>иссл.</v>
      </c>
      <c r="D481" s="155">
        <f t="shared" si="34"/>
        <v>365</v>
      </c>
      <c r="E481" s="155">
        <f>VLOOKUP(A481,[6]Лист2!$A$10:$G$1458,6,0)</f>
        <v>438</v>
      </c>
    </row>
    <row r="482" spans="1:5" ht="31.5" x14ac:dyDescent="0.2">
      <c r="A482" s="113">
        <v>60000018</v>
      </c>
      <c r="B482" s="1" t="s">
        <v>418</v>
      </c>
      <c r="C482" s="153" t="str">
        <f>VLOOKUP(A482,'[5]Прейскурант 2021'!$A$11:$I$1419,3,0)</f>
        <v>иссл.</v>
      </c>
      <c r="D482" s="155">
        <f t="shared" si="34"/>
        <v>440</v>
      </c>
      <c r="E482" s="155">
        <f>VLOOKUP(A482,[6]Лист2!$A$10:$G$1458,6,0)</f>
        <v>528</v>
      </c>
    </row>
    <row r="483" spans="1:5" ht="47.25" x14ac:dyDescent="0.2">
      <c r="A483" s="112">
        <v>60000023</v>
      </c>
      <c r="B483" s="1" t="s">
        <v>419</v>
      </c>
      <c r="C483" s="153" t="str">
        <f>VLOOKUP(A483,'[5]Прейскурант 2021'!$A$11:$I$1419,3,0)</f>
        <v>иссл.</v>
      </c>
      <c r="D483" s="155">
        <f t="shared" si="34"/>
        <v>470</v>
      </c>
      <c r="E483" s="155">
        <f>VLOOKUP(A483,[6]Лист2!$A$10:$G$1458,6,0)</f>
        <v>564</v>
      </c>
    </row>
    <row r="484" spans="1:5" ht="47.25" x14ac:dyDescent="0.2">
      <c r="A484" s="112">
        <v>60000024</v>
      </c>
      <c r="B484" s="1" t="s">
        <v>420</v>
      </c>
      <c r="C484" s="153" t="str">
        <f>VLOOKUP(A484,'[5]Прейскурант 2021'!$A$11:$I$1419,3,0)</f>
        <v>иссл.</v>
      </c>
      <c r="D484" s="155">
        <f t="shared" si="34"/>
        <v>480</v>
      </c>
      <c r="E484" s="155">
        <f>VLOOKUP(A484,[6]Лист2!$A$10:$G$1458,6,0)</f>
        <v>576</v>
      </c>
    </row>
    <row r="485" spans="1:5" ht="31.5" x14ac:dyDescent="0.2">
      <c r="A485" s="112">
        <v>60000029</v>
      </c>
      <c r="B485" s="1" t="s">
        <v>421</v>
      </c>
      <c r="C485" s="153" t="str">
        <f>VLOOKUP(A485,'[5]Прейскурант 2021'!$A$11:$I$1419,3,0)</f>
        <v>иссл.</v>
      </c>
      <c r="D485" s="155">
        <f t="shared" si="34"/>
        <v>485</v>
      </c>
      <c r="E485" s="155">
        <f>VLOOKUP(A485,[6]Лист2!$A$10:$G$1458,6,0)</f>
        <v>582</v>
      </c>
    </row>
    <row r="486" spans="1:5" ht="47.25" x14ac:dyDescent="0.2">
      <c r="A486" s="112">
        <v>60000030</v>
      </c>
      <c r="B486" s="1" t="s">
        <v>422</v>
      </c>
      <c r="C486" s="153" t="str">
        <f>VLOOKUP(A486,'[5]Прейскурант 2021'!$A$11:$I$1419,3,0)</f>
        <v>иссл.</v>
      </c>
      <c r="D486" s="155">
        <f t="shared" si="34"/>
        <v>1075</v>
      </c>
      <c r="E486" s="155">
        <f>VLOOKUP(A486,[6]Лист2!$A$10:$G$1458,6,0)</f>
        <v>1290</v>
      </c>
    </row>
    <row r="487" spans="1:5" ht="63" x14ac:dyDescent="0.2">
      <c r="A487" s="112">
        <v>60000040</v>
      </c>
      <c r="B487" s="158" t="s">
        <v>1402</v>
      </c>
      <c r="C487" s="153" t="str">
        <f>VLOOKUP(A487,'[5]Прейскурант 2021'!$A$11:$I$1419,3,0)</f>
        <v>иссл.</v>
      </c>
      <c r="D487" s="155">
        <f t="shared" si="34"/>
        <v>785</v>
      </c>
      <c r="E487" s="155">
        <f>VLOOKUP(A487,[6]Лист2!$A$10:$G$1458,6,0)</f>
        <v>942</v>
      </c>
    </row>
    <row r="488" spans="1:5" ht="47.25" x14ac:dyDescent="0.2">
      <c r="A488" s="112">
        <v>60000041</v>
      </c>
      <c r="B488" s="158" t="s">
        <v>1403</v>
      </c>
      <c r="C488" s="153" t="str">
        <f>VLOOKUP(A488,'[5]Прейскурант 2021'!$A$11:$I$1419,3,0)</f>
        <v>иссл.</v>
      </c>
      <c r="D488" s="155">
        <f t="shared" si="34"/>
        <v>775</v>
      </c>
      <c r="E488" s="155">
        <f>VLOOKUP(A488,[6]Лист2!$A$10:$G$1458,6,0)</f>
        <v>930</v>
      </c>
    </row>
    <row r="489" spans="1:5" ht="31.5" x14ac:dyDescent="0.2">
      <c r="A489" s="112">
        <v>60000042</v>
      </c>
      <c r="B489" s="1" t="s">
        <v>425</v>
      </c>
      <c r="C489" s="153" t="str">
        <f>VLOOKUP(A489,'[5]Прейскурант 2021'!$A$11:$I$1419,3,0)</f>
        <v>иссл.</v>
      </c>
      <c r="D489" s="155">
        <f t="shared" si="34"/>
        <v>630</v>
      </c>
      <c r="E489" s="155">
        <f>VLOOKUP(A489,[6]Лист2!$A$10:$G$1458,6,0)</f>
        <v>756</v>
      </c>
    </row>
    <row r="490" spans="1:5" ht="47.25" x14ac:dyDescent="0.2">
      <c r="A490" s="112">
        <v>60000043</v>
      </c>
      <c r="B490" s="1" t="s">
        <v>426</v>
      </c>
      <c r="C490" s="153" t="str">
        <f>VLOOKUP(A490,'[5]Прейскурант 2021'!$A$11:$I$1419,3,0)</f>
        <v>иссл.</v>
      </c>
      <c r="D490" s="155">
        <f t="shared" si="34"/>
        <v>485</v>
      </c>
      <c r="E490" s="155">
        <f>VLOOKUP(A490,[6]Лист2!$A$10:$G$1458,6,0)</f>
        <v>582</v>
      </c>
    </row>
    <row r="491" spans="1:5" ht="31.5" x14ac:dyDescent="0.2">
      <c r="A491" s="112">
        <v>60000044</v>
      </c>
      <c r="B491" s="1" t="s">
        <v>427</v>
      </c>
      <c r="C491" s="153" t="str">
        <f>VLOOKUP(A491,'[5]Прейскурант 2021'!$A$11:$I$1419,3,0)</f>
        <v>иссл.</v>
      </c>
      <c r="D491" s="155">
        <f t="shared" si="34"/>
        <v>555</v>
      </c>
      <c r="E491" s="155">
        <f>VLOOKUP(A491,[6]Лист2!$A$10:$G$1458,6,0)</f>
        <v>666</v>
      </c>
    </row>
    <row r="492" spans="1:5" ht="47.25" x14ac:dyDescent="0.2">
      <c r="A492" s="112">
        <v>60000045</v>
      </c>
      <c r="B492" s="1" t="s">
        <v>428</v>
      </c>
      <c r="C492" s="153" t="str">
        <f>VLOOKUP(A492,'[5]Прейскурант 2021'!$A$11:$I$1419,3,0)</f>
        <v>иссл.</v>
      </c>
      <c r="D492" s="155">
        <f t="shared" si="34"/>
        <v>550</v>
      </c>
      <c r="E492" s="155">
        <f>VLOOKUP(A492,[6]Лист2!$A$10:$G$1458,6,0)</f>
        <v>660</v>
      </c>
    </row>
    <row r="493" spans="1:5" ht="31.5" x14ac:dyDescent="0.2">
      <c r="A493" s="112">
        <v>60000046</v>
      </c>
      <c r="B493" s="1" t="s">
        <v>429</v>
      </c>
      <c r="C493" s="153" t="str">
        <f>VLOOKUP(A493,'[5]Прейскурант 2021'!$A$11:$I$1419,3,0)</f>
        <v>иссл.</v>
      </c>
      <c r="D493" s="155">
        <f t="shared" si="34"/>
        <v>585</v>
      </c>
      <c r="E493" s="155">
        <f>VLOOKUP(A493,[6]Лист2!$A$10:$G$1458,6,0)</f>
        <v>702</v>
      </c>
    </row>
    <row r="494" spans="1:5" ht="47.25" x14ac:dyDescent="0.2">
      <c r="A494" s="112">
        <v>60000047</v>
      </c>
      <c r="B494" s="1" t="s">
        <v>430</v>
      </c>
      <c r="C494" s="153" t="str">
        <f>VLOOKUP(A494,'[5]Прейскурант 2021'!$A$11:$I$1419,3,0)</f>
        <v>иссл.</v>
      </c>
      <c r="D494" s="155">
        <f t="shared" si="34"/>
        <v>810</v>
      </c>
      <c r="E494" s="155">
        <f>VLOOKUP(A494,[6]Лист2!$A$10:$G$1458,6,0)</f>
        <v>972</v>
      </c>
    </row>
    <row r="495" spans="1:5" ht="31.5" x14ac:dyDescent="0.2">
      <c r="A495" s="112">
        <v>60000048</v>
      </c>
      <c r="B495" s="1" t="s">
        <v>431</v>
      </c>
      <c r="C495" s="153" t="str">
        <f>VLOOKUP(A495,'[5]Прейскурант 2021'!$A$11:$I$1419,3,0)</f>
        <v>иссл.</v>
      </c>
      <c r="D495" s="155">
        <f t="shared" si="34"/>
        <v>280</v>
      </c>
      <c r="E495" s="155">
        <f>VLOOKUP(A495,[6]Лист2!$A$10:$G$1458,6,0)</f>
        <v>336</v>
      </c>
    </row>
    <row r="496" spans="1:5" ht="47.25" x14ac:dyDescent="0.2">
      <c r="A496" s="112">
        <v>60000049</v>
      </c>
      <c r="B496" s="1" t="s">
        <v>432</v>
      </c>
      <c r="C496" s="153" t="str">
        <f>VLOOKUP(A496,'[5]Прейскурант 2021'!$A$11:$I$1419,3,0)</f>
        <v>иссл.</v>
      </c>
      <c r="D496" s="155">
        <f t="shared" si="34"/>
        <v>575</v>
      </c>
      <c r="E496" s="155">
        <f>VLOOKUP(A496,[6]Лист2!$A$10:$G$1458,6,0)</f>
        <v>690</v>
      </c>
    </row>
    <row r="497" spans="1:962" ht="31.5" x14ac:dyDescent="0.2">
      <c r="A497" s="112">
        <v>60000050</v>
      </c>
      <c r="B497" s="1" t="s">
        <v>433</v>
      </c>
      <c r="C497" s="153" t="str">
        <f>VLOOKUP(A497,'[5]Прейскурант 2021'!$A$11:$I$1419,3,0)</f>
        <v>иссл.</v>
      </c>
      <c r="D497" s="155">
        <f t="shared" si="34"/>
        <v>125</v>
      </c>
      <c r="E497" s="155">
        <f>VLOOKUP(A497,[6]Лист2!$A$10:$G$1458,6,0)</f>
        <v>150</v>
      </c>
    </row>
    <row r="498" spans="1:962" ht="63" x14ac:dyDescent="0.2">
      <c r="A498" s="112">
        <v>60000054</v>
      </c>
      <c r="B498" s="158" t="s">
        <v>1399</v>
      </c>
      <c r="C498" s="153" t="str">
        <f>VLOOKUP(A498,'[5]Прейскурант 2021'!$A$11:$I$1419,3,0)</f>
        <v>иссл.</v>
      </c>
      <c r="D498" s="155">
        <f t="shared" si="34"/>
        <v>19225</v>
      </c>
      <c r="E498" s="155">
        <f>VLOOKUP(A498,[6]Лист2!$A$10:$G$1458,6,0)</f>
        <v>23070</v>
      </c>
    </row>
    <row r="499" spans="1:962" x14ac:dyDescent="0.25">
      <c r="A499" s="126">
        <v>60000064</v>
      </c>
      <c r="B499" s="61" t="s">
        <v>436</v>
      </c>
      <c r="C499" s="153" t="str">
        <f>VLOOKUP(A499,'[5]Прейскурант 2021'!$A$11:$I$1419,3,0)</f>
        <v>иссл.</v>
      </c>
      <c r="D499" s="155">
        <f t="shared" si="34"/>
        <v>180</v>
      </c>
      <c r="E499" s="155">
        <f>VLOOKUP(A499,[6]Лист2!$A$10:$G$1458,6,0)</f>
        <v>216</v>
      </c>
    </row>
    <row r="500" spans="1:962" ht="31.5" x14ac:dyDescent="0.25">
      <c r="A500" s="126">
        <v>60000066</v>
      </c>
      <c r="B500" s="61" t="s">
        <v>438</v>
      </c>
      <c r="C500" s="153" t="str">
        <f>VLOOKUP(A500,'[5]Прейскурант 2021'!$A$11:$I$1419,3,0)</f>
        <v>иссл.</v>
      </c>
      <c r="D500" s="155">
        <f t="shared" si="34"/>
        <v>795</v>
      </c>
      <c r="E500" s="155">
        <f>VLOOKUP(A500,[6]Лист2!$A$10:$G$1458,6,0)</f>
        <v>954</v>
      </c>
    </row>
    <row r="501" spans="1:962" ht="47.25" x14ac:dyDescent="0.25">
      <c r="A501" s="126">
        <v>60000068</v>
      </c>
      <c r="B501" s="61" t="s">
        <v>440</v>
      </c>
      <c r="C501" s="153" t="str">
        <f>VLOOKUP(A501,'[5]Прейскурант 2021'!$A$11:$I$1419,3,0)</f>
        <v>иссл.</v>
      </c>
      <c r="D501" s="155">
        <f t="shared" si="34"/>
        <v>810</v>
      </c>
      <c r="E501" s="155">
        <f>VLOOKUP(A501,[6]Лист2!$A$10:$G$1458,6,0)</f>
        <v>972</v>
      </c>
    </row>
    <row r="502" spans="1:962" ht="31.5" x14ac:dyDescent="0.25">
      <c r="A502" s="126">
        <v>60000071</v>
      </c>
      <c r="B502" s="61" t="s">
        <v>443</v>
      </c>
      <c r="C502" s="153" t="str">
        <f>VLOOKUP(A502,'[5]Прейскурант 2021'!$A$11:$I$1419,3,0)</f>
        <v>иссл.</v>
      </c>
      <c r="D502" s="155">
        <f t="shared" si="34"/>
        <v>690</v>
      </c>
      <c r="E502" s="155">
        <f>VLOOKUP(A502,[6]Лист2!$A$10:$G$1458,6,0)</f>
        <v>828</v>
      </c>
    </row>
    <row r="503" spans="1:962" ht="31.5" x14ac:dyDescent="0.25">
      <c r="A503" s="126">
        <v>60000072</v>
      </c>
      <c r="B503" s="61" t="s">
        <v>444</v>
      </c>
      <c r="C503" s="153" t="str">
        <f>VLOOKUP(A503,'[5]Прейскурант 2021'!$A$11:$I$1419,3,0)</f>
        <v>иссл.</v>
      </c>
      <c r="D503" s="155">
        <f t="shared" si="34"/>
        <v>145</v>
      </c>
      <c r="E503" s="155">
        <f>VLOOKUP(A503,[6]Лист2!$A$10:$G$1458,6,0)</f>
        <v>174</v>
      </c>
    </row>
    <row r="504" spans="1:962" ht="47.25" x14ac:dyDescent="0.25">
      <c r="A504" s="126">
        <v>60000073</v>
      </c>
      <c r="B504" s="125" t="s">
        <v>1410</v>
      </c>
      <c r="C504" s="153" t="str">
        <f>VLOOKUP(A504,'[5]Прейскурант 2021'!$A$11:$I$1419,3,0)</f>
        <v>иссл.</v>
      </c>
      <c r="D504" s="155">
        <f t="shared" si="34"/>
        <v>615</v>
      </c>
      <c r="E504" s="155">
        <f>VLOOKUP(A504,[6]Лист2!$A$10:$G$1458,6,0)</f>
        <v>738</v>
      </c>
    </row>
    <row r="505" spans="1:962" ht="47.25" x14ac:dyDescent="0.25">
      <c r="A505" s="126">
        <v>60000074</v>
      </c>
      <c r="B505" s="61" t="s">
        <v>446</v>
      </c>
      <c r="C505" s="153" t="str">
        <f>VLOOKUP(A505,'[5]Прейскурант 2021'!$A$11:$I$1419,3,0)</f>
        <v>иссл.</v>
      </c>
      <c r="D505" s="155">
        <f t="shared" si="34"/>
        <v>925</v>
      </c>
      <c r="E505" s="155">
        <f>VLOOKUP(A505,[6]Лист2!$A$10:$G$1458,6,0)</f>
        <v>1110</v>
      </c>
    </row>
    <row r="506" spans="1:962" ht="47.25" x14ac:dyDescent="0.25">
      <c r="A506" s="126">
        <v>60000149</v>
      </c>
      <c r="B506" s="61" t="s">
        <v>1304</v>
      </c>
      <c r="C506" s="153" t="str">
        <f>VLOOKUP(A506,'[5]Прейскурант 2021'!$A$11:$I$1419,3,0)</f>
        <v>иссл.</v>
      </c>
      <c r="D506" s="155">
        <f t="shared" si="34"/>
        <v>1820</v>
      </c>
      <c r="E506" s="155">
        <f>VLOOKUP(A506,[6]Лист2!$A$10:$G$1458,6,0)</f>
        <v>2184</v>
      </c>
    </row>
    <row r="507" spans="1:962" ht="63" x14ac:dyDescent="0.25">
      <c r="A507" s="126">
        <v>60000150</v>
      </c>
      <c r="B507" s="61" t="s">
        <v>1601</v>
      </c>
      <c r="C507" s="153" t="str">
        <f>VLOOKUP(A507,'[5]Прейскурант 2021'!$A$11:$I$1419,3,0)</f>
        <v>иссл.</v>
      </c>
      <c r="D507" s="155">
        <f t="shared" si="34"/>
        <v>1285</v>
      </c>
      <c r="E507" s="155">
        <f>VLOOKUP(A507,[6]Лист2!$A$10:$G$1458,6,0)</f>
        <v>1542</v>
      </c>
    </row>
    <row r="508" spans="1:962" ht="31.5" x14ac:dyDescent="0.2">
      <c r="A508" s="126">
        <v>60000183</v>
      </c>
      <c r="B508" s="164" t="s">
        <v>1441</v>
      </c>
      <c r="C508" s="153" t="s">
        <v>1368</v>
      </c>
      <c r="D508" s="155">
        <f t="shared" si="34"/>
        <v>1660</v>
      </c>
      <c r="E508" s="155">
        <f>VLOOKUP(A508,[6]Лист2!$A$10:$G$1458,6,0)</f>
        <v>1992</v>
      </c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  <c r="AZ508" s="165"/>
      <c r="BA508" s="165"/>
      <c r="BB508" s="165"/>
      <c r="BC508" s="165"/>
      <c r="BD508" s="165"/>
      <c r="BE508" s="165"/>
      <c r="BF508" s="165"/>
      <c r="BG508" s="165"/>
      <c r="BH508" s="165"/>
      <c r="BI508" s="165"/>
      <c r="BJ508" s="165"/>
      <c r="BK508" s="165"/>
      <c r="BL508" s="165"/>
      <c r="BM508" s="165"/>
      <c r="BN508" s="165"/>
      <c r="BO508" s="165"/>
      <c r="BP508" s="165"/>
      <c r="BQ508" s="165"/>
      <c r="BR508" s="165"/>
      <c r="BS508" s="165"/>
      <c r="BT508" s="165"/>
      <c r="BU508" s="165"/>
      <c r="BV508" s="165"/>
      <c r="BW508" s="165"/>
      <c r="BX508" s="165"/>
      <c r="BY508" s="165"/>
      <c r="BZ508" s="165"/>
      <c r="CA508" s="165"/>
      <c r="CB508" s="165"/>
      <c r="CC508" s="165"/>
      <c r="CD508" s="165"/>
      <c r="CE508" s="165"/>
      <c r="CF508" s="165"/>
      <c r="CG508" s="165"/>
      <c r="CH508" s="165"/>
      <c r="CI508" s="165"/>
      <c r="CJ508" s="165"/>
      <c r="CK508" s="165"/>
      <c r="CL508" s="165"/>
      <c r="CM508" s="165"/>
      <c r="CN508" s="165"/>
      <c r="CO508" s="165"/>
      <c r="CP508" s="165"/>
      <c r="CQ508" s="165"/>
      <c r="CR508" s="165"/>
      <c r="CS508" s="165"/>
      <c r="CT508" s="165"/>
      <c r="CU508" s="165"/>
      <c r="CV508" s="165"/>
      <c r="CW508" s="165"/>
      <c r="CX508" s="165"/>
      <c r="CY508" s="165"/>
      <c r="CZ508" s="165"/>
      <c r="DA508" s="165"/>
      <c r="DB508" s="165"/>
      <c r="DC508" s="165"/>
      <c r="DD508" s="165"/>
      <c r="DE508" s="165"/>
      <c r="DF508" s="165"/>
      <c r="DG508" s="165"/>
      <c r="DH508" s="165"/>
      <c r="DI508" s="165"/>
      <c r="DJ508" s="165"/>
      <c r="DK508" s="165"/>
      <c r="DL508" s="165"/>
      <c r="DM508" s="165"/>
      <c r="DN508" s="165"/>
      <c r="DO508" s="165"/>
      <c r="DP508" s="165"/>
      <c r="DQ508" s="165"/>
      <c r="DR508" s="165"/>
      <c r="DS508" s="165"/>
      <c r="DT508" s="165"/>
      <c r="DU508" s="165"/>
      <c r="DV508" s="165"/>
      <c r="DW508" s="165"/>
      <c r="DX508" s="165"/>
      <c r="DY508" s="165"/>
      <c r="DZ508" s="165"/>
      <c r="EA508" s="165"/>
      <c r="EB508" s="165"/>
      <c r="EC508" s="165"/>
      <c r="ED508" s="165"/>
      <c r="EE508" s="165"/>
      <c r="EF508" s="165"/>
      <c r="EG508" s="165"/>
      <c r="EH508" s="165"/>
      <c r="EI508" s="165"/>
      <c r="EJ508" s="165"/>
      <c r="EK508" s="165"/>
      <c r="EL508" s="165"/>
      <c r="EM508" s="165"/>
      <c r="EN508" s="165"/>
      <c r="EO508" s="165"/>
      <c r="EP508" s="165"/>
      <c r="EQ508" s="165"/>
      <c r="ER508" s="165"/>
      <c r="ES508" s="165"/>
      <c r="ET508" s="165"/>
      <c r="EU508" s="165"/>
      <c r="EV508" s="165"/>
      <c r="EW508" s="165"/>
      <c r="EX508" s="165"/>
      <c r="EY508" s="165"/>
      <c r="EZ508" s="165"/>
      <c r="FA508" s="165"/>
      <c r="FB508" s="165"/>
      <c r="FC508" s="165"/>
      <c r="FD508" s="165"/>
      <c r="FE508" s="165"/>
      <c r="FF508" s="165"/>
      <c r="FG508" s="165"/>
      <c r="FH508" s="165"/>
      <c r="FI508" s="165"/>
      <c r="FJ508" s="165"/>
      <c r="FK508" s="165"/>
      <c r="FL508" s="165"/>
      <c r="FM508" s="165"/>
      <c r="FN508" s="165"/>
      <c r="FO508" s="165"/>
      <c r="FP508" s="165"/>
      <c r="FQ508" s="165"/>
      <c r="FR508" s="165"/>
      <c r="FS508" s="165"/>
      <c r="FT508" s="165"/>
      <c r="FU508" s="165"/>
      <c r="FV508" s="165"/>
      <c r="FW508" s="165"/>
      <c r="FX508" s="165"/>
      <c r="FY508" s="165"/>
      <c r="FZ508" s="165"/>
      <c r="GA508" s="165"/>
      <c r="GB508" s="165"/>
      <c r="GC508" s="165"/>
      <c r="GD508" s="165"/>
      <c r="GE508" s="165"/>
      <c r="GF508" s="165"/>
      <c r="GG508" s="165"/>
      <c r="GH508" s="165"/>
      <c r="GI508" s="165"/>
      <c r="GJ508" s="165"/>
      <c r="GK508" s="165"/>
      <c r="GL508" s="165"/>
      <c r="GM508" s="165"/>
      <c r="GN508" s="165"/>
      <c r="GO508" s="165"/>
      <c r="GP508" s="165"/>
      <c r="GQ508" s="165"/>
      <c r="GR508" s="165"/>
      <c r="GS508" s="165"/>
      <c r="GT508" s="165"/>
      <c r="GU508" s="165"/>
      <c r="GV508" s="165"/>
      <c r="GW508" s="165"/>
      <c r="GX508" s="165"/>
      <c r="GY508" s="165"/>
      <c r="GZ508" s="165"/>
      <c r="HA508" s="165"/>
      <c r="HB508" s="165"/>
      <c r="HC508" s="165"/>
      <c r="HD508" s="165"/>
      <c r="HE508" s="165"/>
      <c r="HF508" s="165"/>
      <c r="HG508" s="165"/>
      <c r="HH508" s="165"/>
      <c r="HI508" s="165"/>
      <c r="HJ508" s="165"/>
      <c r="HK508" s="165"/>
      <c r="HL508" s="165"/>
      <c r="HM508" s="165"/>
      <c r="HN508" s="165"/>
      <c r="HO508" s="165"/>
      <c r="HP508" s="165"/>
      <c r="HQ508" s="165"/>
      <c r="HR508" s="165"/>
      <c r="HS508" s="165"/>
      <c r="HT508" s="165"/>
      <c r="HU508" s="165"/>
      <c r="HV508" s="165"/>
      <c r="HW508" s="165"/>
      <c r="HX508" s="165"/>
      <c r="HY508" s="165"/>
      <c r="HZ508" s="165"/>
      <c r="IA508" s="165"/>
      <c r="IB508" s="165"/>
      <c r="IC508" s="165"/>
      <c r="ID508" s="165"/>
      <c r="IE508" s="165"/>
      <c r="IF508" s="165"/>
      <c r="IG508" s="165"/>
      <c r="IH508" s="165"/>
      <c r="II508" s="165"/>
      <c r="IJ508" s="165"/>
      <c r="IK508" s="165"/>
      <c r="IL508" s="165"/>
      <c r="IM508" s="165"/>
      <c r="IN508" s="165"/>
      <c r="IO508" s="165"/>
      <c r="IP508" s="165"/>
      <c r="IQ508" s="165"/>
      <c r="IR508" s="165"/>
      <c r="IS508" s="165"/>
      <c r="IT508" s="165"/>
      <c r="IU508" s="165"/>
      <c r="IV508" s="165"/>
      <c r="IW508" s="165"/>
      <c r="IX508" s="165"/>
      <c r="IY508" s="165"/>
      <c r="IZ508" s="165"/>
      <c r="JA508" s="165"/>
      <c r="JB508" s="165"/>
      <c r="JC508" s="165"/>
      <c r="JD508" s="165"/>
      <c r="JE508" s="165"/>
      <c r="JF508" s="165"/>
      <c r="JG508" s="165"/>
      <c r="JH508" s="165"/>
      <c r="JI508" s="165"/>
      <c r="JJ508" s="165"/>
      <c r="JK508" s="165"/>
      <c r="JL508" s="165"/>
      <c r="JM508" s="165"/>
      <c r="JN508" s="165"/>
      <c r="JO508" s="165"/>
      <c r="JP508" s="165"/>
      <c r="JQ508" s="165"/>
      <c r="JR508" s="165"/>
      <c r="JS508" s="165"/>
      <c r="JT508" s="165"/>
      <c r="JU508" s="165"/>
      <c r="JV508" s="165"/>
      <c r="JW508" s="165"/>
      <c r="JX508" s="165"/>
      <c r="JY508" s="165"/>
      <c r="JZ508" s="165"/>
      <c r="KA508" s="165"/>
      <c r="KB508" s="165"/>
      <c r="KC508" s="165"/>
      <c r="KD508" s="165"/>
      <c r="KE508" s="165"/>
      <c r="KF508" s="165"/>
      <c r="KG508" s="165"/>
      <c r="KH508" s="165"/>
      <c r="KI508" s="165"/>
      <c r="KJ508" s="165"/>
      <c r="KK508" s="165"/>
      <c r="KL508" s="165"/>
      <c r="KM508" s="165"/>
      <c r="KN508" s="165"/>
      <c r="KO508" s="165"/>
      <c r="KP508" s="165"/>
      <c r="KQ508" s="165"/>
      <c r="KR508" s="165"/>
      <c r="KS508" s="165"/>
      <c r="KT508" s="165"/>
      <c r="KU508" s="165"/>
      <c r="KV508" s="165"/>
      <c r="KW508" s="165"/>
      <c r="KX508" s="165"/>
      <c r="KY508" s="165"/>
      <c r="KZ508" s="165"/>
      <c r="LA508" s="165"/>
      <c r="LB508" s="165"/>
      <c r="LC508" s="165"/>
      <c r="LD508" s="165"/>
      <c r="LE508" s="165"/>
      <c r="LF508" s="165"/>
      <c r="LG508" s="165"/>
      <c r="LH508" s="165"/>
      <c r="LI508" s="165"/>
      <c r="LJ508" s="165"/>
      <c r="LK508" s="165"/>
      <c r="LL508" s="165"/>
      <c r="LM508" s="165"/>
      <c r="LN508" s="165"/>
      <c r="LO508" s="165"/>
      <c r="LP508" s="165"/>
      <c r="LQ508" s="165"/>
      <c r="LR508" s="165"/>
      <c r="LS508" s="165"/>
      <c r="LT508" s="165"/>
      <c r="LU508" s="165"/>
      <c r="LV508" s="165"/>
      <c r="LW508" s="165"/>
      <c r="LX508" s="165"/>
      <c r="LY508" s="165"/>
      <c r="LZ508" s="165"/>
      <c r="MA508" s="165"/>
      <c r="MB508" s="165"/>
      <c r="MC508" s="165"/>
      <c r="MD508" s="165"/>
      <c r="ME508" s="165"/>
      <c r="MF508" s="165"/>
      <c r="MG508" s="165"/>
      <c r="MH508" s="165"/>
      <c r="MI508" s="165"/>
      <c r="MJ508" s="165"/>
      <c r="MK508" s="165"/>
      <c r="ML508" s="165"/>
      <c r="MM508" s="165"/>
      <c r="MN508" s="165"/>
      <c r="MO508" s="165"/>
      <c r="MP508" s="165"/>
      <c r="MQ508" s="165"/>
      <c r="MR508" s="165"/>
      <c r="MS508" s="165"/>
      <c r="MT508" s="165"/>
      <c r="MU508" s="165"/>
      <c r="MV508" s="165"/>
      <c r="MW508" s="165"/>
      <c r="MX508" s="165"/>
      <c r="MY508" s="165"/>
      <c r="MZ508" s="165"/>
      <c r="NA508" s="165"/>
      <c r="NB508" s="165"/>
      <c r="NC508" s="165"/>
      <c r="ND508" s="165"/>
      <c r="NE508" s="165"/>
      <c r="NF508" s="165"/>
      <c r="NG508" s="165"/>
      <c r="NH508" s="165"/>
      <c r="NI508" s="165"/>
      <c r="NJ508" s="165"/>
      <c r="NK508" s="165"/>
      <c r="NL508" s="165"/>
      <c r="NM508" s="165"/>
      <c r="NN508" s="165"/>
      <c r="NO508" s="165"/>
      <c r="NP508" s="165"/>
      <c r="NQ508" s="165"/>
      <c r="NR508" s="165"/>
      <c r="NS508" s="165"/>
      <c r="NT508" s="165"/>
      <c r="NU508" s="165"/>
      <c r="NV508" s="165"/>
      <c r="NW508" s="165"/>
      <c r="NX508" s="165"/>
      <c r="NY508" s="165"/>
      <c r="NZ508" s="165"/>
      <c r="OA508" s="165"/>
      <c r="OB508" s="165"/>
      <c r="OC508" s="165"/>
      <c r="OD508" s="165"/>
      <c r="OE508" s="165"/>
      <c r="OF508" s="165"/>
      <c r="OG508" s="165"/>
      <c r="OH508" s="165"/>
      <c r="OI508" s="165"/>
      <c r="OJ508" s="165"/>
      <c r="OK508" s="165"/>
      <c r="OL508" s="165"/>
      <c r="OM508" s="165"/>
      <c r="ON508" s="165"/>
      <c r="OO508" s="165"/>
      <c r="OP508" s="165"/>
      <c r="OQ508" s="165"/>
      <c r="OR508" s="165"/>
      <c r="OS508" s="165"/>
      <c r="OT508" s="165"/>
      <c r="OU508" s="165"/>
      <c r="OV508" s="165"/>
      <c r="OW508" s="165"/>
      <c r="OX508" s="165"/>
      <c r="OY508" s="165"/>
      <c r="OZ508" s="165"/>
      <c r="PA508" s="165"/>
      <c r="PB508" s="165"/>
      <c r="PC508" s="165"/>
      <c r="PD508" s="165"/>
      <c r="PE508" s="165"/>
      <c r="PF508" s="165"/>
      <c r="PG508" s="165"/>
      <c r="PH508" s="165"/>
      <c r="PI508" s="165"/>
      <c r="PJ508" s="165"/>
      <c r="PK508" s="165"/>
      <c r="PL508" s="165"/>
      <c r="PM508" s="165"/>
      <c r="PN508" s="165"/>
      <c r="PO508" s="165"/>
      <c r="PP508" s="165"/>
      <c r="PQ508" s="165"/>
      <c r="PR508" s="165"/>
      <c r="PS508" s="165"/>
      <c r="PT508" s="165"/>
      <c r="PU508" s="165"/>
      <c r="PV508" s="165"/>
      <c r="PW508" s="165"/>
      <c r="PX508" s="165"/>
      <c r="PY508" s="165"/>
      <c r="PZ508" s="165"/>
      <c r="QA508" s="165"/>
      <c r="QB508" s="165"/>
      <c r="QC508" s="165"/>
      <c r="QD508" s="165"/>
      <c r="QE508" s="165"/>
      <c r="QF508" s="165"/>
      <c r="QG508" s="165"/>
      <c r="QH508" s="165"/>
      <c r="QI508" s="165"/>
      <c r="QJ508" s="165"/>
      <c r="QK508" s="165"/>
      <c r="QL508" s="165"/>
      <c r="QM508" s="165"/>
      <c r="QN508" s="165"/>
      <c r="QO508" s="165"/>
      <c r="QP508" s="165"/>
      <c r="QQ508" s="165"/>
      <c r="QR508" s="165"/>
      <c r="QS508" s="165"/>
      <c r="QT508" s="165"/>
      <c r="QU508" s="165"/>
      <c r="QV508" s="165"/>
      <c r="QW508" s="165"/>
      <c r="QX508" s="165"/>
      <c r="QY508" s="165"/>
      <c r="QZ508" s="165"/>
      <c r="RA508" s="165"/>
      <c r="RB508" s="165"/>
      <c r="RC508" s="165"/>
      <c r="RD508" s="165"/>
      <c r="RE508" s="165"/>
      <c r="RF508" s="165"/>
      <c r="RG508" s="165"/>
      <c r="RH508" s="165"/>
      <c r="RI508" s="165"/>
      <c r="RJ508" s="165"/>
      <c r="RK508" s="165"/>
      <c r="RL508" s="165"/>
      <c r="RM508" s="165"/>
      <c r="RN508" s="165"/>
      <c r="RO508" s="165"/>
      <c r="RP508" s="165"/>
      <c r="RQ508" s="165"/>
      <c r="RR508" s="165"/>
      <c r="RS508" s="165"/>
      <c r="RT508" s="165"/>
      <c r="RU508" s="165"/>
      <c r="RV508" s="165"/>
      <c r="RW508" s="165"/>
      <c r="RX508" s="165"/>
      <c r="RY508" s="165"/>
      <c r="RZ508" s="165"/>
      <c r="SA508" s="165"/>
      <c r="SB508" s="165"/>
      <c r="SC508" s="165"/>
      <c r="SD508" s="165"/>
      <c r="SE508" s="165"/>
      <c r="SF508" s="165"/>
      <c r="SG508" s="165"/>
      <c r="SH508" s="165"/>
      <c r="SI508" s="165"/>
      <c r="SJ508" s="165"/>
      <c r="SK508" s="165"/>
      <c r="SL508" s="165"/>
      <c r="SM508" s="165"/>
      <c r="SN508" s="165"/>
      <c r="SO508" s="165"/>
      <c r="SP508" s="165"/>
      <c r="SQ508" s="165"/>
      <c r="SR508" s="165"/>
      <c r="SS508" s="165"/>
      <c r="ST508" s="165"/>
      <c r="SU508" s="165"/>
      <c r="SV508" s="165"/>
      <c r="SW508" s="165"/>
      <c r="SX508" s="165"/>
      <c r="SY508" s="165"/>
      <c r="SZ508" s="165"/>
      <c r="TA508" s="165"/>
      <c r="TB508" s="165"/>
      <c r="TC508" s="165"/>
      <c r="TD508" s="165"/>
      <c r="TE508" s="165"/>
      <c r="TF508" s="165"/>
      <c r="TG508" s="165"/>
      <c r="TH508" s="165"/>
      <c r="TI508" s="165"/>
      <c r="TJ508" s="165"/>
      <c r="TK508" s="165"/>
      <c r="TL508" s="165"/>
      <c r="TM508" s="165"/>
      <c r="TN508" s="165"/>
      <c r="TO508" s="165"/>
      <c r="TP508" s="165"/>
      <c r="TQ508" s="165"/>
      <c r="TR508" s="165"/>
      <c r="TS508" s="165"/>
      <c r="TT508" s="165"/>
      <c r="TU508" s="165"/>
      <c r="TV508" s="165"/>
      <c r="TW508" s="165"/>
      <c r="TX508" s="165"/>
      <c r="TY508" s="165"/>
      <c r="TZ508" s="165"/>
      <c r="UA508" s="165"/>
      <c r="UB508" s="165"/>
      <c r="UC508" s="165"/>
      <c r="UD508" s="165"/>
      <c r="UE508" s="165"/>
      <c r="UF508" s="165"/>
      <c r="UG508" s="165"/>
      <c r="UH508" s="165"/>
      <c r="UI508" s="165"/>
      <c r="UJ508" s="165"/>
      <c r="UK508" s="165"/>
      <c r="UL508" s="165"/>
      <c r="UM508" s="165"/>
      <c r="UN508" s="165"/>
      <c r="UO508" s="165"/>
      <c r="UP508" s="165"/>
      <c r="UQ508" s="165"/>
      <c r="UR508" s="165"/>
      <c r="US508" s="165"/>
      <c r="UT508" s="165"/>
      <c r="UU508" s="165"/>
      <c r="UV508" s="165"/>
      <c r="UW508" s="165"/>
      <c r="UX508" s="165"/>
      <c r="UY508" s="165"/>
      <c r="UZ508" s="165"/>
      <c r="VA508" s="165"/>
      <c r="VB508" s="165"/>
      <c r="VC508" s="165"/>
      <c r="VD508" s="165"/>
      <c r="VE508" s="165"/>
      <c r="VF508" s="165"/>
      <c r="VG508" s="165"/>
      <c r="VH508" s="165"/>
      <c r="VI508" s="165"/>
      <c r="VJ508" s="165"/>
      <c r="VK508" s="165"/>
      <c r="VL508" s="165"/>
      <c r="VM508" s="165"/>
      <c r="VN508" s="165"/>
      <c r="VO508" s="165"/>
      <c r="VP508" s="165"/>
      <c r="VQ508" s="165"/>
      <c r="VR508" s="165"/>
      <c r="VS508" s="165"/>
      <c r="VT508" s="165"/>
      <c r="VU508" s="165"/>
      <c r="VV508" s="165"/>
      <c r="VW508" s="165"/>
      <c r="VX508" s="165"/>
      <c r="VY508" s="165"/>
      <c r="VZ508" s="165"/>
      <c r="WA508" s="165"/>
      <c r="WB508" s="165"/>
      <c r="WC508" s="165"/>
      <c r="WD508" s="165"/>
      <c r="WE508" s="165"/>
      <c r="WF508" s="165"/>
      <c r="WG508" s="165"/>
      <c r="WH508" s="165"/>
      <c r="WI508" s="165"/>
      <c r="WJ508" s="165"/>
      <c r="WK508" s="165"/>
      <c r="WL508" s="165"/>
      <c r="WM508" s="165"/>
      <c r="WN508" s="165"/>
      <c r="WO508" s="165"/>
      <c r="WP508" s="165"/>
      <c r="WQ508" s="165"/>
      <c r="WR508" s="165"/>
      <c r="WS508" s="165"/>
      <c r="WT508" s="165"/>
      <c r="WU508" s="165"/>
      <c r="WV508" s="165"/>
      <c r="WW508" s="165"/>
      <c r="WX508" s="165"/>
      <c r="WY508" s="165"/>
      <c r="WZ508" s="165"/>
      <c r="XA508" s="165"/>
      <c r="XB508" s="165"/>
      <c r="XC508" s="165"/>
      <c r="XD508" s="165"/>
      <c r="XE508" s="165"/>
      <c r="XF508" s="165"/>
      <c r="XG508" s="165"/>
      <c r="XH508" s="165"/>
      <c r="XI508" s="165"/>
      <c r="XJ508" s="165"/>
      <c r="XK508" s="165"/>
      <c r="XL508" s="165"/>
      <c r="XM508" s="165"/>
      <c r="XN508" s="165"/>
      <c r="XO508" s="165"/>
      <c r="XP508" s="165"/>
      <c r="XQ508" s="165"/>
      <c r="XR508" s="165"/>
      <c r="XS508" s="165"/>
      <c r="XT508" s="165"/>
      <c r="XU508" s="165"/>
      <c r="XV508" s="165"/>
      <c r="XW508" s="165"/>
      <c r="XX508" s="165"/>
      <c r="XY508" s="165"/>
      <c r="XZ508" s="165"/>
      <c r="YA508" s="165"/>
      <c r="YB508" s="165"/>
      <c r="YC508" s="165"/>
      <c r="YD508" s="165"/>
      <c r="YE508" s="165"/>
      <c r="YF508" s="165"/>
      <c r="YG508" s="165"/>
      <c r="YH508" s="165"/>
      <c r="YI508" s="165"/>
      <c r="YJ508" s="165"/>
      <c r="YK508" s="165"/>
      <c r="YL508" s="165"/>
      <c r="YM508" s="165"/>
      <c r="YN508" s="165"/>
      <c r="YO508" s="165"/>
      <c r="YP508" s="165"/>
      <c r="YQ508" s="165"/>
      <c r="YR508" s="165"/>
      <c r="YS508" s="165"/>
      <c r="YT508" s="165"/>
      <c r="YU508" s="165"/>
      <c r="YV508" s="165"/>
      <c r="YW508" s="165"/>
      <c r="YX508" s="165"/>
      <c r="YY508" s="165"/>
      <c r="YZ508" s="165"/>
      <c r="ZA508" s="165"/>
      <c r="ZB508" s="165"/>
      <c r="ZC508" s="165"/>
      <c r="ZD508" s="165"/>
      <c r="ZE508" s="165"/>
      <c r="ZF508" s="165"/>
      <c r="ZG508" s="165"/>
      <c r="ZH508" s="165"/>
      <c r="ZI508" s="165"/>
      <c r="ZJ508" s="165"/>
      <c r="ZK508" s="165"/>
      <c r="ZL508" s="165"/>
      <c r="ZM508" s="165"/>
      <c r="ZN508" s="165"/>
      <c r="ZO508" s="165"/>
      <c r="ZP508" s="165"/>
      <c r="ZQ508" s="165"/>
      <c r="ZR508" s="165"/>
      <c r="ZS508" s="165"/>
      <c r="ZT508" s="165"/>
      <c r="ZU508" s="165"/>
      <c r="ZV508" s="165"/>
      <c r="ZW508" s="165"/>
      <c r="ZX508" s="165"/>
      <c r="ZY508" s="165"/>
      <c r="ZZ508" s="165"/>
      <c r="AAA508" s="165"/>
      <c r="AAB508" s="165"/>
      <c r="AAC508" s="165"/>
      <c r="AAD508" s="165"/>
      <c r="AAE508" s="165"/>
      <c r="AAF508" s="165"/>
      <c r="AAG508" s="165"/>
      <c r="AAH508" s="165"/>
      <c r="AAI508" s="165"/>
      <c r="AAJ508" s="165"/>
      <c r="AAK508" s="165"/>
      <c r="AAL508" s="165"/>
      <c r="AAM508" s="165"/>
      <c r="AAN508" s="165"/>
      <c r="AAO508" s="165"/>
      <c r="AAP508" s="165"/>
      <c r="AAQ508" s="165"/>
      <c r="AAR508" s="165"/>
      <c r="AAS508" s="165"/>
      <c r="AAT508" s="165"/>
      <c r="AAU508" s="165"/>
      <c r="AAV508" s="165"/>
      <c r="AAW508" s="165"/>
      <c r="AAX508" s="165"/>
      <c r="AAY508" s="165"/>
      <c r="AAZ508" s="165"/>
      <c r="ABA508" s="165"/>
      <c r="ABB508" s="165"/>
      <c r="ABC508" s="165"/>
      <c r="ABD508" s="165"/>
      <c r="ABE508" s="165"/>
      <c r="ABF508" s="165"/>
      <c r="ABG508" s="165"/>
      <c r="ABH508" s="165"/>
      <c r="ABI508" s="165"/>
      <c r="ABJ508" s="165"/>
      <c r="ABK508" s="165"/>
      <c r="ABL508" s="165"/>
      <c r="ABM508" s="165"/>
      <c r="ABN508" s="165"/>
      <c r="ABO508" s="165"/>
      <c r="ABP508" s="165"/>
      <c r="ABQ508" s="165"/>
      <c r="ABR508" s="165"/>
      <c r="ABS508" s="165"/>
      <c r="ABT508" s="165"/>
      <c r="ABU508" s="165"/>
      <c r="ABV508" s="165"/>
      <c r="ABW508" s="165"/>
      <c r="ABX508" s="165"/>
      <c r="ABY508" s="165"/>
      <c r="ABZ508" s="165"/>
      <c r="ACA508" s="165"/>
      <c r="ACB508" s="165"/>
      <c r="ACC508" s="165"/>
      <c r="ACD508" s="165"/>
      <c r="ACE508" s="165"/>
      <c r="ACF508" s="165"/>
      <c r="ACG508" s="165"/>
      <c r="ACH508" s="165"/>
      <c r="ACI508" s="165"/>
      <c r="ACJ508" s="165"/>
      <c r="ACK508" s="165"/>
      <c r="ACL508" s="165"/>
      <c r="ACM508" s="165"/>
      <c r="ACN508" s="165"/>
      <c r="ACO508" s="165"/>
      <c r="ACP508" s="165"/>
      <c r="ACQ508" s="165"/>
      <c r="ACR508" s="165"/>
      <c r="ACS508" s="165"/>
      <c r="ACT508" s="165"/>
      <c r="ACU508" s="165"/>
      <c r="ACV508" s="165"/>
      <c r="ACW508" s="165"/>
      <c r="ACX508" s="165"/>
      <c r="ACY508" s="165"/>
      <c r="ACZ508" s="165"/>
      <c r="ADA508" s="165"/>
      <c r="ADB508" s="165"/>
      <c r="ADC508" s="165"/>
      <c r="ADD508" s="165"/>
      <c r="ADE508" s="165"/>
      <c r="ADF508" s="165"/>
      <c r="ADG508" s="165"/>
      <c r="ADH508" s="165"/>
      <c r="ADI508" s="165"/>
      <c r="ADJ508" s="165"/>
      <c r="ADK508" s="165"/>
      <c r="ADL508" s="165"/>
      <c r="ADM508" s="165"/>
      <c r="ADN508" s="165"/>
      <c r="ADO508" s="165"/>
      <c r="ADP508" s="165"/>
      <c r="ADQ508" s="165"/>
      <c r="ADR508" s="165"/>
      <c r="ADS508" s="165"/>
      <c r="ADT508" s="165"/>
      <c r="ADU508" s="165"/>
      <c r="ADV508" s="165"/>
      <c r="ADW508" s="165"/>
      <c r="ADX508" s="165"/>
      <c r="ADY508" s="165"/>
      <c r="ADZ508" s="165"/>
      <c r="AEA508" s="165"/>
      <c r="AEB508" s="165"/>
      <c r="AEC508" s="165"/>
      <c r="AED508" s="165"/>
      <c r="AEE508" s="165"/>
      <c r="AEF508" s="165"/>
      <c r="AEG508" s="165"/>
      <c r="AEH508" s="165"/>
      <c r="AEI508" s="165"/>
      <c r="AEJ508" s="165"/>
      <c r="AEK508" s="165"/>
      <c r="AEL508" s="165"/>
      <c r="AEM508" s="165"/>
      <c r="AEN508" s="165"/>
      <c r="AEO508" s="165"/>
      <c r="AEP508" s="165"/>
      <c r="AEQ508" s="165"/>
      <c r="AER508" s="165"/>
      <c r="AES508" s="165"/>
      <c r="AET508" s="165"/>
      <c r="AEU508" s="165"/>
      <c r="AEV508" s="165"/>
      <c r="AEW508" s="165"/>
      <c r="AEX508" s="165"/>
      <c r="AEY508" s="165"/>
      <c r="AEZ508" s="165"/>
      <c r="AFA508" s="165"/>
      <c r="AFB508" s="165"/>
      <c r="AFC508" s="165"/>
      <c r="AFD508" s="165"/>
      <c r="AFE508" s="165"/>
      <c r="AFF508" s="165"/>
      <c r="AFG508" s="165"/>
      <c r="AFH508" s="165"/>
      <c r="AFI508" s="165"/>
      <c r="AFJ508" s="165"/>
      <c r="AFK508" s="165"/>
      <c r="AFL508" s="165"/>
      <c r="AFM508" s="165"/>
      <c r="AFN508" s="165"/>
      <c r="AFO508" s="165"/>
      <c r="AFP508" s="165"/>
      <c r="AFQ508" s="165"/>
      <c r="AFR508" s="165"/>
      <c r="AFS508" s="165"/>
      <c r="AFT508" s="165"/>
      <c r="AFU508" s="165"/>
      <c r="AFV508" s="165"/>
      <c r="AFW508" s="165"/>
      <c r="AFX508" s="165"/>
      <c r="AFY508" s="165"/>
      <c r="AFZ508" s="165"/>
      <c r="AGA508" s="165"/>
      <c r="AGB508" s="165"/>
      <c r="AGC508" s="165"/>
      <c r="AGD508" s="165"/>
      <c r="AGE508" s="165"/>
      <c r="AGF508" s="165"/>
      <c r="AGG508" s="165"/>
      <c r="AGH508" s="165"/>
      <c r="AGI508" s="165"/>
      <c r="AGJ508" s="165"/>
      <c r="AGK508" s="165"/>
      <c r="AGL508" s="165"/>
      <c r="AGM508" s="165"/>
      <c r="AGN508" s="165"/>
      <c r="AGO508" s="165"/>
      <c r="AGP508" s="165"/>
      <c r="AGQ508" s="165"/>
      <c r="AGR508" s="165"/>
      <c r="AGS508" s="165"/>
      <c r="AGT508" s="165"/>
      <c r="AGU508" s="165"/>
      <c r="AGV508" s="165"/>
      <c r="AGW508" s="165"/>
      <c r="AGX508" s="165"/>
      <c r="AGY508" s="165"/>
      <c r="AGZ508" s="165"/>
      <c r="AHA508" s="165"/>
      <c r="AHB508" s="165"/>
      <c r="AHC508" s="165"/>
      <c r="AHD508" s="165"/>
      <c r="AHE508" s="165"/>
      <c r="AHF508" s="165"/>
      <c r="AHG508" s="165"/>
      <c r="AHH508" s="165"/>
      <c r="AHI508" s="165"/>
      <c r="AHJ508" s="165"/>
      <c r="AHK508" s="165"/>
      <c r="AHL508" s="165"/>
      <c r="AHM508" s="165"/>
      <c r="AHN508" s="165"/>
      <c r="AHO508" s="165"/>
      <c r="AHP508" s="165"/>
      <c r="AHQ508" s="165"/>
      <c r="AHR508" s="165"/>
      <c r="AHS508" s="165"/>
      <c r="AHT508" s="165"/>
      <c r="AHU508" s="165"/>
      <c r="AHV508" s="165"/>
      <c r="AHW508" s="165"/>
      <c r="AHX508" s="165"/>
      <c r="AHY508" s="165"/>
      <c r="AHZ508" s="165"/>
      <c r="AIA508" s="165"/>
      <c r="AIB508" s="165"/>
      <c r="AIC508" s="165"/>
      <c r="AID508" s="165"/>
      <c r="AIE508" s="165"/>
      <c r="AIF508" s="165"/>
      <c r="AIG508" s="165"/>
      <c r="AIH508" s="165"/>
      <c r="AII508" s="165"/>
      <c r="AIJ508" s="165"/>
      <c r="AIK508" s="165"/>
      <c r="AIL508" s="165"/>
      <c r="AIM508" s="165"/>
      <c r="AIN508" s="165"/>
      <c r="AIO508" s="165"/>
      <c r="AIP508" s="165"/>
      <c r="AIQ508" s="165"/>
      <c r="AIR508" s="165"/>
      <c r="AIS508" s="165"/>
      <c r="AIT508" s="165"/>
      <c r="AIU508" s="165"/>
      <c r="AIV508" s="165"/>
      <c r="AIW508" s="165"/>
      <c r="AIX508" s="165"/>
      <c r="AIY508" s="165"/>
      <c r="AIZ508" s="165"/>
      <c r="AJA508" s="165"/>
      <c r="AJB508" s="165"/>
      <c r="AJC508" s="165"/>
      <c r="AJD508" s="165"/>
      <c r="AJE508" s="165"/>
      <c r="AJF508" s="165"/>
      <c r="AJG508" s="165"/>
      <c r="AJH508" s="165"/>
      <c r="AJI508" s="165"/>
      <c r="AJJ508" s="165"/>
      <c r="AJK508" s="165"/>
      <c r="AJL508" s="165"/>
      <c r="AJM508" s="165"/>
      <c r="AJN508" s="165"/>
      <c r="AJO508" s="165"/>
      <c r="AJP508" s="165"/>
      <c r="AJQ508" s="165"/>
      <c r="AJR508" s="165"/>
      <c r="AJS508" s="165"/>
      <c r="AJT508" s="165"/>
      <c r="AJU508" s="165"/>
      <c r="AJV508" s="165"/>
      <c r="AJW508" s="165"/>
      <c r="AJX508" s="165"/>
      <c r="AJY508" s="165"/>
      <c r="AJZ508" s="165"/>
    </row>
    <row r="509" spans="1:962" ht="47.25" x14ac:dyDescent="0.2">
      <c r="A509" s="126">
        <v>60000184</v>
      </c>
      <c r="B509" s="164" t="s">
        <v>1442</v>
      </c>
      <c r="C509" s="153" t="s">
        <v>1368</v>
      </c>
      <c r="D509" s="155">
        <f t="shared" si="34"/>
        <v>425</v>
      </c>
      <c r="E509" s="155">
        <f>VLOOKUP(A509,[6]Лист2!$A$10:$G$1458,6,0)</f>
        <v>510</v>
      </c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  <c r="AZ509" s="165"/>
      <c r="BA509" s="165"/>
      <c r="BB509" s="165"/>
      <c r="BC509" s="165"/>
      <c r="BD509" s="165"/>
      <c r="BE509" s="165"/>
      <c r="BF509" s="165"/>
      <c r="BG509" s="165"/>
      <c r="BH509" s="165"/>
      <c r="BI509" s="165"/>
      <c r="BJ509" s="165"/>
      <c r="BK509" s="165"/>
      <c r="BL509" s="165"/>
      <c r="BM509" s="165"/>
      <c r="BN509" s="165"/>
      <c r="BO509" s="165"/>
      <c r="BP509" s="165"/>
      <c r="BQ509" s="165"/>
      <c r="BR509" s="165"/>
      <c r="BS509" s="165"/>
      <c r="BT509" s="165"/>
      <c r="BU509" s="165"/>
      <c r="BV509" s="165"/>
      <c r="BW509" s="165"/>
      <c r="BX509" s="165"/>
      <c r="BY509" s="165"/>
      <c r="BZ509" s="165"/>
      <c r="CA509" s="165"/>
      <c r="CB509" s="165"/>
      <c r="CC509" s="165"/>
      <c r="CD509" s="165"/>
      <c r="CE509" s="165"/>
      <c r="CF509" s="165"/>
      <c r="CG509" s="165"/>
      <c r="CH509" s="165"/>
      <c r="CI509" s="165"/>
      <c r="CJ509" s="165"/>
      <c r="CK509" s="165"/>
      <c r="CL509" s="165"/>
      <c r="CM509" s="165"/>
      <c r="CN509" s="165"/>
      <c r="CO509" s="165"/>
      <c r="CP509" s="165"/>
      <c r="CQ509" s="165"/>
      <c r="CR509" s="165"/>
      <c r="CS509" s="165"/>
      <c r="CT509" s="165"/>
      <c r="CU509" s="165"/>
      <c r="CV509" s="165"/>
      <c r="CW509" s="165"/>
      <c r="CX509" s="165"/>
      <c r="CY509" s="165"/>
      <c r="CZ509" s="165"/>
      <c r="DA509" s="165"/>
      <c r="DB509" s="165"/>
      <c r="DC509" s="165"/>
      <c r="DD509" s="165"/>
      <c r="DE509" s="165"/>
      <c r="DF509" s="165"/>
      <c r="DG509" s="165"/>
      <c r="DH509" s="165"/>
      <c r="DI509" s="165"/>
      <c r="DJ509" s="165"/>
      <c r="DK509" s="165"/>
      <c r="DL509" s="165"/>
      <c r="DM509" s="165"/>
      <c r="DN509" s="165"/>
      <c r="DO509" s="165"/>
      <c r="DP509" s="165"/>
      <c r="DQ509" s="165"/>
      <c r="DR509" s="165"/>
      <c r="DS509" s="165"/>
      <c r="DT509" s="165"/>
      <c r="DU509" s="165"/>
      <c r="DV509" s="165"/>
      <c r="DW509" s="165"/>
      <c r="DX509" s="165"/>
      <c r="DY509" s="165"/>
      <c r="DZ509" s="165"/>
      <c r="EA509" s="165"/>
      <c r="EB509" s="165"/>
      <c r="EC509" s="165"/>
      <c r="ED509" s="165"/>
      <c r="EE509" s="165"/>
      <c r="EF509" s="165"/>
      <c r="EG509" s="165"/>
      <c r="EH509" s="165"/>
      <c r="EI509" s="165"/>
      <c r="EJ509" s="165"/>
      <c r="EK509" s="165"/>
      <c r="EL509" s="165"/>
      <c r="EM509" s="165"/>
      <c r="EN509" s="165"/>
      <c r="EO509" s="165"/>
      <c r="EP509" s="165"/>
      <c r="EQ509" s="165"/>
      <c r="ER509" s="165"/>
      <c r="ES509" s="165"/>
      <c r="ET509" s="165"/>
      <c r="EU509" s="165"/>
      <c r="EV509" s="165"/>
      <c r="EW509" s="165"/>
      <c r="EX509" s="165"/>
      <c r="EY509" s="165"/>
      <c r="EZ509" s="165"/>
      <c r="FA509" s="165"/>
      <c r="FB509" s="165"/>
      <c r="FC509" s="165"/>
      <c r="FD509" s="165"/>
      <c r="FE509" s="165"/>
      <c r="FF509" s="165"/>
      <c r="FG509" s="165"/>
      <c r="FH509" s="165"/>
      <c r="FI509" s="165"/>
      <c r="FJ509" s="165"/>
      <c r="FK509" s="165"/>
      <c r="FL509" s="165"/>
      <c r="FM509" s="165"/>
      <c r="FN509" s="165"/>
      <c r="FO509" s="165"/>
      <c r="FP509" s="165"/>
      <c r="FQ509" s="165"/>
      <c r="FR509" s="165"/>
      <c r="FS509" s="165"/>
      <c r="FT509" s="165"/>
      <c r="FU509" s="165"/>
      <c r="FV509" s="165"/>
      <c r="FW509" s="165"/>
      <c r="FX509" s="165"/>
      <c r="FY509" s="165"/>
      <c r="FZ509" s="165"/>
      <c r="GA509" s="165"/>
      <c r="GB509" s="165"/>
      <c r="GC509" s="165"/>
      <c r="GD509" s="165"/>
      <c r="GE509" s="165"/>
      <c r="GF509" s="165"/>
      <c r="GG509" s="165"/>
      <c r="GH509" s="165"/>
      <c r="GI509" s="165"/>
      <c r="GJ509" s="165"/>
      <c r="GK509" s="165"/>
      <c r="GL509" s="165"/>
      <c r="GM509" s="165"/>
      <c r="GN509" s="165"/>
      <c r="GO509" s="165"/>
      <c r="GP509" s="165"/>
      <c r="GQ509" s="165"/>
      <c r="GR509" s="165"/>
      <c r="GS509" s="165"/>
      <c r="GT509" s="165"/>
      <c r="GU509" s="165"/>
      <c r="GV509" s="165"/>
      <c r="GW509" s="165"/>
      <c r="GX509" s="165"/>
      <c r="GY509" s="165"/>
      <c r="GZ509" s="165"/>
      <c r="HA509" s="165"/>
      <c r="HB509" s="165"/>
      <c r="HC509" s="165"/>
      <c r="HD509" s="165"/>
      <c r="HE509" s="165"/>
      <c r="HF509" s="165"/>
      <c r="HG509" s="165"/>
      <c r="HH509" s="165"/>
      <c r="HI509" s="165"/>
      <c r="HJ509" s="165"/>
      <c r="HK509" s="165"/>
      <c r="HL509" s="165"/>
      <c r="HM509" s="165"/>
      <c r="HN509" s="165"/>
      <c r="HO509" s="165"/>
      <c r="HP509" s="165"/>
      <c r="HQ509" s="165"/>
      <c r="HR509" s="165"/>
      <c r="HS509" s="165"/>
      <c r="HT509" s="165"/>
      <c r="HU509" s="165"/>
      <c r="HV509" s="165"/>
      <c r="HW509" s="165"/>
      <c r="HX509" s="165"/>
      <c r="HY509" s="165"/>
      <c r="HZ509" s="165"/>
      <c r="IA509" s="165"/>
      <c r="IB509" s="165"/>
      <c r="IC509" s="165"/>
      <c r="ID509" s="165"/>
      <c r="IE509" s="165"/>
      <c r="IF509" s="165"/>
      <c r="IG509" s="165"/>
      <c r="IH509" s="165"/>
      <c r="II509" s="165"/>
      <c r="IJ509" s="165"/>
      <c r="IK509" s="165"/>
      <c r="IL509" s="165"/>
      <c r="IM509" s="165"/>
      <c r="IN509" s="165"/>
      <c r="IO509" s="165"/>
      <c r="IP509" s="165"/>
      <c r="IQ509" s="165"/>
      <c r="IR509" s="165"/>
      <c r="IS509" s="165"/>
      <c r="IT509" s="165"/>
      <c r="IU509" s="165"/>
      <c r="IV509" s="165"/>
      <c r="IW509" s="165"/>
      <c r="IX509" s="165"/>
      <c r="IY509" s="165"/>
      <c r="IZ509" s="165"/>
      <c r="JA509" s="165"/>
      <c r="JB509" s="165"/>
      <c r="JC509" s="165"/>
      <c r="JD509" s="165"/>
      <c r="JE509" s="165"/>
      <c r="JF509" s="165"/>
      <c r="JG509" s="165"/>
      <c r="JH509" s="165"/>
      <c r="JI509" s="165"/>
      <c r="JJ509" s="165"/>
      <c r="JK509" s="165"/>
      <c r="JL509" s="165"/>
      <c r="JM509" s="165"/>
      <c r="JN509" s="165"/>
      <c r="JO509" s="165"/>
      <c r="JP509" s="165"/>
      <c r="JQ509" s="165"/>
      <c r="JR509" s="165"/>
      <c r="JS509" s="165"/>
      <c r="JT509" s="165"/>
      <c r="JU509" s="165"/>
      <c r="JV509" s="165"/>
      <c r="JW509" s="165"/>
      <c r="JX509" s="165"/>
      <c r="JY509" s="165"/>
      <c r="JZ509" s="165"/>
      <c r="KA509" s="165"/>
      <c r="KB509" s="165"/>
      <c r="KC509" s="165"/>
      <c r="KD509" s="165"/>
      <c r="KE509" s="165"/>
      <c r="KF509" s="165"/>
      <c r="KG509" s="165"/>
      <c r="KH509" s="165"/>
      <c r="KI509" s="165"/>
      <c r="KJ509" s="165"/>
      <c r="KK509" s="165"/>
      <c r="KL509" s="165"/>
      <c r="KM509" s="165"/>
      <c r="KN509" s="165"/>
      <c r="KO509" s="165"/>
      <c r="KP509" s="165"/>
      <c r="KQ509" s="165"/>
      <c r="KR509" s="165"/>
      <c r="KS509" s="165"/>
      <c r="KT509" s="165"/>
      <c r="KU509" s="165"/>
      <c r="KV509" s="165"/>
      <c r="KW509" s="165"/>
      <c r="KX509" s="165"/>
      <c r="KY509" s="165"/>
      <c r="KZ509" s="165"/>
      <c r="LA509" s="165"/>
      <c r="LB509" s="165"/>
      <c r="LC509" s="165"/>
      <c r="LD509" s="165"/>
      <c r="LE509" s="165"/>
      <c r="LF509" s="165"/>
      <c r="LG509" s="165"/>
      <c r="LH509" s="165"/>
      <c r="LI509" s="165"/>
      <c r="LJ509" s="165"/>
      <c r="LK509" s="165"/>
      <c r="LL509" s="165"/>
      <c r="LM509" s="165"/>
      <c r="LN509" s="165"/>
      <c r="LO509" s="165"/>
      <c r="LP509" s="165"/>
      <c r="LQ509" s="165"/>
      <c r="LR509" s="165"/>
      <c r="LS509" s="165"/>
      <c r="LT509" s="165"/>
      <c r="LU509" s="165"/>
      <c r="LV509" s="165"/>
      <c r="LW509" s="165"/>
      <c r="LX509" s="165"/>
      <c r="LY509" s="165"/>
      <c r="LZ509" s="165"/>
      <c r="MA509" s="165"/>
      <c r="MB509" s="165"/>
      <c r="MC509" s="165"/>
      <c r="MD509" s="165"/>
      <c r="ME509" s="165"/>
      <c r="MF509" s="165"/>
      <c r="MG509" s="165"/>
      <c r="MH509" s="165"/>
      <c r="MI509" s="165"/>
      <c r="MJ509" s="165"/>
      <c r="MK509" s="165"/>
      <c r="ML509" s="165"/>
      <c r="MM509" s="165"/>
      <c r="MN509" s="165"/>
      <c r="MO509" s="165"/>
      <c r="MP509" s="165"/>
      <c r="MQ509" s="165"/>
      <c r="MR509" s="165"/>
      <c r="MS509" s="165"/>
      <c r="MT509" s="165"/>
      <c r="MU509" s="165"/>
      <c r="MV509" s="165"/>
      <c r="MW509" s="165"/>
      <c r="MX509" s="165"/>
      <c r="MY509" s="165"/>
      <c r="MZ509" s="165"/>
      <c r="NA509" s="165"/>
      <c r="NB509" s="165"/>
      <c r="NC509" s="165"/>
      <c r="ND509" s="165"/>
      <c r="NE509" s="165"/>
      <c r="NF509" s="165"/>
      <c r="NG509" s="165"/>
      <c r="NH509" s="165"/>
      <c r="NI509" s="165"/>
      <c r="NJ509" s="165"/>
      <c r="NK509" s="165"/>
      <c r="NL509" s="165"/>
      <c r="NM509" s="165"/>
      <c r="NN509" s="165"/>
      <c r="NO509" s="165"/>
      <c r="NP509" s="165"/>
      <c r="NQ509" s="165"/>
      <c r="NR509" s="165"/>
      <c r="NS509" s="165"/>
      <c r="NT509" s="165"/>
      <c r="NU509" s="165"/>
      <c r="NV509" s="165"/>
      <c r="NW509" s="165"/>
      <c r="NX509" s="165"/>
      <c r="NY509" s="165"/>
      <c r="NZ509" s="165"/>
      <c r="OA509" s="165"/>
      <c r="OB509" s="165"/>
      <c r="OC509" s="165"/>
      <c r="OD509" s="165"/>
      <c r="OE509" s="165"/>
      <c r="OF509" s="165"/>
      <c r="OG509" s="165"/>
      <c r="OH509" s="165"/>
      <c r="OI509" s="165"/>
      <c r="OJ509" s="165"/>
      <c r="OK509" s="165"/>
      <c r="OL509" s="165"/>
      <c r="OM509" s="165"/>
      <c r="ON509" s="165"/>
      <c r="OO509" s="165"/>
      <c r="OP509" s="165"/>
      <c r="OQ509" s="165"/>
      <c r="OR509" s="165"/>
      <c r="OS509" s="165"/>
      <c r="OT509" s="165"/>
      <c r="OU509" s="165"/>
      <c r="OV509" s="165"/>
      <c r="OW509" s="165"/>
      <c r="OX509" s="165"/>
      <c r="OY509" s="165"/>
      <c r="OZ509" s="165"/>
      <c r="PA509" s="165"/>
      <c r="PB509" s="165"/>
      <c r="PC509" s="165"/>
      <c r="PD509" s="165"/>
      <c r="PE509" s="165"/>
      <c r="PF509" s="165"/>
      <c r="PG509" s="165"/>
      <c r="PH509" s="165"/>
      <c r="PI509" s="165"/>
      <c r="PJ509" s="165"/>
      <c r="PK509" s="165"/>
      <c r="PL509" s="165"/>
      <c r="PM509" s="165"/>
      <c r="PN509" s="165"/>
      <c r="PO509" s="165"/>
      <c r="PP509" s="165"/>
      <c r="PQ509" s="165"/>
      <c r="PR509" s="165"/>
      <c r="PS509" s="165"/>
      <c r="PT509" s="165"/>
      <c r="PU509" s="165"/>
      <c r="PV509" s="165"/>
      <c r="PW509" s="165"/>
      <c r="PX509" s="165"/>
      <c r="PY509" s="165"/>
      <c r="PZ509" s="165"/>
      <c r="QA509" s="165"/>
      <c r="QB509" s="165"/>
      <c r="QC509" s="165"/>
      <c r="QD509" s="165"/>
      <c r="QE509" s="165"/>
      <c r="QF509" s="165"/>
      <c r="QG509" s="165"/>
      <c r="QH509" s="165"/>
      <c r="QI509" s="165"/>
      <c r="QJ509" s="165"/>
      <c r="QK509" s="165"/>
      <c r="QL509" s="165"/>
      <c r="QM509" s="165"/>
      <c r="QN509" s="165"/>
      <c r="QO509" s="165"/>
      <c r="QP509" s="165"/>
      <c r="QQ509" s="165"/>
      <c r="QR509" s="165"/>
      <c r="QS509" s="165"/>
      <c r="QT509" s="165"/>
      <c r="QU509" s="165"/>
      <c r="QV509" s="165"/>
      <c r="QW509" s="165"/>
      <c r="QX509" s="165"/>
      <c r="QY509" s="165"/>
      <c r="QZ509" s="165"/>
      <c r="RA509" s="165"/>
      <c r="RB509" s="165"/>
      <c r="RC509" s="165"/>
      <c r="RD509" s="165"/>
      <c r="RE509" s="165"/>
      <c r="RF509" s="165"/>
      <c r="RG509" s="165"/>
      <c r="RH509" s="165"/>
      <c r="RI509" s="165"/>
      <c r="RJ509" s="165"/>
      <c r="RK509" s="165"/>
      <c r="RL509" s="165"/>
      <c r="RM509" s="165"/>
      <c r="RN509" s="165"/>
      <c r="RO509" s="165"/>
      <c r="RP509" s="165"/>
      <c r="RQ509" s="165"/>
      <c r="RR509" s="165"/>
      <c r="RS509" s="165"/>
      <c r="RT509" s="165"/>
      <c r="RU509" s="165"/>
      <c r="RV509" s="165"/>
      <c r="RW509" s="165"/>
      <c r="RX509" s="165"/>
      <c r="RY509" s="165"/>
      <c r="RZ509" s="165"/>
      <c r="SA509" s="165"/>
      <c r="SB509" s="165"/>
      <c r="SC509" s="165"/>
      <c r="SD509" s="165"/>
      <c r="SE509" s="165"/>
      <c r="SF509" s="165"/>
      <c r="SG509" s="165"/>
      <c r="SH509" s="165"/>
      <c r="SI509" s="165"/>
      <c r="SJ509" s="165"/>
      <c r="SK509" s="165"/>
      <c r="SL509" s="165"/>
      <c r="SM509" s="165"/>
      <c r="SN509" s="165"/>
      <c r="SO509" s="165"/>
      <c r="SP509" s="165"/>
      <c r="SQ509" s="165"/>
      <c r="SR509" s="165"/>
      <c r="SS509" s="165"/>
      <c r="ST509" s="165"/>
      <c r="SU509" s="165"/>
      <c r="SV509" s="165"/>
      <c r="SW509" s="165"/>
      <c r="SX509" s="165"/>
      <c r="SY509" s="165"/>
      <c r="SZ509" s="165"/>
      <c r="TA509" s="165"/>
      <c r="TB509" s="165"/>
      <c r="TC509" s="165"/>
      <c r="TD509" s="165"/>
      <c r="TE509" s="165"/>
      <c r="TF509" s="165"/>
      <c r="TG509" s="165"/>
      <c r="TH509" s="165"/>
      <c r="TI509" s="165"/>
      <c r="TJ509" s="165"/>
      <c r="TK509" s="165"/>
      <c r="TL509" s="165"/>
      <c r="TM509" s="165"/>
      <c r="TN509" s="165"/>
      <c r="TO509" s="165"/>
      <c r="TP509" s="165"/>
      <c r="TQ509" s="165"/>
      <c r="TR509" s="165"/>
      <c r="TS509" s="165"/>
      <c r="TT509" s="165"/>
      <c r="TU509" s="165"/>
      <c r="TV509" s="165"/>
      <c r="TW509" s="165"/>
      <c r="TX509" s="165"/>
      <c r="TY509" s="165"/>
      <c r="TZ509" s="165"/>
      <c r="UA509" s="165"/>
      <c r="UB509" s="165"/>
      <c r="UC509" s="165"/>
      <c r="UD509" s="165"/>
      <c r="UE509" s="165"/>
      <c r="UF509" s="165"/>
      <c r="UG509" s="165"/>
      <c r="UH509" s="165"/>
      <c r="UI509" s="165"/>
      <c r="UJ509" s="165"/>
      <c r="UK509" s="165"/>
      <c r="UL509" s="165"/>
      <c r="UM509" s="165"/>
      <c r="UN509" s="165"/>
      <c r="UO509" s="165"/>
      <c r="UP509" s="165"/>
      <c r="UQ509" s="165"/>
      <c r="UR509" s="165"/>
      <c r="US509" s="165"/>
      <c r="UT509" s="165"/>
      <c r="UU509" s="165"/>
      <c r="UV509" s="165"/>
      <c r="UW509" s="165"/>
      <c r="UX509" s="165"/>
      <c r="UY509" s="165"/>
      <c r="UZ509" s="165"/>
      <c r="VA509" s="165"/>
      <c r="VB509" s="165"/>
      <c r="VC509" s="165"/>
      <c r="VD509" s="165"/>
      <c r="VE509" s="165"/>
      <c r="VF509" s="165"/>
      <c r="VG509" s="165"/>
      <c r="VH509" s="165"/>
      <c r="VI509" s="165"/>
      <c r="VJ509" s="165"/>
      <c r="VK509" s="165"/>
      <c r="VL509" s="165"/>
      <c r="VM509" s="165"/>
      <c r="VN509" s="165"/>
      <c r="VO509" s="165"/>
      <c r="VP509" s="165"/>
      <c r="VQ509" s="165"/>
      <c r="VR509" s="165"/>
      <c r="VS509" s="165"/>
      <c r="VT509" s="165"/>
      <c r="VU509" s="165"/>
      <c r="VV509" s="165"/>
      <c r="VW509" s="165"/>
      <c r="VX509" s="165"/>
      <c r="VY509" s="165"/>
      <c r="VZ509" s="165"/>
      <c r="WA509" s="165"/>
      <c r="WB509" s="165"/>
      <c r="WC509" s="165"/>
      <c r="WD509" s="165"/>
      <c r="WE509" s="165"/>
      <c r="WF509" s="165"/>
      <c r="WG509" s="165"/>
      <c r="WH509" s="165"/>
      <c r="WI509" s="165"/>
      <c r="WJ509" s="165"/>
      <c r="WK509" s="165"/>
      <c r="WL509" s="165"/>
      <c r="WM509" s="165"/>
      <c r="WN509" s="165"/>
      <c r="WO509" s="165"/>
      <c r="WP509" s="165"/>
      <c r="WQ509" s="165"/>
      <c r="WR509" s="165"/>
      <c r="WS509" s="165"/>
      <c r="WT509" s="165"/>
      <c r="WU509" s="165"/>
      <c r="WV509" s="165"/>
      <c r="WW509" s="165"/>
      <c r="WX509" s="165"/>
      <c r="WY509" s="165"/>
      <c r="WZ509" s="165"/>
      <c r="XA509" s="165"/>
      <c r="XB509" s="165"/>
      <c r="XC509" s="165"/>
      <c r="XD509" s="165"/>
      <c r="XE509" s="165"/>
      <c r="XF509" s="165"/>
      <c r="XG509" s="165"/>
      <c r="XH509" s="165"/>
      <c r="XI509" s="165"/>
      <c r="XJ509" s="165"/>
      <c r="XK509" s="165"/>
      <c r="XL509" s="165"/>
      <c r="XM509" s="165"/>
      <c r="XN509" s="165"/>
      <c r="XO509" s="165"/>
      <c r="XP509" s="165"/>
      <c r="XQ509" s="165"/>
      <c r="XR509" s="165"/>
      <c r="XS509" s="165"/>
      <c r="XT509" s="165"/>
      <c r="XU509" s="165"/>
      <c r="XV509" s="165"/>
      <c r="XW509" s="165"/>
      <c r="XX509" s="165"/>
      <c r="XY509" s="165"/>
      <c r="XZ509" s="165"/>
      <c r="YA509" s="165"/>
      <c r="YB509" s="165"/>
      <c r="YC509" s="165"/>
      <c r="YD509" s="165"/>
      <c r="YE509" s="165"/>
      <c r="YF509" s="165"/>
      <c r="YG509" s="165"/>
      <c r="YH509" s="165"/>
      <c r="YI509" s="165"/>
      <c r="YJ509" s="165"/>
      <c r="YK509" s="165"/>
      <c r="YL509" s="165"/>
      <c r="YM509" s="165"/>
      <c r="YN509" s="165"/>
      <c r="YO509" s="165"/>
      <c r="YP509" s="165"/>
      <c r="YQ509" s="165"/>
      <c r="YR509" s="165"/>
      <c r="YS509" s="165"/>
      <c r="YT509" s="165"/>
      <c r="YU509" s="165"/>
      <c r="YV509" s="165"/>
      <c r="YW509" s="165"/>
      <c r="YX509" s="165"/>
      <c r="YY509" s="165"/>
      <c r="YZ509" s="165"/>
      <c r="ZA509" s="165"/>
      <c r="ZB509" s="165"/>
      <c r="ZC509" s="165"/>
      <c r="ZD509" s="165"/>
      <c r="ZE509" s="165"/>
      <c r="ZF509" s="165"/>
      <c r="ZG509" s="165"/>
      <c r="ZH509" s="165"/>
      <c r="ZI509" s="165"/>
      <c r="ZJ509" s="165"/>
      <c r="ZK509" s="165"/>
      <c r="ZL509" s="165"/>
      <c r="ZM509" s="165"/>
      <c r="ZN509" s="165"/>
      <c r="ZO509" s="165"/>
      <c r="ZP509" s="165"/>
      <c r="ZQ509" s="165"/>
      <c r="ZR509" s="165"/>
      <c r="ZS509" s="165"/>
      <c r="ZT509" s="165"/>
      <c r="ZU509" s="165"/>
      <c r="ZV509" s="165"/>
      <c r="ZW509" s="165"/>
      <c r="ZX509" s="165"/>
      <c r="ZY509" s="165"/>
      <c r="ZZ509" s="165"/>
      <c r="AAA509" s="165"/>
      <c r="AAB509" s="165"/>
      <c r="AAC509" s="165"/>
      <c r="AAD509" s="165"/>
      <c r="AAE509" s="165"/>
      <c r="AAF509" s="165"/>
      <c r="AAG509" s="165"/>
      <c r="AAH509" s="165"/>
      <c r="AAI509" s="165"/>
      <c r="AAJ509" s="165"/>
      <c r="AAK509" s="165"/>
      <c r="AAL509" s="165"/>
      <c r="AAM509" s="165"/>
      <c r="AAN509" s="165"/>
      <c r="AAO509" s="165"/>
      <c r="AAP509" s="165"/>
      <c r="AAQ509" s="165"/>
      <c r="AAR509" s="165"/>
      <c r="AAS509" s="165"/>
      <c r="AAT509" s="165"/>
      <c r="AAU509" s="165"/>
      <c r="AAV509" s="165"/>
      <c r="AAW509" s="165"/>
      <c r="AAX509" s="165"/>
      <c r="AAY509" s="165"/>
      <c r="AAZ509" s="165"/>
      <c r="ABA509" s="165"/>
      <c r="ABB509" s="165"/>
      <c r="ABC509" s="165"/>
      <c r="ABD509" s="165"/>
      <c r="ABE509" s="165"/>
      <c r="ABF509" s="165"/>
      <c r="ABG509" s="165"/>
      <c r="ABH509" s="165"/>
      <c r="ABI509" s="165"/>
      <c r="ABJ509" s="165"/>
      <c r="ABK509" s="165"/>
      <c r="ABL509" s="165"/>
      <c r="ABM509" s="165"/>
      <c r="ABN509" s="165"/>
      <c r="ABO509" s="165"/>
      <c r="ABP509" s="165"/>
      <c r="ABQ509" s="165"/>
      <c r="ABR509" s="165"/>
      <c r="ABS509" s="165"/>
      <c r="ABT509" s="165"/>
      <c r="ABU509" s="165"/>
      <c r="ABV509" s="165"/>
      <c r="ABW509" s="165"/>
      <c r="ABX509" s="165"/>
      <c r="ABY509" s="165"/>
      <c r="ABZ509" s="165"/>
      <c r="ACA509" s="165"/>
      <c r="ACB509" s="165"/>
      <c r="ACC509" s="165"/>
      <c r="ACD509" s="165"/>
      <c r="ACE509" s="165"/>
      <c r="ACF509" s="165"/>
      <c r="ACG509" s="165"/>
      <c r="ACH509" s="165"/>
      <c r="ACI509" s="165"/>
      <c r="ACJ509" s="165"/>
      <c r="ACK509" s="165"/>
      <c r="ACL509" s="165"/>
      <c r="ACM509" s="165"/>
      <c r="ACN509" s="165"/>
      <c r="ACO509" s="165"/>
      <c r="ACP509" s="165"/>
      <c r="ACQ509" s="165"/>
      <c r="ACR509" s="165"/>
      <c r="ACS509" s="165"/>
      <c r="ACT509" s="165"/>
      <c r="ACU509" s="165"/>
      <c r="ACV509" s="165"/>
      <c r="ACW509" s="165"/>
      <c r="ACX509" s="165"/>
      <c r="ACY509" s="165"/>
      <c r="ACZ509" s="165"/>
      <c r="ADA509" s="165"/>
      <c r="ADB509" s="165"/>
      <c r="ADC509" s="165"/>
      <c r="ADD509" s="165"/>
      <c r="ADE509" s="165"/>
      <c r="ADF509" s="165"/>
      <c r="ADG509" s="165"/>
      <c r="ADH509" s="165"/>
      <c r="ADI509" s="165"/>
      <c r="ADJ509" s="165"/>
      <c r="ADK509" s="165"/>
      <c r="ADL509" s="165"/>
      <c r="ADM509" s="165"/>
      <c r="ADN509" s="165"/>
      <c r="ADO509" s="165"/>
      <c r="ADP509" s="165"/>
      <c r="ADQ509" s="165"/>
      <c r="ADR509" s="165"/>
      <c r="ADS509" s="165"/>
      <c r="ADT509" s="165"/>
      <c r="ADU509" s="165"/>
      <c r="ADV509" s="165"/>
      <c r="ADW509" s="165"/>
      <c r="ADX509" s="165"/>
      <c r="ADY509" s="165"/>
      <c r="ADZ509" s="165"/>
      <c r="AEA509" s="165"/>
      <c r="AEB509" s="165"/>
      <c r="AEC509" s="165"/>
      <c r="AED509" s="165"/>
      <c r="AEE509" s="165"/>
      <c r="AEF509" s="165"/>
      <c r="AEG509" s="165"/>
      <c r="AEH509" s="165"/>
      <c r="AEI509" s="165"/>
      <c r="AEJ509" s="165"/>
      <c r="AEK509" s="165"/>
      <c r="AEL509" s="165"/>
      <c r="AEM509" s="165"/>
      <c r="AEN509" s="165"/>
      <c r="AEO509" s="165"/>
      <c r="AEP509" s="165"/>
      <c r="AEQ509" s="165"/>
      <c r="AER509" s="165"/>
      <c r="AES509" s="165"/>
      <c r="AET509" s="165"/>
      <c r="AEU509" s="165"/>
      <c r="AEV509" s="165"/>
      <c r="AEW509" s="165"/>
      <c r="AEX509" s="165"/>
      <c r="AEY509" s="165"/>
      <c r="AEZ509" s="165"/>
      <c r="AFA509" s="165"/>
      <c r="AFB509" s="165"/>
      <c r="AFC509" s="165"/>
      <c r="AFD509" s="165"/>
      <c r="AFE509" s="165"/>
      <c r="AFF509" s="165"/>
      <c r="AFG509" s="165"/>
      <c r="AFH509" s="165"/>
      <c r="AFI509" s="165"/>
      <c r="AFJ509" s="165"/>
      <c r="AFK509" s="165"/>
      <c r="AFL509" s="165"/>
      <c r="AFM509" s="165"/>
      <c r="AFN509" s="165"/>
      <c r="AFO509" s="165"/>
      <c r="AFP509" s="165"/>
      <c r="AFQ509" s="165"/>
      <c r="AFR509" s="165"/>
      <c r="AFS509" s="165"/>
      <c r="AFT509" s="165"/>
      <c r="AFU509" s="165"/>
      <c r="AFV509" s="165"/>
      <c r="AFW509" s="165"/>
      <c r="AFX509" s="165"/>
      <c r="AFY509" s="165"/>
      <c r="AFZ509" s="165"/>
      <c r="AGA509" s="165"/>
      <c r="AGB509" s="165"/>
      <c r="AGC509" s="165"/>
      <c r="AGD509" s="165"/>
      <c r="AGE509" s="165"/>
      <c r="AGF509" s="165"/>
      <c r="AGG509" s="165"/>
      <c r="AGH509" s="165"/>
      <c r="AGI509" s="165"/>
      <c r="AGJ509" s="165"/>
      <c r="AGK509" s="165"/>
      <c r="AGL509" s="165"/>
      <c r="AGM509" s="165"/>
      <c r="AGN509" s="165"/>
      <c r="AGO509" s="165"/>
      <c r="AGP509" s="165"/>
      <c r="AGQ509" s="165"/>
      <c r="AGR509" s="165"/>
      <c r="AGS509" s="165"/>
      <c r="AGT509" s="165"/>
      <c r="AGU509" s="165"/>
      <c r="AGV509" s="165"/>
      <c r="AGW509" s="165"/>
      <c r="AGX509" s="165"/>
      <c r="AGY509" s="165"/>
      <c r="AGZ509" s="165"/>
      <c r="AHA509" s="165"/>
      <c r="AHB509" s="165"/>
      <c r="AHC509" s="165"/>
      <c r="AHD509" s="165"/>
      <c r="AHE509" s="165"/>
      <c r="AHF509" s="165"/>
      <c r="AHG509" s="165"/>
      <c r="AHH509" s="165"/>
      <c r="AHI509" s="165"/>
      <c r="AHJ509" s="165"/>
      <c r="AHK509" s="165"/>
      <c r="AHL509" s="165"/>
      <c r="AHM509" s="165"/>
      <c r="AHN509" s="165"/>
      <c r="AHO509" s="165"/>
      <c r="AHP509" s="165"/>
      <c r="AHQ509" s="165"/>
      <c r="AHR509" s="165"/>
      <c r="AHS509" s="165"/>
      <c r="AHT509" s="165"/>
      <c r="AHU509" s="165"/>
      <c r="AHV509" s="165"/>
      <c r="AHW509" s="165"/>
      <c r="AHX509" s="165"/>
      <c r="AHY509" s="165"/>
      <c r="AHZ509" s="165"/>
      <c r="AIA509" s="165"/>
      <c r="AIB509" s="165"/>
      <c r="AIC509" s="165"/>
      <c r="AID509" s="165"/>
      <c r="AIE509" s="165"/>
      <c r="AIF509" s="165"/>
      <c r="AIG509" s="165"/>
      <c r="AIH509" s="165"/>
      <c r="AII509" s="165"/>
      <c r="AIJ509" s="165"/>
      <c r="AIK509" s="165"/>
      <c r="AIL509" s="165"/>
      <c r="AIM509" s="165"/>
      <c r="AIN509" s="165"/>
      <c r="AIO509" s="165"/>
      <c r="AIP509" s="165"/>
      <c r="AIQ509" s="165"/>
      <c r="AIR509" s="165"/>
      <c r="AIS509" s="165"/>
      <c r="AIT509" s="165"/>
      <c r="AIU509" s="165"/>
      <c r="AIV509" s="165"/>
      <c r="AIW509" s="165"/>
      <c r="AIX509" s="165"/>
      <c r="AIY509" s="165"/>
      <c r="AIZ509" s="165"/>
      <c r="AJA509" s="165"/>
      <c r="AJB509" s="165"/>
      <c r="AJC509" s="165"/>
      <c r="AJD509" s="165"/>
      <c r="AJE509" s="165"/>
      <c r="AJF509" s="165"/>
      <c r="AJG509" s="165"/>
      <c r="AJH509" s="165"/>
      <c r="AJI509" s="165"/>
      <c r="AJJ509" s="165"/>
      <c r="AJK509" s="165"/>
      <c r="AJL509" s="165"/>
      <c r="AJM509" s="165"/>
      <c r="AJN509" s="165"/>
      <c r="AJO509" s="165"/>
      <c r="AJP509" s="165"/>
      <c r="AJQ509" s="165"/>
      <c r="AJR509" s="165"/>
      <c r="AJS509" s="165"/>
      <c r="AJT509" s="165"/>
      <c r="AJU509" s="165"/>
      <c r="AJV509" s="165"/>
      <c r="AJW509" s="165"/>
      <c r="AJX509" s="165"/>
      <c r="AJY509" s="165"/>
      <c r="AJZ509" s="165"/>
    </row>
    <row r="510" spans="1:962" ht="47.25" x14ac:dyDescent="0.2">
      <c r="A510" s="126">
        <v>60000185</v>
      </c>
      <c r="B510" s="164" t="s">
        <v>1443</v>
      </c>
      <c r="C510" s="153" t="s">
        <v>1368</v>
      </c>
      <c r="D510" s="155">
        <f t="shared" si="34"/>
        <v>690</v>
      </c>
      <c r="E510" s="155">
        <f>VLOOKUP(A510,[6]Лист2!$A$10:$G$1458,6,0)</f>
        <v>828</v>
      </c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  <c r="AZ510" s="165"/>
      <c r="BA510" s="165"/>
      <c r="BB510" s="165"/>
      <c r="BC510" s="165"/>
      <c r="BD510" s="165"/>
      <c r="BE510" s="165"/>
      <c r="BF510" s="165"/>
      <c r="BG510" s="165"/>
      <c r="BH510" s="165"/>
      <c r="BI510" s="165"/>
      <c r="BJ510" s="165"/>
      <c r="BK510" s="165"/>
      <c r="BL510" s="165"/>
      <c r="BM510" s="165"/>
      <c r="BN510" s="165"/>
      <c r="BO510" s="165"/>
      <c r="BP510" s="165"/>
      <c r="BQ510" s="165"/>
      <c r="BR510" s="165"/>
      <c r="BS510" s="165"/>
      <c r="BT510" s="165"/>
      <c r="BU510" s="165"/>
      <c r="BV510" s="165"/>
      <c r="BW510" s="165"/>
      <c r="BX510" s="165"/>
      <c r="BY510" s="165"/>
      <c r="BZ510" s="165"/>
      <c r="CA510" s="165"/>
      <c r="CB510" s="165"/>
      <c r="CC510" s="165"/>
      <c r="CD510" s="165"/>
      <c r="CE510" s="165"/>
      <c r="CF510" s="165"/>
      <c r="CG510" s="165"/>
      <c r="CH510" s="165"/>
      <c r="CI510" s="165"/>
      <c r="CJ510" s="165"/>
      <c r="CK510" s="165"/>
      <c r="CL510" s="165"/>
      <c r="CM510" s="165"/>
      <c r="CN510" s="165"/>
      <c r="CO510" s="165"/>
      <c r="CP510" s="165"/>
      <c r="CQ510" s="165"/>
      <c r="CR510" s="165"/>
      <c r="CS510" s="165"/>
      <c r="CT510" s="165"/>
      <c r="CU510" s="165"/>
      <c r="CV510" s="165"/>
      <c r="CW510" s="165"/>
      <c r="CX510" s="165"/>
      <c r="CY510" s="165"/>
      <c r="CZ510" s="165"/>
      <c r="DA510" s="165"/>
      <c r="DB510" s="165"/>
      <c r="DC510" s="165"/>
      <c r="DD510" s="165"/>
      <c r="DE510" s="165"/>
      <c r="DF510" s="165"/>
      <c r="DG510" s="165"/>
      <c r="DH510" s="165"/>
      <c r="DI510" s="165"/>
      <c r="DJ510" s="165"/>
      <c r="DK510" s="165"/>
      <c r="DL510" s="165"/>
      <c r="DM510" s="165"/>
      <c r="DN510" s="165"/>
      <c r="DO510" s="165"/>
      <c r="DP510" s="165"/>
      <c r="DQ510" s="165"/>
      <c r="DR510" s="165"/>
      <c r="DS510" s="165"/>
      <c r="DT510" s="165"/>
      <c r="DU510" s="165"/>
      <c r="DV510" s="165"/>
      <c r="DW510" s="165"/>
      <c r="DX510" s="165"/>
      <c r="DY510" s="165"/>
      <c r="DZ510" s="165"/>
      <c r="EA510" s="165"/>
      <c r="EB510" s="165"/>
      <c r="EC510" s="165"/>
      <c r="ED510" s="165"/>
      <c r="EE510" s="165"/>
      <c r="EF510" s="165"/>
      <c r="EG510" s="165"/>
      <c r="EH510" s="165"/>
      <c r="EI510" s="165"/>
      <c r="EJ510" s="165"/>
      <c r="EK510" s="165"/>
      <c r="EL510" s="165"/>
      <c r="EM510" s="165"/>
      <c r="EN510" s="165"/>
      <c r="EO510" s="165"/>
      <c r="EP510" s="165"/>
      <c r="EQ510" s="165"/>
      <c r="ER510" s="165"/>
      <c r="ES510" s="165"/>
      <c r="ET510" s="165"/>
      <c r="EU510" s="165"/>
      <c r="EV510" s="165"/>
      <c r="EW510" s="165"/>
      <c r="EX510" s="165"/>
      <c r="EY510" s="165"/>
      <c r="EZ510" s="165"/>
      <c r="FA510" s="165"/>
      <c r="FB510" s="165"/>
      <c r="FC510" s="165"/>
      <c r="FD510" s="165"/>
      <c r="FE510" s="165"/>
      <c r="FF510" s="165"/>
      <c r="FG510" s="165"/>
      <c r="FH510" s="165"/>
      <c r="FI510" s="165"/>
      <c r="FJ510" s="165"/>
      <c r="FK510" s="165"/>
      <c r="FL510" s="165"/>
      <c r="FM510" s="165"/>
      <c r="FN510" s="165"/>
      <c r="FO510" s="165"/>
      <c r="FP510" s="165"/>
      <c r="FQ510" s="165"/>
      <c r="FR510" s="165"/>
      <c r="FS510" s="165"/>
      <c r="FT510" s="165"/>
      <c r="FU510" s="165"/>
      <c r="FV510" s="165"/>
      <c r="FW510" s="165"/>
      <c r="FX510" s="165"/>
      <c r="FY510" s="165"/>
      <c r="FZ510" s="165"/>
      <c r="GA510" s="165"/>
      <c r="GB510" s="165"/>
      <c r="GC510" s="165"/>
      <c r="GD510" s="165"/>
      <c r="GE510" s="165"/>
      <c r="GF510" s="165"/>
      <c r="GG510" s="165"/>
      <c r="GH510" s="165"/>
      <c r="GI510" s="165"/>
      <c r="GJ510" s="165"/>
      <c r="GK510" s="165"/>
      <c r="GL510" s="165"/>
      <c r="GM510" s="165"/>
      <c r="GN510" s="165"/>
      <c r="GO510" s="165"/>
      <c r="GP510" s="165"/>
      <c r="GQ510" s="165"/>
      <c r="GR510" s="165"/>
      <c r="GS510" s="165"/>
      <c r="GT510" s="165"/>
      <c r="GU510" s="165"/>
      <c r="GV510" s="165"/>
      <c r="GW510" s="165"/>
      <c r="GX510" s="165"/>
      <c r="GY510" s="165"/>
      <c r="GZ510" s="165"/>
      <c r="HA510" s="165"/>
      <c r="HB510" s="165"/>
      <c r="HC510" s="165"/>
      <c r="HD510" s="165"/>
      <c r="HE510" s="165"/>
      <c r="HF510" s="165"/>
      <c r="HG510" s="165"/>
      <c r="HH510" s="165"/>
      <c r="HI510" s="165"/>
      <c r="HJ510" s="165"/>
      <c r="HK510" s="165"/>
      <c r="HL510" s="165"/>
      <c r="HM510" s="165"/>
      <c r="HN510" s="165"/>
      <c r="HO510" s="165"/>
      <c r="HP510" s="165"/>
      <c r="HQ510" s="165"/>
      <c r="HR510" s="165"/>
      <c r="HS510" s="165"/>
      <c r="HT510" s="165"/>
      <c r="HU510" s="165"/>
      <c r="HV510" s="165"/>
      <c r="HW510" s="165"/>
      <c r="HX510" s="165"/>
      <c r="HY510" s="165"/>
      <c r="HZ510" s="165"/>
      <c r="IA510" s="165"/>
      <c r="IB510" s="165"/>
      <c r="IC510" s="165"/>
      <c r="ID510" s="165"/>
      <c r="IE510" s="165"/>
      <c r="IF510" s="165"/>
      <c r="IG510" s="165"/>
      <c r="IH510" s="165"/>
      <c r="II510" s="165"/>
      <c r="IJ510" s="165"/>
      <c r="IK510" s="165"/>
      <c r="IL510" s="165"/>
      <c r="IM510" s="165"/>
      <c r="IN510" s="165"/>
      <c r="IO510" s="165"/>
      <c r="IP510" s="165"/>
      <c r="IQ510" s="165"/>
      <c r="IR510" s="165"/>
      <c r="IS510" s="165"/>
      <c r="IT510" s="165"/>
      <c r="IU510" s="165"/>
      <c r="IV510" s="165"/>
      <c r="IW510" s="165"/>
      <c r="IX510" s="165"/>
      <c r="IY510" s="165"/>
      <c r="IZ510" s="165"/>
      <c r="JA510" s="165"/>
      <c r="JB510" s="165"/>
      <c r="JC510" s="165"/>
      <c r="JD510" s="165"/>
      <c r="JE510" s="165"/>
      <c r="JF510" s="165"/>
      <c r="JG510" s="165"/>
      <c r="JH510" s="165"/>
      <c r="JI510" s="165"/>
      <c r="JJ510" s="165"/>
      <c r="JK510" s="165"/>
      <c r="JL510" s="165"/>
      <c r="JM510" s="165"/>
      <c r="JN510" s="165"/>
      <c r="JO510" s="165"/>
      <c r="JP510" s="165"/>
      <c r="JQ510" s="165"/>
      <c r="JR510" s="165"/>
      <c r="JS510" s="165"/>
      <c r="JT510" s="165"/>
      <c r="JU510" s="165"/>
      <c r="JV510" s="165"/>
      <c r="JW510" s="165"/>
      <c r="JX510" s="165"/>
      <c r="JY510" s="165"/>
      <c r="JZ510" s="165"/>
      <c r="KA510" s="165"/>
      <c r="KB510" s="165"/>
      <c r="KC510" s="165"/>
      <c r="KD510" s="165"/>
      <c r="KE510" s="165"/>
      <c r="KF510" s="165"/>
      <c r="KG510" s="165"/>
      <c r="KH510" s="165"/>
      <c r="KI510" s="165"/>
      <c r="KJ510" s="165"/>
      <c r="KK510" s="165"/>
      <c r="KL510" s="165"/>
      <c r="KM510" s="165"/>
      <c r="KN510" s="165"/>
      <c r="KO510" s="165"/>
      <c r="KP510" s="165"/>
      <c r="KQ510" s="165"/>
      <c r="KR510" s="165"/>
      <c r="KS510" s="165"/>
      <c r="KT510" s="165"/>
      <c r="KU510" s="165"/>
      <c r="KV510" s="165"/>
      <c r="KW510" s="165"/>
      <c r="KX510" s="165"/>
      <c r="KY510" s="165"/>
      <c r="KZ510" s="165"/>
      <c r="LA510" s="165"/>
      <c r="LB510" s="165"/>
      <c r="LC510" s="165"/>
      <c r="LD510" s="165"/>
      <c r="LE510" s="165"/>
      <c r="LF510" s="165"/>
      <c r="LG510" s="165"/>
      <c r="LH510" s="165"/>
      <c r="LI510" s="165"/>
      <c r="LJ510" s="165"/>
      <c r="LK510" s="165"/>
      <c r="LL510" s="165"/>
      <c r="LM510" s="165"/>
      <c r="LN510" s="165"/>
      <c r="LO510" s="165"/>
      <c r="LP510" s="165"/>
      <c r="LQ510" s="165"/>
      <c r="LR510" s="165"/>
      <c r="LS510" s="165"/>
      <c r="LT510" s="165"/>
      <c r="LU510" s="165"/>
      <c r="LV510" s="165"/>
      <c r="LW510" s="165"/>
      <c r="LX510" s="165"/>
      <c r="LY510" s="165"/>
      <c r="LZ510" s="165"/>
      <c r="MA510" s="165"/>
      <c r="MB510" s="165"/>
      <c r="MC510" s="165"/>
      <c r="MD510" s="165"/>
      <c r="ME510" s="165"/>
      <c r="MF510" s="165"/>
      <c r="MG510" s="165"/>
      <c r="MH510" s="165"/>
      <c r="MI510" s="165"/>
      <c r="MJ510" s="165"/>
      <c r="MK510" s="165"/>
      <c r="ML510" s="165"/>
      <c r="MM510" s="165"/>
      <c r="MN510" s="165"/>
      <c r="MO510" s="165"/>
      <c r="MP510" s="165"/>
      <c r="MQ510" s="165"/>
      <c r="MR510" s="165"/>
      <c r="MS510" s="165"/>
      <c r="MT510" s="165"/>
      <c r="MU510" s="165"/>
      <c r="MV510" s="165"/>
      <c r="MW510" s="165"/>
      <c r="MX510" s="165"/>
      <c r="MY510" s="165"/>
      <c r="MZ510" s="165"/>
      <c r="NA510" s="165"/>
      <c r="NB510" s="165"/>
      <c r="NC510" s="165"/>
      <c r="ND510" s="165"/>
      <c r="NE510" s="165"/>
      <c r="NF510" s="165"/>
      <c r="NG510" s="165"/>
      <c r="NH510" s="165"/>
      <c r="NI510" s="165"/>
      <c r="NJ510" s="165"/>
      <c r="NK510" s="165"/>
      <c r="NL510" s="165"/>
      <c r="NM510" s="165"/>
      <c r="NN510" s="165"/>
      <c r="NO510" s="165"/>
      <c r="NP510" s="165"/>
      <c r="NQ510" s="165"/>
      <c r="NR510" s="165"/>
      <c r="NS510" s="165"/>
      <c r="NT510" s="165"/>
      <c r="NU510" s="165"/>
      <c r="NV510" s="165"/>
      <c r="NW510" s="165"/>
      <c r="NX510" s="165"/>
      <c r="NY510" s="165"/>
      <c r="NZ510" s="165"/>
      <c r="OA510" s="165"/>
      <c r="OB510" s="165"/>
      <c r="OC510" s="165"/>
      <c r="OD510" s="165"/>
      <c r="OE510" s="165"/>
      <c r="OF510" s="165"/>
      <c r="OG510" s="165"/>
      <c r="OH510" s="165"/>
      <c r="OI510" s="165"/>
      <c r="OJ510" s="165"/>
      <c r="OK510" s="165"/>
      <c r="OL510" s="165"/>
      <c r="OM510" s="165"/>
      <c r="ON510" s="165"/>
      <c r="OO510" s="165"/>
      <c r="OP510" s="165"/>
      <c r="OQ510" s="165"/>
      <c r="OR510" s="165"/>
      <c r="OS510" s="165"/>
      <c r="OT510" s="165"/>
      <c r="OU510" s="165"/>
      <c r="OV510" s="165"/>
      <c r="OW510" s="165"/>
      <c r="OX510" s="165"/>
      <c r="OY510" s="165"/>
      <c r="OZ510" s="165"/>
      <c r="PA510" s="165"/>
      <c r="PB510" s="165"/>
      <c r="PC510" s="165"/>
      <c r="PD510" s="165"/>
      <c r="PE510" s="165"/>
      <c r="PF510" s="165"/>
      <c r="PG510" s="165"/>
      <c r="PH510" s="165"/>
      <c r="PI510" s="165"/>
      <c r="PJ510" s="165"/>
      <c r="PK510" s="165"/>
      <c r="PL510" s="165"/>
      <c r="PM510" s="165"/>
      <c r="PN510" s="165"/>
      <c r="PO510" s="165"/>
      <c r="PP510" s="165"/>
      <c r="PQ510" s="165"/>
      <c r="PR510" s="165"/>
      <c r="PS510" s="165"/>
      <c r="PT510" s="165"/>
      <c r="PU510" s="165"/>
      <c r="PV510" s="165"/>
      <c r="PW510" s="165"/>
      <c r="PX510" s="165"/>
      <c r="PY510" s="165"/>
      <c r="PZ510" s="165"/>
      <c r="QA510" s="165"/>
      <c r="QB510" s="165"/>
      <c r="QC510" s="165"/>
      <c r="QD510" s="165"/>
      <c r="QE510" s="165"/>
      <c r="QF510" s="165"/>
      <c r="QG510" s="165"/>
      <c r="QH510" s="165"/>
      <c r="QI510" s="165"/>
      <c r="QJ510" s="165"/>
      <c r="QK510" s="165"/>
      <c r="QL510" s="165"/>
      <c r="QM510" s="165"/>
      <c r="QN510" s="165"/>
      <c r="QO510" s="165"/>
      <c r="QP510" s="165"/>
      <c r="QQ510" s="165"/>
      <c r="QR510" s="165"/>
      <c r="QS510" s="165"/>
      <c r="QT510" s="165"/>
      <c r="QU510" s="165"/>
      <c r="QV510" s="165"/>
      <c r="QW510" s="165"/>
      <c r="QX510" s="165"/>
      <c r="QY510" s="165"/>
      <c r="QZ510" s="165"/>
      <c r="RA510" s="165"/>
      <c r="RB510" s="165"/>
      <c r="RC510" s="165"/>
      <c r="RD510" s="165"/>
      <c r="RE510" s="165"/>
      <c r="RF510" s="165"/>
      <c r="RG510" s="165"/>
      <c r="RH510" s="165"/>
      <c r="RI510" s="165"/>
      <c r="RJ510" s="165"/>
      <c r="RK510" s="165"/>
      <c r="RL510" s="165"/>
      <c r="RM510" s="165"/>
      <c r="RN510" s="165"/>
      <c r="RO510" s="165"/>
      <c r="RP510" s="165"/>
      <c r="RQ510" s="165"/>
      <c r="RR510" s="165"/>
      <c r="RS510" s="165"/>
      <c r="RT510" s="165"/>
      <c r="RU510" s="165"/>
      <c r="RV510" s="165"/>
      <c r="RW510" s="165"/>
      <c r="RX510" s="165"/>
      <c r="RY510" s="165"/>
      <c r="RZ510" s="165"/>
      <c r="SA510" s="165"/>
      <c r="SB510" s="165"/>
      <c r="SC510" s="165"/>
      <c r="SD510" s="165"/>
      <c r="SE510" s="165"/>
      <c r="SF510" s="165"/>
      <c r="SG510" s="165"/>
      <c r="SH510" s="165"/>
      <c r="SI510" s="165"/>
      <c r="SJ510" s="165"/>
      <c r="SK510" s="165"/>
      <c r="SL510" s="165"/>
      <c r="SM510" s="165"/>
      <c r="SN510" s="165"/>
      <c r="SO510" s="165"/>
      <c r="SP510" s="165"/>
      <c r="SQ510" s="165"/>
      <c r="SR510" s="165"/>
      <c r="SS510" s="165"/>
      <c r="ST510" s="165"/>
      <c r="SU510" s="165"/>
      <c r="SV510" s="165"/>
      <c r="SW510" s="165"/>
      <c r="SX510" s="165"/>
      <c r="SY510" s="165"/>
      <c r="SZ510" s="165"/>
      <c r="TA510" s="165"/>
      <c r="TB510" s="165"/>
      <c r="TC510" s="165"/>
      <c r="TD510" s="165"/>
      <c r="TE510" s="165"/>
      <c r="TF510" s="165"/>
      <c r="TG510" s="165"/>
      <c r="TH510" s="165"/>
      <c r="TI510" s="165"/>
      <c r="TJ510" s="165"/>
      <c r="TK510" s="165"/>
      <c r="TL510" s="165"/>
      <c r="TM510" s="165"/>
      <c r="TN510" s="165"/>
      <c r="TO510" s="165"/>
      <c r="TP510" s="165"/>
      <c r="TQ510" s="165"/>
      <c r="TR510" s="165"/>
      <c r="TS510" s="165"/>
      <c r="TT510" s="165"/>
      <c r="TU510" s="165"/>
      <c r="TV510" s="165"/>
      <c r="TW510" s="165"/>
      <c r="TX510" s="165"/>
      <c r="TY510" s="165"/>
      <c r="TZ510" s="165"/>
      <c r="UA510" s="165"/>
      <c r="UB510" s="165"/>
      <c r="UC510" s="165"/>
      <c r="UD510" s="165"/>
      <c r="UE510" s="165"/>
      <c r="UF510" s="165"/>
      <c r="UG510" s="165"/>
      <c r="UH510" s="165"/>
      <c r="UI510" s="165"/>
      <c r="UJ510" s="165"/>
      <c r="UK510" s="165"/>
      <c r="UL510" s="165"/>
      <c r="UM510" s="165"/>
      <c r="UN510" s="165"/>
      <c r="UO510" s="165"/>
      <c r="UP510" s="165"/>
      <c r="UQ510" s="165"/>
      <c r="UR510" s="165"/>
      <c r="US510" s="165"/>
      <c r="UT510" s="165"/>
      <c r="UU510" s="165"/>
      <c r="UV510" s="165"/>
      <c r="UW510" s="165"/>
      <c r="UX510" s="165"/>
      <c r="UY510" s="165"/>
      <c r="UZ510" s="165"/>
      <c r="VA510" s="165"/>
      <c r="VB510" s="165"/>
      <c r="VC510" s="165"/>
      <c r="VD510" s="165"/>
      <c r="VE510" s="165"/>
      <c r="VF510" s="165"/>
      <c r="VG510" s="165"/>
      <c r="VH510" s="165"/>
      <c r="VI510" s="165"/>
      <c r="VJ510" s="165"/>
      <c r="VK510" s="165"/>
      <c r="VL510" s="165"/>
      <c r="VM510" s="165"/>
      <c r="VN510" s="165"/>
      <c r="VO510" s="165"/>
      <c r="VP510" s="165"/>
      <c r="VQ510" s="165"/>
      <c r="VR510" s="165"/>
      <c r="VS510" s="165"/>
      <c r="VT510" s="165"/>
      <c r="VU510" s="165"/>
      <c r="VV510" s="165"/>
      <c r="VW510" s="165"/>
      <c r="VX510" s="165"/>
      <c r="VY510" s="165"/>
      <c r="VZ510" s="165"/>
      <c r="WA510" s="165"/>
      <c r="WB510" s="165"/>
      <c r="WC510" s="165"/>
      <c r="WD510" s="165"/>
      <c r="WE510" s="165"/>
      <c r="WF510" s="165"/>
      <c r="WG510" s="165"/>
      <c r="WH510" s="165"/>
      <c r="WI510" s="165"/>
      <c r="WJ510" s="165"/>
      <c r="WK510" s="165"/>
      <c r="WL510" s="165"/>
      <c r="WM510" s="165"/>
      <c r="WN510" s="165"/>
      <c r="WO510" s="165"/>
      <c r="WP510" s="165"/>
      <c r="WQ510" s="165"/>
      <c r="WR510" s="165"/>
      <c r="WS510" s="165"/>
      <c r="WT510" s="165"/>
      <c r="WU510" s="165"/>
      <c r="WV510" s="165"/>
      <c r="WW510" s="165"/>
      <c r="WX510" s="165"/>
      <c r="WY510" s="165"/>
      <c r="WZ510" s="165"/>
      <c r="XA510" s="165"/>
      <c r="XB510" s="165"/>
      <c r="XC510" s="165"/>
      <c r="XD510" s="165"/>
      <c r="XE510" s="165"/>
      <c r="XF510" s="165"/>
      <c r="XG510" s="165"/>
      <c r="XH510" s="165"/>
      <c r="XI510" s="165"/>
      <c r="XJ510" s="165"/>
      <c r="XK510" s="165"/>
      <c r="XL510" s="165"/>
      <c r="XM510" s="165"/>
      <c r="XN510" s="165"/>
      <c r="XO510" s="165"/>
      <c r="XP510" s="165"/>
      <c r="XQ510" s="165"/>
      <c r="XR510" s="165"/>
      <c r="XS510" s="165"/>
      <c r="XT510" s="165"/>
      <c r="XU510" s="165"/>
      <c r="XV510" s="165"/>
      <c r="XW510" s="165"/>
      <c r="XX510" s="165"/>
      <c r="XY510" s="165"/>
      <c r="XZ510" s="165"/>
      <c r="YA510" s="165"/>
      <c r="YB510" s="165"/>
      <c r="YC510" s="165"/>
      <c r="YD510" s="165"/>
      <c r="YE510" s="165"/>
      <c r="YF510" s="165"/>
      <c r="YG510" s="165"/>
      <c r="YH510" s="165"/>
      <c r="YI510" s="165"/>
      <c r="YJ510" s="165"/>
      <c r="YK510" s="165"/>
      <c r="YL510" s="165"/>
      <c r="YM510" s="165"/>
      <c r="YN510" s="165"/>
      <c r="YO510" s="165"/>
      <c r="YP510" s="165"/>
      <c r="YQ510" s="165"/>
      <c r="YR510" s="165"/>
      <c r="YS510" s="165"/>
      <c r="YT510" s="165"/>
      <c r="YU510" s="165"/>
      <c r="YV510" s="165"/>
      <c r="YW510" s="165"/>
      <c r="YX510" s="165"/>
      <c r="YY510" s="165"/>
      <c r="YZ510" s="165"/>
      <c r="ZA510" s="165"/>
      <c r="ZB510" s="165"/>
      <c r="ZC510" s="165"/>
      <c r="ZD510" s="165"/>
      <c r="ZE510" s="165"/>
      <c r="ZF510" s="165"/>
      <c r="ZG510" s="165"/>
      <c r="ZH510" s="165"/>
      <c r="ZI510" s="165"/>
      <c r="ZJ510" s="165"/>
      <c r="ZK510" s="165"/>
      <c r="ZL510" s="165"/>
      <c r="ZM510" s="165"/>
      <c r="ZN510" s="165"/>
      <c r="ZO510" s="165"/>
      <c r="ZP510" s="165"/>
      <c r="ZQ510" s="165"/>
      <c r="ZR510" s="165"/>
      <c r="ZS510" s="165"/>
      <c r="ZT510" s="165"/>
      <c r="ZU510" s="165"/>
      <c r="ZV510" s="165"/>
      <c r="ZW510" s="165"/>
      <c r="ZX510" s="165"/>
      <c r="ZY510" s="165"/>
      <c r="ZZ510" s="165"/>
      <c r="AAA510" s="165"/>
      <c r="AAB510" s="165"/>
      <c r="AAC510" s="165"/>
      <c r="AAD510" s="165"/>
      <c r="AAE510" s="165"/>
      <c r="AAF510" s="165"/>
      <c r="AAG510" s="165"/>
      <c r="AAH510" s="165"/>
      <c r="AAI510" s="165"/>
      <c r="AAJ510" s="165"/>
      <c r="AAK510" s="165"/>
      <c r="AAL510" s="165"/>
      <c r="AAM510" s="165"/>
      <c r="AAN510" s="165"/>
      <c r="AAO510" s="165"/>
      <c r="AAP510" s="165"/>
      <c r="AAQ510" s="165"/>
      <c r="AAR510" s="165"/>
      <c r="AAS510" s="165"/>
      <c r="AAT510" s="165"/>
      <c r="AAU510" s="165"/>
      <c r="AAV510" s="165"/>
      <c r="AAW510" s="165"/>
      <c r="AAX510" s="165"/>
      <c r="AAY510" s="165"/>
      <c r="AAZ510" s="165"/>
      <c r="ABA510" s="165"/>
      <c r="ABB510" s="165"/>
      <c r="ABC510" s="165"/>
      <c r="ABD510" s="165"/>
      <c r="ABE510" s="165"/>
      <c r="ABF510" s="165"/>
      <c r="ABG510" s="165"/>
      <c r="ABH510" s="165"/>
      <c r="ABI510" s="165"/>
      <c r="ABJ510" s="165"/>
      <c r="ABK510" s="165"/>
      <c r="ABL510" s="165"/>
      <c r="ABM510" s="165"/>
      <c r="ABN510" s="165"/>
      <c r="ABO510" s="165"/>
      <c r="ABP510" s="165"/>
      <c r="ABQ510" s="165"/>
      <c r="ABR510" s="165"/>
      <c r="ABS510" s="165"/>
      <c r="ABT510" s="165"/>
      <c r="ABU510" s="165"/>
      <c r="ABV510" s="165"/>
      <c r="ABW510" s="165"/>
      <c r="ABX510" s="165"/>
      <c r="ABY510" s="165"/>
      <c r="ABZ510" s="165"/>
      <c r="ACA510" s="165"/>
      <c r="ACB510" s="165"/>
      <c r="ACC510" s="165"/>
      <c r="ACD510" s="165"/>
      <c r="ACE510" s="165"/>
      <c r="ACF510" s="165"/>
      <c r="ACG510" s="165"/>
      <c r="ACH510" s="165"/>
      <c r="ACI510" s="165"/>
      <c r="ACJ510" s="165"/>
      <c r="ACK510" s="165"/>
      <c r="ACL510" s="165"/>
      <c r="ACM510" s="165"/>
      <c r="ACN510" s="165"/>
      <c r="ACO510" s="165"/>
      <c r="ACP510" s="165"/>
      <c r="ACQ510" s="165"/>
      <c r="ACR510" s="165"/>
      <c r="ACS510" s="165"/>
      <c r="ACT510" s="165"/>
      <c r="ACU510" s="165"/>
      <c r="ACV510" s="165"/>
      <c r="ACW510" s="165"/>
      <c r="ACX510" s="165"/>
      <c r="ACY510" s="165"/>
      <c r="ACZ510" s="165"/>
      <c r="ADA510" s="165"/>
      <c r="ADB510" s="165"/>
      <c r="ADC510" s="165"/>
      <c r="ADD510" s="165"/>
      <c r="ADE510" s="165"/>
      <c r="ADF510" s="165"/>
      <c r="ADG510" s="165"/>
      <c r="ADH510" s="165"/>
      <c r="ADI510" s="165"/>
      <c r="ADJ510" s="165"/>
      <c r="ADK510" s="165"/>
      <c r="ADL510" s="165"/>
      <c r="ADM510" s="165"/>
      <c r="ADN510" s="165"/>
      <c r="ADO510" s="165"/>
      <c r="ADP510" s="165"/>
      <c r="ADQ510" s="165"/>
      <c r="ADR510" s="165"/>
      <c r="ADS510" s="165"/>
      <c r="ADT510" s="165"/>
      <c r="ADU510" s="165"/>
      <c r="ADV510" s="165"/>
      <c r="ADW510" s="165"/>
      <c r="ADX510" s="165"/>
      <c r="ADY510" s="165"/>
      <c r="ADZ510" s="165"/>
      <c r="AEA510" s="165"/>
      <c r="AEB510" s="165"/>
      <c r="AEC510" s="165"/>
      <c r="AED510" s="165"/>
      <c r="AEE510" s="165"/>
      <c r="AEF510" s="165"/>
      <c r="AEG510" s="165"/>
      <c r="AEH510" s="165"/>
      <c r="AEI510" s="165"/>
      <c r="AEJ510" s="165"/>
      <c r="AEK510" s="165"/>
      <c r="AEL510" s="165"/>
      <c r="AEM510" s="165"/>
      <c r="AEN510" s="165"/>
      <c r="AEO510" s="165"/>
      <c r="AEP510" s="165"/>
      <c r="AEQ510" s="165"/>
      <c r="AER510" s="165"/>
      <c r="AES510" s="165"/>
      <c r="AET510" s="165"/>
      <c r="AEU510" s="165"/>
      <c r="AEV510" s="165"/>
      <c r="AEW510" s="165"/>
      <c r="AEX510" s="165"/>
      <c r="AEY510" s="165"/>
      <c r="AEZ510" s="165"/>
      <c r="AFA510" s="165"/>
      <c r="AFB510" s="165"/>
      <c r="AFC510" s="165"/>
      <c r="AFD510" s="165"/>
      <c r="AFE510" s="165"/>
      <c r="AFF510" s="165"/>
      <c r="AFG510" s="165"/>
      <c r="AFH510" s="165"/>
      <c r="AFI510" s="165"/>
      <c r="AFJ510" s="165"/>
      <c r="AFK510" s="165"/>
      <c r="AFL510" s="165"/>
      <c r="AFM510" s="165"/>
      <c r="AFN510" s="165"/>
      <c r="AFO510" s="165"/>
      <c r="AFP510" s="165"/>
      <c r="AFQ510" s="165"/>
      <c r="AFR510" s="165"/>
      <c r="AFS510" s="165"/>
      <c r="AFT510" s="165"/>
      <c r="AFU510" s="165"/>
      <c r="AFV510" s="165"/>
      <c r="AFW510" s="165"/>
      <c r="AFX510" s="165"/>
      <c r="AFY510" s="165"/>
      <c r="AFZ510" s="165"/>
      <c r="AGA510" s="165"/>
      <c r="AGB510" s="165"/>
      <c r="AGC510" s="165"/>
      <c r="AGD510" s="165"/>
      <c r="AGE510" s="165"/>
      <c r="AGF510" s="165"/>
      <c r="AGG510" s="165"/>
      <c r="AGH510" s="165"/>
      <c r="AGI510" s="165"/>
      <c r="AGJ510" s="165"/>
      <c r="AGK510" s="165"/>
      <c r="AGL510" s="165"/>
      <c r="AGM510" s="165"/>
      <c r="AGN510" s="165"/>
      <c r="AGO510" s="165"/>
      <c r="AGP510" s="165"/>
      <c r="AGQ510" s="165"/>
      <c r="AGR510" s="165"/>
      <c r="AGS510" s="165"/>
      <c r="AGT510" s="165"/>
      <c r="AGU510" s="165"/>
      <c r="AGV510" s="165"/>
      <c r="AGW510" s="165"/>
      <c r="AGX510" s="165"/>
      <c r="AGY510" s="165"/>
      <c r="AGZ510" s="165"/>
      <c r="AHA510" s="165"/>
      <c r="AHB510" s="165"/>
      <c r="AHC510" s="165"/>
      <c r="AHD510" s="165"/>
      <c r="AHE510" s="165"/>
      <c r="AHF510" s="165"/>
      <c r="AHG510" s="165"/>
      <c r="AHH510" s="165"/>
      <c r="AHI510" s="165"/>
      <c r="AHJ510" s="165"/>
      <c r="AHK510" s="165"/>
      <c r="AHL510" s="165"/>
      <c r="AHM510" s="165"/>
      <c r="AHN510" s="165"/>
      <c r="AHO510" s="165"/>
      <c r="AHP510" s="165"/>
      <c r="AHQ510" s="165"/>
      <c r="AHR510" s="165"/>
      <c r="AHS510" s="165"/>
      <c r="AHT510" s="165"/>
      <c r="AHU510" s="165"/>
      <c r="AHV510" s="165"/>
      <c r="AHW510" s="165"/>
      <c r="AHX510" s="165"/>
      <c r="AHY510" s="165"/>
      <c r="AHZ510" s="165"/>
      <c r="AIA510" s="165"/>
      <c r="AIB510" s="165"/>
      <c r="AIC510" s="165"/>
      <c r="AID510" s="165"/>
      <c r="AIE510" s="165"/>
      <c r="AIF510" s="165"/>
      <c r="AIG510" s="165"/>
      <c r="AIH510" s="165"/>
      <c r="AII510" s="165"/>
      <c r="AIJ510" s="165"/>
      <c r="AIK510" s="165"/>
      <c r="AIL510" s="165"/>
      <c r="AIM510" s="165"/>
      <c r="AIN510" s="165"/>
      <c r="AIO510" s="165"/>
      <c r="AIP510" s="165"/>
      <c r="AIQ510" s="165"/>
      <c r="AIR510" s="165"/>
      <c r="AIS510" s="165"/>
      <c r="AIT510" s="165"/>
      <c r="AIU510" s="165"/>
      <c r="AIV510" s="165"/>
      <c r="AIW510" s="165"/>
      <c r="AIX510" s="165"/>
      <c r="AIY510" s="165"/>
      <c r="AIZ510" s="165"/>
      <c r="AJA510" s="165"/>
      <c r="AJB510" s="165"/>
      <c r="AJC510" s="165"/>
      <c r="AJD510" s="165"/>
      <c r="AJE510" s="165"/>
      <c r="AJF510" s="165"/>
      <c r="AJG510" s="165"/>
      <c r="AJH510" s="165"/>
      <c r="AJI510" s="165"/>
      <c r="AJJ510" s="165"/>
      <c r="AJK510" s="165"/>
      <c r="AJL510" s="165"/>
      <c r="AJM510" s="165"/>
      <c r="AJN510" s="165"/>
      <c r="AJO510" s="165"/>
      <c r="AJP510" s="165"/>
      <c r="AJQ510" s="165"/>
      <c r="AJR510" s="165"/>
      <c r="AJS510" s="165"/>
      <c r="AJT510" s="165"/>
      <c r="AJU510" s="165"/>
      <c r="AJV510" s="165"/>
      <c r="AJW510" s="165"/>
      <c r="AJX510" s="165"/>
      <c r="AJY510" s="165"/>
      <c r="AJZ510" s="165"/>
    </row>
    <row r="511" spans="1:962" ht="47.25" x14ac:dyDescent="0.2">
      <c r="A511" s="126">
        <v>60000186</v>
      </c>
      <c r="B511" s="164" t="s">
        <v>1444</v>
      </c>
      <c r="C511" s="153" t="s">
        <v>1368</v>
      </c>
      <c r="D511" s="155">
        <f t="shared" si="34"/>
        <v>980</v>
      </c>
      <c r="E511" s="155">
        <f>VLOOKUP(A511,[6]Лист2!$A$10:$G$1458,6,0)</f>
        <v>1176</v>
      </c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  <c r="AZ511" s="165"/>
      <c r="BA511" s="165"/>
      <c r="BB511" s="165"/>
      <c r="BC511" s="165"/>
      <c r="BD511" s="165"/>
      <c r="BE511" s="165"/>
      <c r="BF511" s="165"/>
      <c r="BG511" s="165"/>
      <c r="BH511" s="165"/>
      <c r="BI511" s="165"/>
      <c r="BJ511" s="165"/>
      <c r="BK511" s="165"/>
      <c r="BL511" s="165"/>
      <c r="BM511" s="165"/>
      <c r="BN511" s="165"/>
      <c r="BO511" s="165"/>
      <c r="BP511" s="165"/>
      <c r="BQ511" s="165"/>
      <c r="BR511" s="165"/>
      <c r="BS511" s="165"/>
      <c r="BT511" s="165"/>
      <c r="BU511" s="165"/>
      <c r="BV511" s="165"/>
      <c r="BW511" s="165"/>
      <c r="BX511" s="165"/>
      <c r="BY511" s="165"/>
      <c r="BZ511" s="165"/>
      <c r="CA511" s="165"/>
      <c r="CB511" s="165"/>
      <c r="CC511" s="165"/>
      <c r="CD511" s="165"/>
      <c r="CE511" s="165"/>
      <c r="CF511" s="165"/>
      <c r="CG511" s="165"/>
      <c r="CH511" s="165"/>
      <c r="CI511" s="165"/>
      <c r="CJ511" s="165"/>
      <c r="CK511" s="165"/>
      <c r="CL511" s="165"/>
      <c r="CM511" s="165"/>
      <c r="CN511" s="165"/>
      <c r="CO511" s="165"/>
      <c r="CP511" s="165"/>
      <c r="CQ511" s="165"/>
      <c r="CR511" s="165"/>
      <c r="CS511" s="165"/>
      <c r="CT511" s="165"/>
      <c r="CU511" s="165"/>
      <c r="CV511" s="165"/>
      <c r="CW511" s="165"/>
      <c r="CX511" s="165"/>
      <c r="CY511" s="165"/>
      <c r="CZ511" s="165"/>
      <c r="DA511" s="165"/>
      <c r="DB511" s="165"/>
      <c r="DC511" s="165"/>
      <c r="DD511" s="165"/>
      <c r="DE511" s="165"/>
      <c r="DF511" s="165"/>
      <c r="DG511" s="165"/>
      <c r="DH511" s="165"/>
      <c r="DI511" s="165"/>
      <c r="DJ511" s="165"/>
      <c r="DK511" s="165"/>
      <c r="DL511" s="165"/>
      <c r="DM511" s="165"/>
      <c r="DN511" s="165"/>
      <c r="DO511" s="165"/>
      <c r="DP511" s="165"/>
      <c r="DQ511" s="165"/>
      <c r="DR511" s="165"/>
      <c r="DS511" s="165"/>
      <c r="DT511" s="165"/>
      <c r="DU511" s="165"/>
      <c r="DV511" s="165"/>
      <c r="DW511" s="165"/>
      <c r="DX511" s="165"/>
      <c r="DY511" s="165"/>
      <c r="DZ511" s="165"/>
      <c r="EA511" s="165"/>
      <c r="EB511" s="165"/>
      <c r="EC511" s="165"/>
      <c r="ED511" s="165"/>
      <c r="EE511" s="165"/>
      <c r="EF511" s="165"/>
      <c r="EG511" s="165"/>
      <c r="EH511" s="165"/>
      <c r="EI511" s="165"/>
      <c r="EJ511" s="165"/>
      <c r="EK511" s="165"/>
      <c r="EL511" s="165"/>
      <c r="EM511" s="165"/>
      <c r="EN511" s="165"/>
      <c r="EO511" s="165"/>
      <c r="EP511" s="165"/>
      <c r="EQ511" s="165"/>
      <c r="ER511" s="165"/>
      <c r="ES511" s="165"/>
      <c r="ET511" s="165"/>
      <c r="EU511" s="165"/>
      <c r="EV511" s="165"/>
      <c r="EW511" s="165"/>
      <c r="EX511" s="165"/>
      <c r="EY511" s="165"/>
      <c r="EZ511" s="165"/>
      <c r="FA511" s="165"/>
      <c r="FB511" s="165"/>
      <c r="FC511" s="165"/>
      <c r="FD511" s="165"/>
      <c r="FE511" s="165"/>
      <c r="FF511" s="165"/>
      <c r="FG511" s="165"/>
      <c r="FH511" s="165"/>
      <c r="FI511" s="165"/>
      <c r="FJ511" s="165"/>
      <c r="FK511" s="165"/>
      <c r="FL511" s="165"/>
      <c r="FM511" s="165"/>
      <c r="FN511" s="165"/>
      <c r="FO511" s="165"/>
      <c r="FP511" s="165"/>
      <c r="FQ511" s="165"/>
      <c r="FR511" s="165"/>
      <c r="FS511" s="165"/>
      <c r="FT511" s="165"/>
      <c r="FU511" s="165"/>
      <c r="FV511" s="165"/>
      <c r="FW511" s="165"/>
      <c r="FX511" s="165"/>
      <c r="FY511" s="165"/>
      <c r="FZ511" s="165"/>
      <c r="GA511" s="165"/>
      <c r="GB511" s="165"/>
      <c r="GC511" s="165"/>
      <c r="GD511" s="165"/>
      <c r="GE511" s="165"/>
      <c r="GF511" s="165"/>
      <c r="GG511" s="165"/>
      <c r="GH511" s="165"/>
      <c r="GI511" s="165"/>
      <c r="GJ511" s="165"/>
      <c r="GK511" s="165"/>
      <c r="GL511" s="165"/>
      <c r="GM511" s="165"/>
      <c r="GN511" s="165"/>
      <c r="GO511" s="165"/>
      <c r="GP511" s="165"/>
      <c r="GQ511" s="165"/>
      <c r="GR511" s="165"/>
      <c r="GS511" s="165"/>
      <c r="GT511" s="165"/>
      <c r="GU511" s="165"/>
      <c r="GV511" s="165"/>
      <c r="GW511" s="165"/>
      <c r="GX511" s="165"/>
      <c r="GY511" s="165"/>
      <c r="GZ511" s="165"/>
      <c r="HA511" s="165"/>
      <c r="HB511" s="165"/>
      <c r="HC511" s="165"/>
      <c r="HD511" s="165"/>
      <c r="HE511" s="165"/>
      <c r="HF511" s="165"/>
      <c r="HG511" s="165"/>
      <c r="HH511" s="165"/>
      <c r="HI511" s="165"/>
      <c r="HJ511" s="165"/>
      <c r="HK511" s="165"/>
      <c r="HL511" s="165"/>
      <c r="HM511" s="165"/>
      <c r="HN511" s="165"/>
      <c r="HO511" s="165"/>
      <c r="HP511" s="165"/>
      <c r="HQ511" s="165"/>
      <c r="HR511" s="165"/>
      <c r="HS511" s="165"/>
      <c r="HT511" s="165"/>
      <c r="HU511" s="165"/>
      <c r="HV511" s="165"/>
      <c r="HW511" s="165"/>
      <c r="HX511" s="165"/>
      <c r="HY511" s="165"/>
      <c r="HZ511" s="165"/>
      <c r="IA511" s="165"/>
      <c r="IB511" s="165"/>
      <c r="IC511" s="165"/>
      <c r="ID511" s="165"/>
      <c r="IE511" s="165"/>
      <c r="IF511" s="165"/>
      <c r="IG511" s="165"/>
      <c r="IH511" s="165"/>
      <c r="II511" s="165"/>
      <c r="IJ511" s="165"/>
      <c r="IK511" s="165"/>
      <c r="IL511" s="165"/>
      <c r="IM511" s="165"/>
      <c r="IN511" s="165"/>
      <c r="IO511" s="165"/>
      <c r="IP511" s="165"/>
      <c r="IQ511" s="165"/>
      <c r="IR511" s="165"/>
      <c r="IS511" s="165"/>
      <c r="IT511" s="165"/>
      <c r="IU511" s="165"/>
      <c r="IV511" s="165"/>
      <c r="IW511" s="165"/>
      <c r="IX511" s="165"/>
      <c r="IY511" s="165"/>
      <c r="IZ511" s="165"/>
      <c r="JA511" s="165"/>
      <c r="JB511" s="165"/>
      <c r="JC511" s="165"/>
      <c r="JD511" s="165"/>
      <c r="JE511" s="165"/>
      <c r="JF511" s="165"/>
      <c r="JG511" s="165"/>
      <c r="JH511" s="165"/>
      <c r="JI511" s="165"/>
      <c r="JJ511" s="165"/>
      <c r="JK511" s="165"/>
      <c r="JL511" s="165"/>
      <c r="JM511" s="165"/>
      <c r="JN511" s="165"/>
      <c r="JO511" s="165"/>
      <c r="JP511" s="165"/>
      <c r="JQ511" s="165"/>
      <c r="JR511" s="165"/>
      <c r="JS511" s="165"/>
      <c r="JT511" s="165"/>
      <c r="JU511" s="165"/>
      <c r="JV511" s="165"/>
      <c r="JW511" s="165"/>
      <c r="JX511" s="165"/>
      <c r="JY511" s="165"/>
      <c r="JZ511" s="165"/>
      <c r="KA511" s="165"/>
      <c r="KB511" s="165"/>
      <c r="KC511" s="165"/>
      <c r="KD511" s="165"/>
      <c r="KE511" s="165"/>
      <c r="KF511" s="165"/>
      <c r="KG511" s="165"/>
      <c r="KH511" s="165"/>
      <c r="KI511" s="165"/>
      <c r="KJ511" s="165"/>
      <c r="KK511" s="165"/>
      <c r="KL511" s="165"/>
      <c r="KM511" s="165"/>
      <c r="KN511" s="165"/>
      <c r="KO511" s="165"/>
      <c r="KP511" s="165"/>
      <c r="KQ511" s="165"/>
      <c r="KR511" s="165"/>
      <c r="KS511" s="165"/>
      <c r="KT511" s="165"/>
      <c r="KU511" s="165"/>
      <c r="KV511" s="165"/>
      <c r="KW511" s="165"/>
      <c r="KX511" s="165"/>
      <c r="KY511" s="165"/>
      <c r="KZ511" s="165"/>
      <c r="LA511" s="165"/>
      <c r="LB511" s="165"/>
      <c r="LC511" s="165"/>
      <c r="LD511" s="165"/>
      <c r="LE511" s="165"/>
      <c r="LF511" s="165"/>
      <c r="LG511" s="165"/>
      <c r="LH511" s="165"/>
      <c r="LI511" s="165"/>
      <c r="LJ511" s="165"/>
      <c r="LK511" s="165"/>
      <c r="LL511" s="165"/>
      <c r="LM511" s="165"/>
      <c r="LN511" s="165"/>
      <c r="LO511" s="165"/>
      <c r="LP511" s="165"/>
      <c r="LQ511" s="165"/>
      <c r="LR511" s="165"/>
      <c r="LS511" s="165"/>
      <c r="LT511" s="165"/>
      <c r="LU511" s="165"/>
      <c r="LV511" s="165"/>
      <c r="LW511" s="165"/>
      <c r="LX511" s="165"/>
      <c r="LY511" s="165"/>
      <c r="LZ511" s="165"/>
      <c r="MA511" s="165"/>
      <c r="MB511" s="165"/>
      <c r="MC511" s="165"/>
      <c r="MD511" s="165"/>
      <c r="ME511" s="165"/>
      <c r="MF511" s="165"/>
      <c r="MG511" s="165"/>
      <c r="MH511" s="165"/>
      <c r="MI511" s="165"/>
      <c r="MJ511" s="165"/>
      <c r="MK511" s="165"/>
      <c r="ML511" s="165"/>
      <c r="MM511" s="165"/>
      <c r="MN511" s="165"/>
      <c r="MO511" s="165"/>
      <c r="MP511" s="165"/>
      <c r="MQ511" s="165"/>
      <c r="MR511" s="165"/>
      <c r="MS511" s="165"/>
      <c r="MT511" s="165"/>
      <c r="MU511" s="165"/>
      <c r="MV511" s="165"/>
      <c r="MW511" s="165"/>
      <c r="MX511" s="165"/>
      <c r="MY511" s="165"/>
      <c r="MZ511" s="165"/>
      <c r="NA511" s="165"/>
      <c r="NB511" s="165"/>
      <c r="NC511" s="165"/>
      <c r="ND511" s="165"/>
      <c r="NE511" s="165"/>
      <c r="NF511" s="165"/>
      <c r="NG511" s="165"/>
      <c r="NH511" s="165"/>
      <c r="NI511" s="165"/>
      <c r="NJ511" s="165"/>
      <c r="NK511" s="165"/>
      <c r="NL511" s="165"/>
      <c r="NM511" s="165"/>
      <c r="NN511" s="165"/>
      <c r="NO511" s="165"/>
      <c r="NP511" s="165"/>
      <c r="NQ511" s="165"/>
      <c r="NR511" s="165"/>
      <c r="NS511" s="165"/>
      <c r="NT511" s="165"/>
      <c r="NU511" s="165"/>
      <c r="NV511" s="165"/>
      <c r="NW511" s="165"/>
      <c r="NX511" s="165"/>
      <c r="NY511" s="165"/>
      <c r="NZ511" s="165"/>
      <c r="OA511" s="165"/>
      <c r="OB511" s="165"/>
      <c r="OC511" s="165"/>
      <c r="OD511" s="165"/>
      <c r="OE511" s="165"/>
      <c r="OF511" s="165"/>
      <c r="OG511" s="165"/>
      <c r="OH511" s="165"/>
      <c r="OI511" s="165"/>
      <c r="OJ511" s="165"/>
      <c r="OK511" s="165"/>
      <c r="OL511" s="165"/>
      <c r="OM511" s="165"/>
      <c r="ON511" s="165"/>
      <c r="OO511" s="165"/>
      <c r="OP511" s="165"/>
      <c r="OQ511" s="165"/>
      <c r="OR511" s="165"/>
      <c r="OS511" s="165"/>
      <c r="OT511" s="165"/>
      <c r="OU511" s="165"/>
      <c r="OV511" s="165"/>
      <c r="OW511" s="165"/>
      <c r="OX511" s="165"/>
      <c r="OY511" s="165"/>
      <c r="OZ511" s="165"/>
      <c r="PA511" s="165"/>
      <c r="PB511" s="165"/>
      <c r="PC511" s="165"/>
      <c r="PD511" s="165"/>
      <c r="PE511" s="165"/>
      <c r="PF511" s="165"/>
      <c r="PG511" s="165"/>
      <c r="PH511" s="165"/>
      <c r="PI511" s="165"/>
      <c r="PJ511" s="165"/>
      <c r="PK511" s="165"/>
      <c r="PL511" s="165"/>
      <c r="PM511" s="165"/>
      <c r="PN511" s="165"/>
      <c r="PO511" s="165"/>
      <c r="PP511" s="165"/>
      <c r="PQ511" s="165"/>
      <c r="PR511" s="165"/>
      <c r="PS511" s="165"/>
      <c r="PT511" s="165"/>
      <c r="PU511" s="165"/>
      <c r="PV511" s="165"/>
      <c r="PW511" s="165"/>
      <c r="PX511" s="165"/>
      <c r="PY511" s="165"/>
      <c r="PZ511" s="165"/>
      <c r="QA511" s="165"/>
      <c r="QB511" s="165"/>
      <c r="QC511" s="165"/>
      <c r="QD511" s="165"/>
      <c r="QE511" s="165"/>
      <c r="QF511" s="165"/>
      <c r="QG511" s="165"/>
      <c r="QH511" s="165"/>
      <c r="QI511" s="165"/>
      <c r="QJ511" s="165"/>
      <c r="QK511" s="165"/>
      <c r="QL511" s="165"/>
      <c r="QM511" s="165"/>
      <c r="QN511" s="165"/>
      <c r="QO511" s="165"/>
      <c r="QP511" s="165"/>
      <c r="QQ511" s="165"/>
      <c r="QR511" s="165"/>
      <c r="QS511" s="165"/>
      <c r="QT511" s="165"/>
      <c r="QU511" s="165"/>
      <c r="QV511" s="165"/>
      <c r="QW511" s="165"/>
      <c r="QX511" s="165"/>
      <c r="QY511" s="165"/>
      <c r="QZ511" s="165"/>
      <c r="RA511" s="165"/>
      <c r="RB511" s="165"/>
      <c r="RC511" s="165"/>
      <c r="RD511" s="165"/>
      <c r="RE511" s="165"/>
      <c r="RF511" s="165"/>
      <c r="RG511" s="165"/>
      <c r="RH511" s="165"/>
      <c r="RI511" s="165"/>
      <c r="RJ511" s="165"/>
      <c r="RK511" s="165"/>
      <c r="RL511" s="165"/>
      <c r="RM511" s="165"/>
      <c r="RN511" s="165"/>
      <c r="RO511" s="165"/>
      <c r="RP511" s="165"/>
      <c r="RQ511" s="165"/>
      <c r="RR511" s="165"/>
      <c r="RS511" s="165"/>
      <c r="RT511" s="165"/>
      <c r="RU511" s="165"/>
      <c r="RV511" s="165"/>
      <c r="RW511" s="165"/>
      <c r="RX511" s="165"/>
      <c r="RY511" s="165"/>
      <c r="RZ511" s="165"/>
      <c r="SA511" s="165"/>
      <c r="SB511" s="165"/>
      <c r="SC511" s="165"/>
      <c r="SD511" s="165"/>
      <c r="SE511" s="165"/>
      <c r="SF511" s="165"/>
      <c r="SG511" s="165"/>
      <c r="SH511" s="165"/>
      <c r="SI511" s="165"/>
      <c r="SJ511" s="165"/>
      <c r="SK511" s="165"/>
      <c r="SL511" s="165"/>
      <c r="SM511" s="165"/>
      <c r="SN511" s="165"/>
      <c r="SO511" s="165"/>
      <c r="SP511" s="165"/>
      <c r="SQ511" s="165"/>
      <c r="SR511" s="165"/>
      <c r="SS511" s="165"/>
      <c r="ST511" s="165"/>
      <c r="SU511" s="165"/>
      <c r="SV511" s="165"/>
      <c r="SW511" s="165"/>
      <c r="SX511" s="165"/>
      <c r="SY511" s="165"/>
      <c r="SZ511" s="165"/>
      <c r="TA511" s="165"/>
      <c r="TB511" s="165"/>
      <c r="TC511" s="165"/>
      <c r="TD511" s="165"/>
      <c r="TE511" s="165"/>
      <c r="TF511" s="165"/>
      <c r="TG511" s="165"/>
      <c r="TH511" s="165"/>
      <c r="TI511" s="165"/>
      <c r="TJ511" s="165"/>
      <c r="TK511" s="165"/>
      <c r="TL511" s="165"/>
      <c r="TM511" s="165"/>
      <c r="TN511" s="165"/>
      <c r="TO511" s="165"/>
      <c r="TP511" s="165"/>
      <c r="TQ511" s="165"/>
      <c r="TR511" s="165"/>
      <c r="TS511" s="165"/>
      <c r="TT511" s="165"/>
      <c r="TU511" s="165"/>
      <c r="TV511" s="165"/>
      <c r="TW511" s="165"/>
      <c r="TX511" s="165"/>
      <c r="TY511" s="165"/>
      <c r="TZ511" s="165"/>
      <c r="UA511" s="165"/>
      <c r="UB511" s="165"/>
      <c r="UC511" s="165"/>
      <c r="UD511" s="165"/>
      <c r="UE511" s="165"/>
      <c r="UF511" s="165"/>
      <c r="UG511" s="165"/>
      <c r="UH511" s="165"/>
      <c r="UI511" s="165"/>
      <c r="UJ511" s="165"/>
      <c r="UK511" s="165"/>
      <c r="UL511" s="165"/>
      <c r="UM511" s="165"/>
      <c r="UN511" s="165"/>
      <c r="UO511" s="165"/>
      <c r="UP511" s="165"/>
      <c r="UQ511" s="165"/>
      <c r="UR511" s="165"/>
      <c r="US511" s="165"/>
      <c r="UT511" s="165"/>
      <c r="UU511" s="165"/>
      <c r="UV511" s="165"/>
      <c r="UW511" s="165"/>
      <c r="UX511" s="165"/>
      <c r="UY511" s="165"/>
      <c r="UZ511" s="165"/>
      <c r="VA511" s="165"/>
      <c r="VB511" s="165"/>
      <c r="VC511" s="165"/>
      <c r="VD511" s="165"/>
      <c r="VE511" s="165"/>
      <c r="VF511" s="165"/>
      <c r="VG511" s="165"/>
      <c r="VH511" s="165"/>
      <c r="VI511" s="165"/>
      <c r="VJ511" s="165"/>
      <c r="VK511" s="165"/>
      <c r="VL511" s="165"/>
      <c r="VM511" s="165"/>
      <c r="VN511" s="165"/>
      <c r="VO511" s="165"/>
      <c r="VP511" s="165"/>
      <c r="VQ511" s="165"/>
      <c r="VR511" s="165"/>
      <c r="VS511" s="165"/>
      <c r="VT511" s="165"/>
      <c r="VU511" s="165"/>
      <c r="VV511" s="165"/>
      <c r="VW511" s="165"/>
      <c r="VX511" s="165"/>
      <c r="VY511" s="165"/>
      <c r="VZ511" s="165"/>
      <c r="WA511" s="165"/>
      <c r="WB511" s="165"/>
      <c r="WC511" s="165"/>
      <c r="WD511" s="165"/>
      <c r="WE511" s="165"/>
      <c r="WF511" s="165"/>
      <c r="WG511" s="165"/>
      <c r="WH511" s="165"/>
      <c r="WI511" s="165"/>
      <c r="WJ511" s="165"/>
      <c r="WK511" s="165"/>
      <c r="WL511" s="165"/>
      <c r="WM511" s="165"/>
      <c r="WN511" s="165"/>
      <c r="WO511" s="165"/>
      <c r="WP511" s="165"/>
      <c r="WQ511" s="165"/>
      <c r="WR511" s="165"/>
      <c r="WS511" s="165"/>
      <c r="WT511" s="165"/>
      <c r="WU511" s="165"/>
      <c r="WV511" s="165"/>
      <c r="WW511" s="165"/>
      <c r="WX511" s="165"/>
      <c r="WY511" s="165"/>
      <c r="WZ511" s="165"/>
      <c r="XA511" s="165"/>
      <c r="XB511" s="165"/>
      <c r="XC511" s="165"/>
      <c r="XD511" s="165"/>
      <c r="XE511" s="165"/>
      <c r="XF511" s="165"/>
      <c r="XG511" s="165"/>
      <c r="XH511" s="165"/>
      <c r="XI511" s="165"/>
      <c r="XJ511" s="165"/>
      <c r="XK511" s="165"/>
      <c r="XL511" s="165"/>
      <c r="XM511" s="165"/>
      <c r="XN511" s="165"/>
      <c r="XO511" s="165"/>
      <c r="XP511" s="165"/>
      <c r="XQ511" s="165"/>
      <c r="XR511" s="165"/>
      <c r="XS511" s="165"/>
      <c r="XT511" s="165"/>
      <c r="XU511" s="165"/>
      <c r="XV511" s="165"/>
      <c r="XW511" s="165"/>
      <c r="XX511" s="165"/>
      <c r="XY511" s="165"/>
      <c r="XZ511" s="165"/>
      <c r="YA511" s="165"/>
      <c r="YB511" s="165"/>
      <c r="YC511" s="165"/>
      <c r="YD511" s="165"/>
      <c r="YE511" s="165"/>
      <c r="YF511" s="165"/>
      <c r="YG511" s="165"/>
      <c r="YH511" s="165"/>
      <c r="YI511" s="165"/>
      <c r="YJ511" s="165"/>
      <c r="YK511" s="165"/>
      <c r="YL511" s="165"/>
      <c r="YM511" s="165"/>
      <c r="YN511" s="165"/>
      <c r="YO511" s="165"/>
      <c r="YP511" s="165"/>
      <c r="YQ511" s="165"/>
      <c r="YR511" s="165"/>
      <c r="YS511" s="165"/>
      <c r="YT511" s="165"/>
      <c r="YU511" s="165"/>
      <c r="YV511" s="165"/>
      <c r="YW511" s="165"/>
      <c r="YX511" s="165"/>
      <c r="YY511" s="165"/>
      <c r="YZ511" s="165"/>
      <c r="ZA511" s="165"/>
      <c r="ZB511" s="165"/>
      <c r="ZC511" s="165"/>
      <c r="ZD511" s="165"/>
      <c r="ZE511" s="165"/>
      <c r="ZF511" s="165"/>
      <c r="ZG511" s="165"/>
      <c r="ZH511" s="165"/>
      <c r="ZI511" s="165"/>
      <c r="ZJ511" s="165"/>
      <c r="ZK511" s="165"/>
      <c r="ZL511" s="165"/>
      <c r="ZM511" s="165"/>
      <c r="ZN511" s="165"/>
      <c r="ZO511" s="165"/>
      <c r="ZP511" s="165"/>
      <c r="ZQ511" s="165"/>
      <c r="ZR511" s="165"/>
      <c r="ZS511" s="165"/>
      <c r="ZT511" s="165"/>
      <c r="ZU511" s="165"/>
      <c r="ZV511" s="165"/>
      <c r="ZW511" s="165"/>
      <c r="ZX511" s="165"/>
      <c r="ZY511" s="165"/>
      <c r="ZZ511" s="165"/>
      <c r="AAA511" s="165"/>
      <c r="AAB511" s="165"/>
      <c r="AAC511" s="165"/>
      <c r="AAD511" s="165"/>
      <c r="AAE511" s="165"/>
      <c r="AAF511" s="165"/>
      <c r="AAG511" s="165"/>
      <c r="AAH511" s="165"/>
      <c r="AAI511" s="165"/>
      <c r="AAJ511" s="165"/>
      <c r="AAK511" s="165"/>
      <c r="AAL511" s="165"/>
      <c r="AAM511" s="165"/>
      <c r="AAN511" s="165"/>
      <c r="AAO511" s="165"/>
      <c r="AAP511" s="165"/>
      <c r="AAQ511" s="165"/>
      <c r="AAR511" s="165"/>
      <c r="AAS511" s="165"/>
      <c r="AAT511" s="165"/>
      <c r="AAU511" s="165"/>
      <c r="AAV511" s="165"/>
      <c r="AAW511" s="165"/>
      <c r="AAX511" s="165"/>
      <c r="AAY511" s="165"/>
      <c r="AAZ511" s="165"/>
      <c r="ABA511" s="165"/>
      <c r="ABB511" s="165"/>
      <c r="ABC511" s="165"/>
      <c r="ABD511" s="165"/>
      <c r="ABE511" s="165"/>
      <c r="ABF511" s="165"/>
      <c r="ABG511" s="165"/>
      <c r="ABH511" s="165"/>
      <c r="ABI511" s="165"/>
      <c r="ABJ511" s="165"/>
      <c r="ABK511" s="165"/>
      <c r="ABL511" s="165"/>
      <c r="ABM511" s="165"/>
      <c r="ABN511" s="165"/>
      <c r="ABO511" s="165"/>
      <c r="ABP511" s="165"/>
      <c r="ABQ511" s="165"/>
      <c r="ABR511" s="165"/>
      <c r="ABS511" s="165"/>
      <c r="ABT511" s="165"/>
      <c r="ABU511" s="165"/>
      <c r="ABV511" s="165"/>
      <c r="ABW511" s="165"/>
      <c r="ABX511" s="165"/>
      <c r="ABY511" s="165"/>
      <c r="ABZ511" s="165"/>
      <c r="ACA511" s="165"/>
      <c r="ACB511" s="165"/>
      <c r="ACC511" s="165"/>
      <c r="ACD511" s="165"/>
      <c r="ACE511" s="165"/>
      <c r="ACF511" s="165"/>
      <c r="ACG511" s="165"/>
      <c r="ACH511" s="165"/>
      <c r="ACI511" s="165"/>
      <c r="ACJ511" s="165"/>
      <c r="ACK511" s="165"/>
      <c r="ACL511" s="165"/>
      <c r="ACM511" s="165"/>
      <c r="ACN511" s="165"/>
      <c r="ACO511" s="165"/>
      <c r="ACP511" s="165"/>
      <c r="ACQ511" s="165"/>
      <c r="ACR511" s="165"/>
      <c r="ACS511" s="165"/>
      <c r="ACT511" s="165"/>
      <c r="ACU511" s="165"/>
      <c r="ACV511" s="165"/>
      <c r="ACW511" s="165"/>
      <c r="ACX511" s="165"/>
      <c r="ACY511" s="165"/>
      <c r="ACZ511" s="165"/>
      <c r="ADA511" s="165"/>
      <c r="ADB511" s="165"/>
      <c r="ADC511" s="165"/>
      <c r="ADD511" s="165"/>
      <c r="ADE511" s="165"/>
      <c r="ADF511" s="165"/>
      <c r="ADG511" s="165"/>
      <c r="ADH511" s="165"/>
      <c r="ADI511" s="165"/>
      <c r="ADJ511" s="165"/>
      <c r="ADK511" s="165"/>
      <c r="ADL511" s="165"/>
      <c r="ADM511" s="165"/>
      <c r="ADN511" s="165"/>
      <c r="ADO511" s="165"/>
      <c r="ADP511" s="165"/>
      <c r="ADQ511" s="165"/>
      <c r="ADR511" s="165"/>
      <c r="ADS511" s="165"/>
      <c r="ADT511" s="165"/>
      <c r="ADU511" s="165"/>
      <c r="ADV511" s="165"/>
      <c r="ADW511" s="165"/>
      <c r="ADX511" s="165"/>
      <c r="ADY511" s="165"/>
      <c r="ADZ511" s="165"/>
      <c r="AEA511" s="165"/>
      <c r="AEB511" s="165"/>
      <c r="AEC511" s="165"/>
      <c r="AED511" s="165"/>
      <c r="AEE511" s="165"/>
      <c r="AEF511" s="165"/>
      <c r="AEG511" s="165"/>
      <c r="AEH511" s="165"/>
      <c r="AEI511" s="165"/>
      <c r="AEJ511" s="165"/>
      <c r="AEK511" s="165"/>
      <c r="AEL511" s="165"/>
      <c r="AEM511" s="165"/>
      <c r="AEN511" s="165"/>
      <c r="AEO511" s="165"/>
      <c r="AEP511" s="165"/>
      <c r="AEQ511" s="165"/>
      <c r="AER511" s="165"/>
      <c r="AES511" s="165"/>
      <c r="AET511" s="165"/>
      <c r="AEU511" s="165"/>
      <c r="AEV511" s="165"/>
      <c r="AEW511" s="165"/>
      <c r="AEX511" s="165"/>
      <c r="AEY511" s="165"/>
      <c r="AEZ511" s="165"/>
      <c r="AFA511" s="165"/>
      <c r="AFB511" s="165"/>
      <c r="AFC511" s="165"/>
      <c r="AFD511" s="165"/>
      <c r="AFE511" s="165"/>
      <c r="AFF511" s="165"/>
      <c r="AFG511" s="165"/>
      <c r="AFH511" s="165"/>
      <c r="AFI511" s="165"/>
      <c r="AFJ511" s="165"/>
      <c r="AFK511" s="165"/>
      <c r="AFL511" s="165"/>
      <c r="AFM511" s="165"/>
      <c r="AFN511" s="165"/>
      <c r="AFO511" s="165"/>
      <c r="AFP511" s="165"/>
      <c r="AFQ511" s="165"/>
      <c r="AFR511" s="165"/>
      <c r="AFS511" s="165"/>
      <c r="AFT511" s="165"/>
      <c r="AFU511" s="165"/>
      <c r="AFV511" s="165"/>
      <c r="AFW511" s="165"/>
      <c r="AFX511" s="165"/>
      <c r="AFY511" s="165"/>
      <c r="AFZ511" s="165"/>
      <c r="AGA511" s="165"/>
      <c r="AGB511" s="165"/>
      <c r="AGC511" s="165"/>
      <c r="AGD511" s="165"/>
      <c r="AGE511" s="165"/>
      <c r="AGF511" s="165"/>
      <c r="AGG511" s="165"/>
      <c r="AGH511" s="165"/>
      <c r="AGI511" s="165"/>
      <c r="AGJ511" s="165"/>
      <c r="AGK511" s="165"/>
      <c r="AGL511" s="165"/>
      <c r="AGM511" s="165"/>
      <c r="AGN511" s="165"/>
      <c r="AGO511" s="165"/>
      <c r="AGP511" s="165"/>
      <c r="AGQ511" s="165"/>
      <c r="AGR511" s="165"/>
      <c r="AGS511" s="165"/>
      <c r="AGT511" s="165"/>
      <c r="AGU511" s="165"/>
      <c r="AGV511" s="165"/>
      <c r="AGW511" s="165"/>
      <c r="AGX511" s="165"/>
      <c r="AGY511" s="165"/>
      <c r="AGZ511" s="165"/>
      <c r="AHA511" s="165"/>
      <c r="AHB511" s="165"/>
      <c r="AHC511" s="165"/>
      <c r="AHD511" s="165"/>
      <c r="AHE511" s="165"/>
      <c r="AHF511" s="165"/>
      <c r="AHG511" s="165"/>
      <c r="AHH511" s="165"/>
      <c r="AHI511" s="165"/>
      <c r="AHJ511" s="165"/>
      <c r="AHK511" s="165"/>
      <c r="AHL511" s="165"/>
      <c r="AHM511" s="165"/>
      <c r="AHN511" s="165"/>
      <c r="AHO511" s="165"/>
      <c r="AHP511" s="165"/>
      <c r="AHQ511" s="165"/>
      <c r="AHR511" s="165"/>
      <c r="AHS511" s="165"/>
      <c r="AHT511" s="165"/>
      <c r="AHU511" s="165"/>
      <c r="AHV511" s="165"/>
      <c r="AHW511" s="165"/>
      <c r="AHX511" s="165"/>
      <c r="AHY511" s="165"/>
      <c r="AHZ511" s="165"/>
      <c r="AIA511" s="165"/>
      <c r="AIB511" s="165"/>
      <c r="AIC511" s="165"/>
      <c r="AID511" s="165"/>
      <c r="AIE511" s="165"/>
      <c r="AIF511" s="165"/>
      <c r="AIG511" s="165"/>
      <c r="AIH511" s="165"/>
      <c r="AII511" s="165"/>
      <c r="AIJ511" s="165"/>
      <c r="AIK511" s="165"/>
      <c r="AIL511" s="165"/>
      <c r="AIM511" s="165"/>
      <c r="AIN511" s="165"/>
      <c r="AIO511" s="165"/>
      <c r="AIP511" s="165"/>
      <c r="AIQ511" s="165"/>
      <c r="AIR511" s="165"/>
      <c r="AIS511" s="165"/>
      <c r="AIT511" s="165"/>
      <c r="AIU511" s="165"/>
      <c r="AIV511" s="165"/>
      <c r="AIW511" s="165"/>
      <c r="AIX511" s="165"/>
      <c r="AIY511" s="165"/>
      <c r="AIZ511" s="165"/>
      <c r="AJA511" s="165"/>
      <c r="AJB511" s="165"/>
      <c r="AJC511" s="165"/>
      <c r="AJD511" s="165"/>
      <c r="AJE511" s="165"/>
      <c r="AJF511" s="165"/>
      <c r="AJG511" s="165"/>
      <c r="AJH511" s="165"/>
      <c r="AJI511" s="165"/>
      <c r="AJJ511" s="165"/>
      <c r="AJK511" s="165"/>
      <c r="AJL511" s="165"/>
      <c r="AJM511" s="165"/>
      <c r="AJN511" s="165"/>
      <c r="AJO511" s="165"/>
      <c r="AJP511" s="165"/>
      <c r="AJQ511" s="165"/>
      <c r="AJR511" s="165"/>
      <c r="AJS511" s="165"/>
      <c r="AJT511" s="165"/>
      <c r="AJU511" s="165"/>
      <c r="AJV511" s="165"/>
      <c r="AJW511" s="165"/>
      <c r="AJX511" s="165"/>
      <c r="AJY511" s="165"/>
      <c r="AJZ511" s="165"/>
    </row>
    <row r="512" spans="1:962" ht="47.25" x14ac:dyDescent="0.2">
      <c r="A512" s="126">
        <v>60000187</v>
      </c>
      <c r="B512" s="164" t="s">
        <v>1445</v>
      </c>
      <c r="C512" s="153" t="s">
        <v>1368</v>
      </c>
      <c r="D512" s="155">
        <f t="shared" si="34"/>
        <v>595</v>
      </c>
      <c r="E512" s="155">
        <f>VLOOKUP(A512,[6]Лист2!$A$10:$G$1458,6,0)</f>
        <v>714</v>
      </c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  <c r="AZ512" s="165"/>
      <c r="BA512" s="165"/>
      <c r="BB512" s="165"/>
      <c r="BC512" s="165"/>
      <c r="BD512" s="165"/>
      <c r="BE512" s="165"/>
      <c r="BF512" s="165"/>
      <c r="BG512" s="165"/>
      <c r="BH512" s="165"/>
      <c r="BI512" s="165"/>
      <c r="BJ512" s="165"/>
      <c r="BK512" s="165"/>
      <c r="BL512" s="165"/>
      <c r="BM512" s="165"/>
      <c r="BN512" s="165"/>
      <c r="BO512" s="165"/>
      <c r="BP512" s="165"/>
      <c r="BQ512" s="165"/>
      <c r="BR512" s="165"/>
      <c r="BS512" s="165"/>
      <c r="BT512" s="165"/>
      <c r="BU512" s="165"/>
      <c r="BV512" s="165"/>
      <c r="BW512" s="165"/>
      <c r="BX512" s="165"/>
      <c r="BY512" s="165"/>
      <c r="BZ512" s="165"/>
      <c r="CA512" s="165"/>
      <c r="CB512" s="165"/>
      <c r="CC512" s="165"/>
      <c r="CD512" s="165"/>
      <c r="CE512" s="165"/>
      <c r="CF512" s="165"/>
      <c r="CG512" s="165"/>
      <c r="CH512" s="165"/>
      <c r="CI512" s="165"/>
      <c r="CJ512" s="165"/>
      <c r="CK512" s="165"/>
      <c r="CL512" s="165"/>
      <c r="CM512" s="165"/>
      <c r="CN512" s="165"/>
      <c r="CO512" s="165"/>
      <c r="CP512" s="165"/>
      <c r="CQ512" s="165"/>
      <c r="CR512" s="165"/>
      <c r="CS512" s="165"/>
      <c r="CT512" s="165"/>
      <c r="CU512" s="165"/>
      <c r="CV512" s="165"/>
      <c r="CW512" s="165"/>
      <c r="CX512" s="165"/>
      <c r="CY512" s="165"/>
      <c r="CZ512" s="165"/>
      <c r="DA512" s="165"/>
      <c r="DB512" s="165"/>
      <c r="DC512" s="165"/>
      <c r="DD512" s="165"/>
      <c r="DE512" s="165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/>
      <c r="DP512" s="165"/>
      <c r="DQ512" s="165"/>
      <c r="DR512" s="165"/>
      <c r="DS512" s="165"/>
      <c r="DT512" s="165"/>
      <c r="DU512" s="165"/>
      <c r="DV512" s="165"/>
      <c r="DW512" s="165"/>
      <c r="DX512" s="165"/>
      <c r="DY512" s="165"/>
      <c r="DZ512" s="165"/>
      <c r="EA512" s="165"/>
      <c r="EB512" s="165"/>
      <c r="EC512" s="165"/>
      <c r="ED512" s="165"/>
      <c r="EE512" s="165"/>
      <c r="EF512" s="165"/>
      <c r="EG512" s="165"/>
      <c r="EH512" s="165"/>
      <c r="EI512" s="165"/>
      <c r="EJ512" s="165"/>
      <c r="EK512" s="165"/>
      <c r="EL512" s="165"/>
      <c r="EM512" s="165"/>
      <c r="EN512" s="165"/>
      <c r="EO512" s="165"/>
      <c r="EP512" s="165"/>
      <c r="EQ512" s="165"/>
      <c r="ER512" s="165"/>
      <c r="ES512" s="165"/>
      <c r="ET512" s="165"/>
      <c r="EU512" s="165"/>
      <c r="EV512" s="165"/>
      <c r="EW512" s="165"/>
      <c r="EX512" s="165"/>
      <c r="EY512" s="165"/>
      <c r="EZ512" s="165"/>
      <c r="FA512" s="165"/>
      <c r="FB512" s="165"/>
      <c r="FC512" s="165"/>
      <c r="FD512" s="165"/>
      <c r="FE512" s="165"/>
      <c r="FF512" s="165"/>
      <c r="FG512" s="165"/>
      <c r="FH512" s="165"/>
      <c r="FI512" s="165"/>
      <c r="FJ512" s="165"/>
      <c r="FK512" s="165"/>
      <c r="FL512" s="165"/>
      <c r="FM512" s="165"/>
      <c r="FN512" s="165"/>
      <c r="FO512" s="165"/>
      <c r="FP512" s="165"/>
      <c r="FQ512" s="165"/>
      <c r="FR512" s="165"/>
      <c r="FS512" s="165"/>
      <c r="FT512" s="165"/>
      <c r="FU512" s="165"/>
      <c r="FV512" s="165"/>
      <c r="FW512" s="165"/>
      <c r="FX512" s="165"/>
      <c r="FY512" s="165"/>
      <c r="FZ512" s="165"/>
      <c r="GA512" s="165"/>
      <c r="GB512" s="165"/>
      <c r="GC512" s="165"/>
      <c r="GD512" s="165"/>
      <c r="GE512" s="165"/>
      <c r="GF512" s="165"/>
      <c r="GG512" s="165"/>
      <c r="GH512" s="165"/>
      <c r="GI512" s="165"/>
      <c r="GJ512" s="165"/>
      <c r="GK512" s="165"/>
      <c r="GL512" s="165"/>
      <c r="GM512" s="165"/>
      <c r="GN512" s="165"/>
      <c r="GO512" s="165"/>
      <c r="GP512" s="165"/>
      <c r="GQ512" s="165"/>
      <c r="GR512" s="165"/>
      <c r="GS512" s="165"/>
      <c r="GT512" s="165"/>
      <c r="GU512" s="165"/>
      <c r="GV512" s="165"/>
      <c r="GW512" s="165"/>
      <c r="GX512" s="165"/>
      <c r="GY512" s="165"/>
      <c r="GZ512" s="165"/>
      <c r="HA512" s="165"/>
      <c r="HB512" s="165"/>
      <c r="HC512" s="165"/>
      <c r="HD512" s="165"/>
      <c r="HE512" s="165"/>
      <c r="HF512" s="165"/>
      <c r="HG512" s="165"/>
      <c r="HH512" s="165"/>
      <c r="HI512" s="165"/>
      <c r="HJ512" s="165"/>
      <c r="HK512" s="165"/>
      <c r="HL512" s="165"/>
      <c r="HM512" s="165"/>
      <c r="HN512" s="165"/>
      <c r="HO512" s="165"/>
      <c r="HP512" s="165"/>
      <c r="HQ512" s="165"/>
      <c r="HR512" s="165"/>
      <c r="HS512" s="165"/>
      <c r="HT512" s="165"/>
      <c r="HU512" s="165"/>
      <c r="HV512" s="165"/>
      <c r="HW512" s="165"/>
      <c r="HX512" s="165"/>
      <c r="HY512" s="165"/>
      <c r="HZ512" s="165"/>
      <c r="IA512" s="165"/>
      <c r="IB512" s="165"/>
      <c r="IC512" s="165"/>
      <c r="ID512" s="165"/>
      <c r="IE512" s="165"/>
      <c r="IF512" s="165"/>
      <c r="IG512" s="165"/>
      <c r="IH512" s="165"/>
      <c r="II512" s="165"/>
      <c r="IJ512" s="165"/>
      <c r="IK512" s="165"/>
      <c r="IL512" s="165"/>
      <c r="IM512" s="165"/>
      <c r="IN512" s="165"/>
      <c r="IO512" s="165"/>
      <c r="IP512" s="165"/>
      <c r="IQ512" s="165"/>
      <c r="IR512" s="165"/>
      <c r="IS512" s="165"/>
      <c r="IT512" s="165"/>
      <c r="IU512" s="165"/>
      <c r="IV512" s="165"/>
      <c r="IW512" s="165"/>
      <c r="IX512" s="165"/>
      <c r="IY512" s="165"/>
      <c r="IZ512" s="165"/>
      <c r="JA512" s="165"/>
      <c r="JB512" s="165"/>
      <c r="JC512" s="165"/>
      <c r="JD512" s="165"/>
      <c r="JE512" s="165"/>
      <c r="JF512" s="165"/>
      <c r="JG512" s="165"/>
      <c r="JH512" s="165"/>
      <c r="JI512" s="165"/>
      <c r="JJ512" s="165"/>
      <c r="JK512" s="165"/>
      <c r="JL512" s="165"/>
      <c r="JM512" s="165"/>
      <c r="JN512" s="165"/>
      <c r="JO512" s="165"/>
      <c r="JP512" s="165"/>
      <c r="JQ512" s="165"/>
      <c r="JR512" s="165"/>
      <c r="JS512" s="165"/>
      <c r="JT512" s="165"/>
      <c r="JU512" s="165"/>
      <c r="JV512" s="165"/>
      <c r="JW512" s="165"/>
      <c r="JX512" s="165"/>
      <c r="JY512" s="165"/>
      <c r="JZ512" s="165"/>
      <c r="KA512" s="165"/>
      <c r="KB512" s="165"/>
      <c r="KC512" s="165"/>
      <c r="KD512" s="165"/>
      <c r="KE512" s="165"/>
      <c r="KF512" s="165"/>
      <c r="KG512" s="165"/>
      <c r="KH512" s="165"/>
      <c r="KI512" s="165"/>
      <c r="KJ512" s="165"/>
      <c r="KK512" s="165"/>
      <c r="KL512" s="165"/>
      <c r="KM512" s="165"/>
      <c r="KN512" s="165"/>
      <c r="KO512" s="165"/>
      <c r="KP512" s="165"/>
      <c r="KQ512" s="165"/>
      <c r="KR512" s="165"/>
      <c r="KS512" s="165"/>
      <c r="KT512" s="165"/>
      <c r="KU512" s="165"/>
      <c r="KV512" s="165"/>
      <c r="KW512" s="165"/>
      <c r="KX512" s="165"/>
      <c r="KY512" s="165"/>
      <c r="KZ512" s="165"/>
      <c r="LA512" s="165"/>
      <c r="LB512" s="165"/>
      <c r="LC512" s="165"/>
      <c r="LD512" s="165"/>
      <c r="LE512" s="165"/>
      <c r="LF512" s="165"/>
      <c r="LG512" s="165"/>
      <c r="LH512" s="165"/>
      <c r="LI512" s="165"/>
      <c r="LJ512" s="165"/>
      <c r="LK512" s="165"/>
      <c r="LL512" s="165"/>
      <c r="LM512" s="165"/>
      <c r="LN512" s="165"/>
      <c r="LO512" s="165"/>
      <c r="LP512" s="165"/>
      <c r="LQ512" s="165"/>
      <c r="LR512" s="165"/>
      <c r="LS512" s="165"/>
      <c r="LT512" s="165"/>
      <c r="LU512" s="165"/>
      <c r="LV512" s="165"/>
      <c r="LW512" s="165"/>
      <c r="LX512" s="165"/>
      <c r="LY512" s="165"/>
      <c r="LZ512" s="165"/>
      <c r="MA512" s="165"/>
      <c r="MB512" s="165"/>
      <c r="MC512" s="165"/>
      <c r="MD512" s="165"/>
      <c r="ME512" s="165"/>
      <c r="MF512" s="165"/>
      <c r="MG512" s="165"/>
      <c r="MH512" s="165"/>
      <c r="MI512" s="165"/>
      <c r="MJ512" s="165"/>
      <c r="MK512" s="165"/>
      <c r="ML512" s="165"/>
      <c r="MM512" s="165"/>
      <c r="MN512" s="165"/>
      <c r="MO512" s="165"/>
      <c r="MP512" s="165"/>
      <c r="MQ512" s="165"/>
      <c r="MR512" s="165"/>
      <c r="MS512" s="165"/>
      <c r="MT512" s="165"/>
      <c r="MU512" s="165"/>
      <c r="MV512" s="165"/>
      <c r="MW512" s="165"/>
      <c r="MX512" s="165"/>
      <c r="MY512" s="165"/>
      <c r="MZ512" s="165"/>
      <c r="NA512" s="165"/>
      <c r="NB512" s="165"/>
      <c r="NC512" s="165"/>
      <c r="ND512" s="165"/>
      <c r="NE512" s="165"/>
      <c r="NF512" s="165"/>
      <c r="NG512" s="165"/>
      <c r="NH512" s="165"/>
      <c r="NI512" s="165"/>
      <c r="NJ512" s="165"/>
      <c r="NK512" s="165"/>
      <c r="NL512" s="165"/>
      <c r="NM512" s="165"/>
      <c r="NN512" s="165"/>
      <c r="NO512" s="165"/>
      <c r="NP512" s="165"/>
      <c r="NQ512" s="165"/>
      <c r="NR512" s="165"/>
      <c r="NS512" s="165"/>
      <c r="NT512" s="165"/>
      <c r="NU512" s="165"/>
      <c r="NV512" s="165"/>
      <c r="NW512" s="165"/>
      <c r="NX512" s="165"/>
      <c r="NY512" s="165"/>
      <c r="NZ512" s="165"/>
      <c r="OA512" s="165"/>
      <c r="OB512" s="165"/>
      <c r="OC512" s="165"/>
      <c r="OD512" s="165"/>
      <c r="OE512" s="165"/>
      <c r="OF512" s="165"/>
      <c r="OG512" s="165"/>
      <c r="OH512" s="165"/>
      <c r="OI512" s="165"/>
      <c r="OJ512" s="165"/>
      <c r="OK512" s="165"/>
      <c r="OL512" s="165"/>
      <c r="OM512" s="165"/>
      <c r="ON512" s="165"/>
      <c r="OO512" s="165"/>
      <c r="OP512" s="165"/>
      <c r="OQ512" s="165"/>
      <c r="OR512" s="165"/>
      <c r="OS512" s="165"/>
      <c r="OT512" s="165"/>
      <c r="OU512" s="165"/>
      <c r="OV512" s="165"/>
      <c r="OW512" s="165"/>
      <c r="OX512" s="165"/>
      <c r="OY512" s="165"/>
      <c r="OZ512" s="165"/>
      <c r="PA512" s="165"/>
      <c r="PB512" s="165"/>
      <c r="PC512" s="165"/>
      <c r="PD512" s="165"/>
      <c r="PE512" s="165"/>
      <c r="PF512" s="165"/>
      <c r="PG512" s="165"/>
      <c r="PH512" s="165"/>
      <c r="PI512" s="165"/>
      <c r="PJ512" s="165"/>
      <c r="PK512" s="165"/>
      <c r="PL512" s="165"/>
      <c r="PM512" s="165"/>
      <c r="PN512" s="165"/>
      <c r="PO512" s="165"/>
      <c r="PP512" s="165"/>
      <c r="PQ512" s="165"/>
      <c r="PR512" s="165"/>
      <c r="PS512" s="165"/>
      <c r="PT512" s="165"/>
      <c r="PU512" s="165"/>
      <c r="PV512" s="165"/>
      <c r="PW512" s="165"/>
      <c r="PX512" s="165"/>
      <c r="PY512" s="165"/>
      <c r="PZ512" s="165"/>
      <c r="QA512" s="165"/>
      <c r="QB512" s="165"/>
      <c r="QC512" s="165"/>
      <c r="QD512" s="165"/>
      <c r="QE512" s="165"/>
      <c r="QF512" s="165"/>
      <c r="QG512" s="165"/>
      <c r="QH512" s="165"/>
      <c r="QI512" s="165"/>
      <c r="QJ512" s="165"/>
      <c r="QK512" s="165"/>
      <c r="QL512" s="165"/>
      <c r="QM512" s="165"/>
      <c r="QN512" s="165"/>
      <c r="QO512" s="165"/>
      <c r="QP512" s="165"/>
      <c r="QQ512" s="165"/>
      <c r="QR512" s="165"/>
      <c r="QS512" s="165"/>
      <c r="QT512" s="165"/>
      <c r="QU512" s="165"/>
      <c r="QV512" s="165"/>
      <c r="QW512" s="165"/>
      <c r="QX512" s="165"/>
      <c r="QY512" s="165"/>
      <c r="QZ512" s="165"/>
      <c r="RA512" s="165"/>
      <c r="RB512" s="165"/>
      <c r="RC512" s="165"/>
      <c r="RD512" s="165"/>
      <c r="RE512" s="165"/>
      <c r="RF512" s="165"/>
      <c r="RG512" s="165"/>
      <c r="RH512" s="165"/>
      <c r="RI512" s="165"/>
      <c r="RJ512" s="165"/>
      <c r="RK512" s="165"/>
      <c r="RL512" s="165"/>
      <c r="RM512" s="165"/>
      <c r="RN512" s="165"/>
      <c r="RO512" s="165"/>
      <c r="RP512" s="165"/>
      <c r="RQ512" s="165"/>
      <c r="RR512" s="165"/>
      <c r="RS512" s="165"/>
      <c r="RT512" s="165"/>
      <c r="RU512" s="165"/>
      <c r="RV512" s="165"/>
      <c r="RW512" s="165"/>
      <c r="RX512" s="165"/>
      <c r="RY512" s="165"/>
      <c r="RZ512" s="165"/>
      <c r="SA512" s="165"/>
      <c r="SB512" s="165"/>
      <c r="SC512" s="165"/>
      <c r="SD512" s="165"/>
      <c r="SE512" s="165"/>
      <c r="SF512" s="165"/>
      <c r="SG512" s="165"/>
      <c r="SH512" s="165"/>
      <c r="SI512" s="165"/>
      <c r="SJ512" s="165"/>
      <c r="SK512" s="165"/>
      <c r="SL512" s="165"/>
      <c r="SM512" s="165"/>
      <c r="SN512" s="165"/>
      <c r="SO512" s="165"/>
      <c r="SP512" s="165"/>
      <c r="SQ512" s="165"/>
      <c r="SR512" s="165"/>
      <c r="SS512" s="165"/>
      <c r="ST512" s="165"/>
      <c r="SU512" s="165"/>
      <c r="SV512" s="165"/>
      <c r="SW512" s="165"/>
      <c r="SX512" s="165"/>
      <c r="SY512" s="165"/>
      <c r="SZ512" s="165"/>
      <c r="TA512" s="165"/>
      <c r="TB512" s="165"/>
      <c r="TC512" s="165"/>
      <c r="TD512" s="165"/>
      <c r="TE512" s="165"/>
      <c r="TF512" s="165"/>
      <c r="TG512" s="165"/>
      <c r="TH512" s="165"/>
      <c r="TI512" s="165"/>
      <c r="TJ512" s="165"/>
      <c r="TK512" s="165"/>
      <c r="TL512" s="165"/>
      <c r="TM512" s="165"/>
      <c r="TN512" s="165"/>
      <c r="TO512" s="165"/>
      <c r="TP512" s="165"/>
      <c r="TQ512" s="165"/>
      <c r="TR512" s="165"/>
      <c r="TS512" s="165"/>
      <c r="TT512" s="165"/>
      <c r="TU512" s="165"/>
      <c r="TV512" s="165"/>
      <c r="TW512" s="165"/>
      <c r="TX512" s="165"/>
      <c r="TY512" s="165"/>
      <c r="TZ512" s="165"/>
      <c r="UA512" s="165"/>
      <c r="UB512" s="165"/>
      <c r="UC512" s="165"/>
      <c r="UD512" s="165"/>
      <c r="UE512" s="165"/>
      <c r="UF512" s="165"/>
      <c r="UG512" s="165"/>
      <c r="UH512" s="165"/>
      <c r="UI512" s="165"/>
      <c r="UJ512" s="165"/>
      <c r="UK512" s="165"/>
      <c r="UL512" s="165"/>
      <c r="UM512" s="165"/>
      <c r="UN512" s="165"/>
      <c r="UO512" s="165"/>
      <c r="UP512" s="165"/>
      <c r="UQ512" s="165"/>
      <c r="UR512" s="165"/>
      <c r="US512" s="165"/>
      <c r="UT512" s="165"/>
      <c r="UU512" s="165"/>
      <c r="UV512" s="165"/>
      <c r="UW512" s="165"/>
      <c r="UX512" s="165"/>
      <c r="UY512" s="165"/>
      <c r="UZ512" s="165"/>
      <c r="VA512" s="165"/>
      <c r="VB512" s="165"/>
      <c r="VC512" s="165"/>
      <c r="VD512" s="165"/>
      <c r="VE512" s="165"/>
      <c r="VF512" s="165"/>
      <c r="VG512" s="165"/>
      <c r="VH512" s="165"/>
      <c r="VI512" s="165"/>
      <c r="VJ512" s="165"/>
      <c r="VK512" s="165"/>
      <c r="VL512" s="165"/>
      <c r="VM512" s="165"/>
      <c r="VN512" s="165"/>
      <c r="VO512" s="165"/>
      <c r="VP512" s="165"/>
      <c r="VQ512" s="165"/>
      <c r="VR512" s="165"/>
      <c r="VS512" s="165"/>
      <c r="VT512" s="165"/>
      <c r="VU512" s="165"/>
      <c r="VV512" s="165"/>
      <c r="VW512" s="165"/>
      <c r="VX512" s="165"/>
      <c r="VY512" s="165"/>
      <c r="VZ512" s="165"/>
      <c r="WA512" s="165"/>
      <c r="WB512" s="165"/>
      <c r="WC512" s="165"/>
      <c r="WD512" s="165"/>
      <c r="WE512" s="165"/>
      <c r="WF512" s="165"/>
      <c r="WG512" s="165"/>
      <c r="WH512" s="165"/>
      <c r="WI512" s="165"/>
      <c r="WJ512" s="165"/>
      <c r="WK512" s="165"/>
      <c r="WL512" s="165"/>
      <c r="WM512" s="165"/>
      <c r="WN512" s="165"/>
      <c r="WO512" s="165"/>
      <c r="WP512" s="165"/>
      <c r="WQ512" s="165"/>
      <c r="WR512" s="165"/>
      <c r="WS512" s="165"/>
      <c r="WT512" s="165"/>
      <c r="WU512" s="165"/>
      <c r="WV512" s="165"/>
      <c r="WW512" s="165"/>
      <c r="WX512" s="165"/>
      <c r="WY512" s="165"/>
      <c r="WZ512" s="165"/>
      <c r="XA512" s="165"/>
      <c r="XB512" s="165"/>
      <c r="XC512" s="165"/>
      <c r="XD512" s="165"/>
      <c r="XE512" s="165"/>
      <c r="XF512" s="165"/>
      <c r="XG512" s="165"/>
      <c r="XH512" s="165"/>
      <c r="XI512" s="165"/>
      <c r="XJ512" s="165"/>
      <c r="XK512" s="165"/>
      <c r="XL512" s="165"/>
      <c r="XM512" s="165"/>
      <c r="XN512" s="165"/>
      <c r="XO512" s="165"/>
      <c r="XP512" s="165"/>
      <c r="XQ512" s="165"/>
      <c r="XR512" s="165"/>
      <c r="XS512" s="165"/>
      <c r="XT512" s="165"/>
      <c r="XU512" s="165"/>
      <c r="XV512" s="165"/>
      <c r="XW512" s="165"/>
      <c r="XX512" s="165"/>
      <c r="XY512" s="165"/>
      <c r="XZ512" s="165"/>
      <c r="YA512" s="165"/>
      <c r="YB512" s="165"/>
      <c r="YC512" s="165"/>
      <c r="YD512" s="165"/>
      <c r="YE512" s="165"/>
      <c r="YF512" s="165"/>
      <c r="YG512" s="165"/>
      <c r="YH512" s="165"/>
      <c r="YI512" s="165"/>
      <c r="YJ512" s="165"/>
      <c r="YK512" s="165"/>
      <c r="YL512" s="165"/>
      <c r="YM512" s="165"/>
      <c r="YN512" s="165"/>
      <c r="YO512" s="165"/>
      <c r="YP512" s="165"/>
      <c r="YQ512" s="165"/>
      <c r="YR512" s="165"/>
      <c r="YS512" s="165"/>
      <c r="YT512" s="165"/>
      <c r="YU512" s="165"/>
      <c r="YV512" s="165"/>
      <c r="YW512" s="165"/>
      <c r="YX512" s="165"/>
      <c r="YY512" s="165"/>
      <c r="YZ512" s="165"/>
      <c r="ZA512" s="165"/>
      <c r="ZB512" s="165"/>
      <c r="ZC512" s="165"/>
      <c r="ZD512" s="165"/>
      <c r="ZE512" s="165"/>
      <c r="ZF512" s="165"/>
      <c r="ZG512" s="165"/>
      <c r="ZH512" s="165"/>
      <c r="ZI512" s="165"/>
      <c r="ZJ512" s="165"/>
      <c r="ZK512" s="165"/>
      <c r="ZL512" s="165"/>
      <c r="ZM512" s="165"/>
      <c r="ZN512" s="165"/>
      <c r="ZO512" s="165"/>
      <c r="ZP512" s="165"/>
      <c r="ZQ512" s="165"/>
      <c r="ZR512" s="165"/>
      <c r="ZS512" s="165"/>
      <c r="ZT512" s="165"/>
      <c r="ZU512" s="165"/>
      <c r="ZV512" s="165"/>
      <c r="ZW512" s="165"/>
      <c r="ZX512" s="165"/>
      <c r="ZY512" s="165"/>
      <c r="ZZ512" s="165"/>
      <c r="AAA512" s="165"/>
      <c r="AAB512" s="165"/>
      <c r="AAC512" s="165"/>
      <c r="AAD512" s="165"/>
      <c r="AAE512" s="165"/>
      <c r="AAF512" s="165"/>
      <c r="AAG512" s="165"/>
      <c r="AAH512" s="165"/>
      <c r="AAI512" s="165"/>
      <c r="AAJ512" s="165"/>
      <c r="AAK512" s="165"/>
      <c r="AAL512" s="165"/>
      <c r="AAM512" s="165"/>
      <c r="AAN512" s="165"/>
      <c r="AAO512" s="165"/>
      <c r="AAP512" s="165"/>
      <c r="AAQ512" s="165"/>
      <c r="AAR512" s="165"/>
      <c r="AAS512" s="165"/>
      <c r="AAT512" s="165"/>
      <c r="AAU512" s="165"/>
      <c r="AAV512" s="165"/>
      <c r="AAW512" s="165"/>
      <c r="AAX512" s="165"/>
      <c r="AAY512" s="165"/>
      <c r="AAZ512" s="165"/>
      <c r="ABA512" s="165"/>
      <c r="ABB512" s="165"/>
      <c r="ABC512" s="165"/>
      <c r="ABD512" s="165"/>
      <c r="ABE512" s="165"/>
      <c r="ABF512" s="165"/>
      <c r="ABG512" s="165"/>
      <c r="ABH512" s="165"/>
      <c r="ABI512" s="165"/>
      <c r="ABJ512" s="165"/>
      <c r="ABK512" s="165"/>
      <c r="ABL512" s="165"/>
      <c r="ABM512" s="165"/>
      <c r="ABN512" s="165"/>
      <c r="ABO512" s="165"/>
      <c r="ABP512" s="165"/>
      <c r="ABQ512" s="165"/>
      <c r="ABR512" s="165"/>
      <c r="ABS512" s="165"/>
      <c r="ABT512" s="165"/>
      <c r="ABU512" s="165"/>
      <c r="ABV512" s="165"/>
      <c r="ABW512" s="165"/>
      <c r="ABX512" s="165"/>
      <c r="ABY512" s="165"/>
      <c r="ABZ512" s="165"/>
      <c r="ACA512" s="165"/>
      <c r="ACB512" s="165"/>
      <c r="ACC512" s="165"/>
      <c r="ACD512" s="165"/>
      <c r="ACE512" s="165"/>
      <c r="ACF512" s="165"/>
      <c r="ACG512" s="165"/>
      <c r="ACH512" s="165"/>
      <c r="ACI512" s="165"/>
      <c r="ACJ512" s="165"/>
      <c r="ACK512" s="165"/>
      <c r="ACL512" s="165"/>
      <c r="ACM512" s="165"/>
      <c r="ACN512" s="165"/>
      <c r="ACO512" s="165"/>
      <c r="ACP512" s="165"/>
      <c r="ACQ512" s="165"/>
      <c r="ACR512" s="165"/>
      <c r="ACS512" s="165"/>
      <c r="ACT512" s="165"/>
      <c r="ACU512" s="165"/>
      <c r="ACV512" s="165"/>
      <c r="ACW512" s="165"/>
      <c r="ACX512" s="165"/>
      <c r="ACY512" s="165"/>
      <c r="ACZ512" s="165"/>
      <c r="ADA512" s="165"/>
      <c r="ADB512" s="165"/>
      <c r="ADC512" s="165"/>
      <c r="ADD512" s="165"/>
      <c r="ADE512" s="165"/>
      <c r="ADF512" s="165"/>
      <c r="ADG512" s="165"/>
      <c r="ADH512" s="165"/>
      <c r="ADI512" s="165"/>
      <c r="ADJ512" s="165"/>
      <c r="ADK512" s="165"/>
      <c r="ADL512" s="165"/>
      <c r="ADM512" s="165"/>
      <c r="ADN512" s="165"/>
      <c r="ADO512" s="165"/>
      <c r="ADP512" s="165"/>
      <c r="ADQ512" s="165"/>
      <c r="ADR512" s="165"/>
      <c r="ADS512" s="165"/>
      <c r="ADT512" s="165"/>
      <c r="ADU512" s="165"/>
      <c r="ADV512" s="165"/>
      <c r="ADW512" s="165"/>
      <c r="ADX512" s="165"/>
      <c r="ADY512" s="165"/>
      <c r="ADZ512" s="165"/>
      <c r="AEA512" s="165"/>
      <c r="AEB512" s="165"/>
      <c r="AEC512" s="165"/>
      <c r="AED512" s="165"/>
      <c r="AEE512" s="165"/>
      <c r="AEF512" s="165"/>
      <c r="AEG512" s="165"/>
      <c r="AEH512" s="165"/>
      <c r="AEI512" s="165"/>
      <c r="AEJ512" s="165"/>
      <c r="AEK512" s="165"/>
      <c r="AEL512" s="165"/>
      <c r="AEM512" s="165"/>
      <c r="AEN512" s="165"/>
      <c r="AEO512" s="165"/>
      <c r="AEP512" s="165"/>
      <c r="AEQ512" s="165"/>
      <c r="AER512" s="165"/>
      <c r="AES512" s="165"/>
      <c r="AET512" s="165"/>
      <c r="AEU512" s="165"/>
      <c r="AEV512" s="165"/>
      <c r="AEW512" s="165"/>
      <c r="AEX512" s="165"/>
      <c r="AEY512" s="165"/>
      <c r="AEZ512" s="165"/>
      <c r="AFA512" s="165"/>
      <c r="AFB512" s="165"/>
      <c r="AFC512" s="165"/>
      <c r="AFD512" s="165"/>
      <c r="AFE512" s="165"/>
      <c r="AFF512" s="165"/>
      <c r="AFG512" s="165"/>
      <c r="AFH512" s="165"/>
      <c r="AFI512" s="165"/>
      <c r="AFJ512" s="165"/>
      <c r="AFK512" s="165"/>
      <c r="AFL512" s="165"/>
      <c r="AFM512" s="165"/>
      <c r="AFN512" s="165"/>
      <c r="AFO512" s="165"/>
      <c r="AFP512" s="165"/>
      <c r="AFQ512" s="165"/>
      <c r="AFR512" s="165"/>
      <c r="AFS512" s="165"/>
      <c r="AFT512" s="165"/>
      <c r="AFU512" s="165"/>
      <c r="AFV512" s="165"/>
      <c r="AFW512" s="165"/>
      <c r="AFX512" s="165"/>
      <c r="AFY512" s="165"/>
      <c r="AFZ512" s="165"/>
      <c r="AGA512" s="165"/>
      <c r="AGB512" s="165"/>
      <c r="AGC512" s="165"/>
      <c r="AGD512" s="165"/>
      <c r="AGE512" s="165"/>
      <c r="AGF512" s="165"/>
      <c r="AGG512" s="165"/>
      <c r="AGH512" s="165"/>
      <c r="AGI512" s="165"/>
      <c r="AGJ512" s="165"/>
      <c r="AGK512" s="165"/>
      <c r="AGL512" s="165"/>
      <c r="AGM512" s="165"/>
      <c r="AGN512" s="165"/>
      <c r="AGO512" s="165"/>
      <c r="AGP512" s="165"/>
      <c r="AGQ512" s="165"/>
      <c r="AGR512" s="165"/>
      <c r="AGS512" s="165"/>
      <c r="AGT512" s="165"/>
      <c r="AGU512" s="165"/>
      <c r="AGV512" s="165"/>
      <c r="AGW512" s="165"/>
      <c r="AGX512" s="165"/>
      <c r="AGY512" s="165"/>
      <c r="AGZ512" s="165"/>
      <c r="AHA512" s="165"/>
      <c r="AHB512" s="165"/>
      <c r="AHC512" s="165"/>
      <c r="AHD512" s="165"/>
      <c r="AHE512" s="165"/>
      <c r="AHF512" s="165"/>
      <c r="AHG512" s="165"/>
      <c r="AHH512" s="165"/>
      <c r="AHI512" s="165"/>
      <c r="AHJ512" s="165"/>
      <c r="AHK512" s="165"/>
      <c r="AHL512" s="165"/>
      <c r="AHM512" s="165"/>
      <c r="AHN512" s="165"/>
      <c r="AHO512" s="165"/>
      <c r="AHP512" s="165"/>
      <c r="AHQ512" s="165"/>
      <c r="AHR512" s="165"/>
      <c r="AHS512" s="165"/>
      <c r="AHT512" s="165"/>
      <c r="AHU512" s="165"/>
      <c r="AHV512" s="165"/>
      <c r="AHW512" s="165"/>
      <c r="AHX512" s="165"/>
      <c r="AHY512" s="165"/>
      <c r="AHZ512" s="165"/>
      <c r="AIA512" s="165"/>
      <c r="AIB512" s="165"/>
      <c r="AIC512" s="165"/>
      <c r="AID512" s="165"/>
      <c r="AIE512" s="165"/>
      <c r="AIF512" s="165"/>
      <c r="AIG512" s="165"/>
      <c r="AIH512" s="165"/>
      <c r="AII512" s="165"/>
      <c r="AIJ512" s="165"/>
      <c r="AIK512" s="165"/>
      <c r="AIL512" s="165"/>
      <c r="AIM512" s="165"/>
      <c r="AIN512" s="165"/>
      <c r="AIO512" s="165"/>
      <c r="AIP512" s="165"/>
      <c r="AIQ512" s="165"/>
      <c r="AIR512" s="165"/>
      <c r="AIS512" s="165"/>
      <c r="AIT512" s="165"/>
      <c r="AIU512" s="165"/>
      <c r="AIV512" s="165"/>
      <c r="AIW512" s="165"/>
      <c r="AIX512" s="165"/>
      <c r="AIY512" s="165"/>
      <c r="AIZ512" s="165"/>
      <c r="AJA512" s="165"/>
      <c r="AJB512" s="165"/>
      <c r="AJC512" s="165"/>
      <c r="AJD512" s="165"/>
      <c r="AJE512" s="165"/>
      <c r="AJF512" s="165"/>
      <c r="AJG512" s="165"/>
      <c r="AJH512" s="165"/>
      <c r="AJI512" s="165"/>
      <c r="AJJ512" s="165"/>
      <c r="AJK512" s="165"/>
      <c r="AJL512" s="165"/>
      <c r="AJM512" s="165"/>
      <c r="AJN512" s="165"/>
      <c r="AJO512" s="165"/>
      <c r="AJP512" s="165"/>
      <c r="AJQ512" s="165"/>
      <c r="AJR512" s="165"/>
      <c r="AJS512" s="165"/>
      <c r="AJT512" s="165"/>
      <c r="AJU512" s="165"/>
      <c r="AJV512" s="165"/>
      <c r="AJW512" s="165"/>
      <c r="AJX512" s="165"/>
      <c r="AJY512" s="165"/>
      <c r="AJZ512" s="165"/>
    </row>
    <row r="513" spans="1:962" ht="78.75" x14ac:dyDescent="0.2">
      <c r="A513" s="126">
        <v>60000188</v>
      </c>
      <c r="B513" s="164" t="s">
        <v>1446</v>
      </c>
      <c r="C513" s="153" t="s">
        <v>1368</v>
      </c>
      <c r="D513" s="155">
        <f t="shared" si="34"/>
        <v>1160</v>
      </c>
      <c r="E513" s="155">
        <f>VLOOKUP(A513,[6]Лист2!$A$10:$G$1458,6,0)</f>
        <v>1392</v>
      </c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  <c r="AZ513" s="165"/>
      <c r="BA513" s="165"/>
      <c r="BB513" s="165"/>
      <c r="BC513" s="165"/>
      <c r="BD513" s="165"/>
      <c r="BE513" s="165"/>
      <c r="BF513" s="165"/>
      <c r="BG513" s="165"/>
      <c r="BH513" s="165"/>
      <c r="BI513" s="165"/>
      <c r="BJ513" s="165"/>
      <c r="BK513" s="165"/>
      <c r="BL513" s="165"/>
      <c r="BM513" s="165"/>
      <c r="BN513" s="165"/>
      <c r="BO513" s="165"/>
      <c r="BP513" s="165"/>
      <c r="BQ513" s="165"/>
      <c r="BR513" s="165"/>
      <c r="BS513" s="165"/>
      <c r="BT513" s="165"/>
      <c r="BU513" s="165"/>
      <c r="BV513" s="165"/>
      <c r="BW513" s="165"/>
      <c r="BX513" s="165"/>
      <c r="BY513" s="165"/>
      <c r="BZ513" s="165"/>
      <c r="CA513" s="165"/>
      <c r="CB513" s="165"/>
      <c r="CC513" s="165"/>
      <c r="CD513" s="165"/>
      <c r="CE513" s="165"/>
      <c r="CF513" s="165"/>
      <c r="CG513" s="165"/>
      <c r="CH513" s="165"/>
      <c r="CI513" s="165"/>
      <c r="CJ513" s="165"/>
      <c r="CK513" s="165"/>
      <c r="CL513" s="165"/>
      <c r="CM513" s="165"/>
      <c r="CN513" s="165"/>
      <c r="CO513" s="165"/>
      <c r="CP513" s="165"/>
      <c r="CQ513" s="165"/>
      <c r="CR513" s="165"/>
      <c r="CS513" s="165"/>
      <c r="CT513" s="165"/>
      <c r="CU513" s="165"/>
      <c r="CV513" s="165"/>
      <c r="CW513" s="165"/>
      <c r="CX513" s="165"/>
      <c r="CY513" s="165"/>
      <c r="CZ513" s="165"/>
      <c r="DA513" s="165"/>
      <c r="DB513" s="165"/>
      <c r="DC513" s="165"/>
      <c r="DD513" s="165"/>
      <c r="DE513" s="165"/>
      <c r="DF513" s="165"/>
      <c r="DG513" s="165"/>
      <c r="DH513" s="165"/>
      <c r="DI513" s="165"/>
      <c r="DJ513" s="165"/>
      <c r="DK513" s="165"/>
      <c r="DL513" s="165"/>
      <c r="DM513" s="165"/>
      <c r="DN513" s="165"/>
      <c r="DO513" s="165"/>
      <c r="DP513" s="165"/>
      <c r="DQ513" s="165"/>
      <c r="DR513" s="165"/>
      <c r="DS513" s="165"/>
      <c r="DT513" s="165"/>
      <c r="DU513" s="165"/>
      <c r="DV513" s="165"/>
      <c r="DW513" s="165"/>
      <c r="DX513" s="165"/>
      <c r="DY513" s="165"/>
      <c r="DZ513" s="165"/>
      <c r="EA513" s="165"/>
      <c r="EB513" s="165"/>
      <c r="EC513" s="165"/>
      <c r="ED513" s="165"/>
      <c r="EE513" s="165"/>
      <c r="EF513" s="165"/>
      <c r="EG513" s="165"/>
      <c r="EH513" s="165"/>
      <c r="EI513" s="165"/>
      <c r="EJ513" s="165"/>
      <c r="EK513" s="165"/>
      <c r="EL513" s="165"/>
      <c r="EM513" s="165"/>
      <c r="EN513" s="165"/>
      <c r="EO513" s="165"/>
      <c r="EP513" s="165"/>
      <c r="EQ513" s="165"/>
      <c r="ER513" s="165"/>
      <c r="ES513" s="165"/>
      <c r="ET513" s="165"/>
      <c r="EU513" s="165"/>
      <c r="EV513" s="165"/>
      <c r="EW513" s="165"/>
      <c r="EX513" s="165"/>
      <c r="EY513" s="165"/>
      <c r="EZ513" s="165"/>
      <c r="FA513" s="165"/>
      <c r="FB513" s="165"/>
      <c r="FC513" s="165"/>
      <c r="FD513" s="165"/>
      <c r="FE513" s="165"/>
      <c r="FF513" s="165"/>
      <c r="FG513" s="165"/>
      <c r="FH513" s="165"/>
      <c r="FI513" s="165"/>
      <c r="FJ513" s="165"/>
      <c r="FK513" s="165"/>
      <c r="FL513" s="165"/>
      <c r="FM513" s="165"/>
      <c r="FN513" s="165"/>
      <c r="FO513" s="165"/>
      <c r="FP513" s="165"/>
      <c r="FQ513" s="165"/>
      <c r="FR513" s="165"/>
      <c r="FS513" s="165"/>
      <c r="FT513" s="165"/>
      <c r="FU513" s="165"/>
      <c r="FV513" s="165"/>
      <c r="FW513" s="165"/>
      <c r="FX513" s="165"/>
      <c r="FY513" s="165"/>
      <c r="FZ513" s="165"/>
      <c r="GA513" s="165"/>
      <c r="GB513" s="165"/>
      <c r="GC513" s="165"/>
      <c r="GD513" s="165"/>
      <c r="GE513" s="165"/>
      <c r="GF513" s="165"/>
      <c r="GG513" s="165"/>
      <c r="GH513" s="165"/>
      <c r="GI513" s="165"/>
      <c r="GJ513" s="165"/>
      <c r="GK513" s="165"/>
      <c r="GL513" s="165"/>
      <c r="GM513" s="165"/>
      <c r="GN513" s="165"/>
      <c r="GO513" s="165"/>
      <c r="GP513" s="165"/>
      <c r="GQ513" s="165"/>
      <c r="GR513" s="165"/>
      <c r="GS513" s="165"/>
      <c r="GT513" s="165"/>
      <c r="GU513" s="165"/>
      <c r="GV513" s="165"/>
      <c r="GW513" s="165"/>
      <c r="GX513" s="165"/>
      <c r="GY513" s="165"/>
      <c r="GZ513" s="165"/>
      <c r="HA513" s="165"/>
      <c r="HB513" s="165"/>
      <c r="HC513" s="165"/>
      <c r="HD513" s="165"/>
      <c r="HE513" s="165"/>
      <c r="HF513" s="165"/>
      <c r="HG513" s="165"/>
      <c r="HH513" s="165"/>
      <c r="HI513" s="165"/>
      <c r="HJ513" s="165"/>
      <c r="HK513" s="165"/>
      <c r="HL513" s="165"/>
      <c r="HM513" s="165"/>
      <c r="HN513" s="165"/>
      <c r="HO513" s="165"/>
      <c r="HP513" s="165"/>
      <c r="HQ513" s="165"/>
      <c r="HR513" s="165"/>
      <c r="HS513" s="165"/>
      <c r="HT513" s="165"/>
      <c r="HU513" s="165"/>
      <c r="HV513" s="165"/>
      <c r="HW513" s="165"/>
      <c r="HX513" s="165"/>
      <c r="HY513" s="165"/>
      <c r="HZ513" s="165"/>
      <c r="IA513" s="165"/>
      <c r="IB513" s="165"/>
      <c r="IC513" s="165"/>
      <c r="ID513" s="165"/>
      <c r="IE513" s="165"/>
      <c r="IF513" s="165"/>
      <c r="IG513" s="165"/>
      <c r="IH513" s="165"/>
      <c r="II513" s="165"/>
      <c r="IJ513" s="165"/>
      <c r="IK513" s="165"/>
      <c r="IL513" s="165"/>
      <c r="IM513" s="165"/>
      <c r="IN513" s="165"/>
      <c r="IO513" s="165"/>
      <c r="IP513" s="165"/>
      <c r="IQ513" s="165"/>
      <c r="IR513" s="165"/>
      <c r="IS513" s="165"/>
      <c r="IT513" s="165"/>
      <c r="IU513" s="165"/>
      <c r="IV513" s="165"/>
      <c r="IW513" s="165"/>
      <c r="IX513" s="165"/>
      <c r="IY513" s="165"/>
      <c r="IZ513" s="165"/>
      <c r="JA513" s="165"/>
      <c r="JB513" s="165"/>
      <c r="JC513" s="165"/>
      <c r="JD513" s="165"/>
      <c r="JE513" s="165"/>
      <c r="JF513" s="165"/>
      <c r="JG513" s="165"/>
      <c r="JH513" s="165"/>
      <c r="JI513" s="165"/>
      <c r="JJ513" s="165"/>
      <c r="JK513" s="165"/>
      <c r="JL513" s="165"/>
      <c r="JM513" s="165"/>
      <c r="JN513" s="165"/>
      <c r="JO513" s="165"/>
      <c r="JP513" s="165"/>
      <c r="JQ513" s="165"/>
      <c r="JR513" s="165"/>
      <c r="JS513" s="165"/>
      <c r="JT513" s="165"/>
      <c r="JU513" s="165"/>
      <c r="JV513" s="165"/>
      <c r="JW513" s="165"/>
      <c r="JX513" s="165"/>
      <c r="JY513" s="165"/>
      <c r="JZ513" s="165"/>
      <c r="KA513" s="165"/>
      <c r="KB513" s="165"/>
      <c r="KC513" s="165"/>
      <c r="KD513" s="165"/>
      <c r="KE513" s="165"/>
      <c r="KF513" s="165"/>
      <c r="KG513" s="165"/>
      <c r="KH513" s="165"/>
      <c r="KI513" s="165"/>
      <c r="KJ513" s="165"/>
      <c r="KK513" s="165"/>
      <c r="KL513" s="165"/>
      <c r="KM513" s="165"/>
      <c r="KN513" s="165"/>
      <c r="KO513" s="165"/>
      <c r="KP513" s="165"/>
      <c r="KQ513" s="165"/>
      <c r="KR513" s="165"/>
      <c r="KS513" s="165"/>
      <c r="KT513" s="165"/>
      <c r="KU513" s="165"/>
      <c r="KV513" s="165"/>
      <c r="KW513" s="165"/>
      <c r="KX513" s="165"/>
      <c r="KY513" s="165"/>
      <c r="KZ513" s="165"/>
      <c r="LA513" s="165"/>
      <c r="LB513" s="165"/>
      <c r="LC513" s="165"/>
      <c r="LD513" s="165"/>
      <c r="LE513" s="165"/>
      <c r="LF513" s="165"/>
      <c r="LG513" s="165"/>
      <c r="LH513" s="165"/>
      <c r="LI513" s="165"/>
      <c r="LJ513" s="165"/>
      <c r="LK513" s="165"/>
      <c r="LL513" s="165"/>
      <c r="LM513" s="165"/>
      <c r="LN513" s="165"/>
      <c r="LO513" s="165"/>
      <c r="LP513" s="165"/>
      <c r="LQ513" s="165"/>
      <c r="LR513" s="165"/>
      <c r="LS513" s="165"/>
      <c r="LT513" s="165"/>
      <c r="LU513" s="165"/>
      <c r="LV513" s="165"/>
      <c r="LW513" s="165"/>
      <c r="LX513" s="165"/>
      <c r="LY513" s="165"/>
      <c r="LZ513" s="165"/>
      <c r="MA513" s="165"/>
      <c r="MB513" s="165"/>
      <c r="MC513" s="165"/>
      <c r="MD513" s="165"/>
      <c r="ME513" s="165"/>
      <c r="MF513" s="165"/>
      <c r="MG513" s="165"/>
      <c r="MH513" s="165"/>
      <c r="MI513" s="165"/>
      <c r="MJ513" s="165"/>
      <c r="MK513" s="165"/>
      <c r="ML513" s="165"/>
      <c r="MM513" s="165"/>
      <c r="MN513" s="165"/>
      <c r="MO513" s="165"/>
      <c r="MP513" s="165"/>
      <c r="MQ513" s="165"/>
      <c r="MR513" s="165"/>
      <c r="MS513" s="165"/>
      <c r="MT513" s="165"/>
      <c r="MU513" s="165"/>
      <c r="MV513" s="165"/>
      <c r="MW513" s="165"/>
      <c r="MX513" s="165"/>
      <c r="MY513" s="165"/>
      <c r="MZ513" s="165"/>
      <c r="NA513" s="165"/>
      <c r="NB513" s="165"/>
      <c r="NC513" s="165"/>
      <c r="ND513" s="165"/>
      <c r="NE513" s="165"/>
      <c r="NF513" s="165"/>
      <c r="NG513" s="165"/>
      <c r="NH513" s="165"/>
      <c r="NI513" s="165"/>
      <c r="NJ513" s="165"/>
      <c r="NK513" s="165"/>
      <c r="NL513" s="165"/>
      <c r="NM513" s="165"/>
      <c r="NN513" s="165"/>
      <c r="NO513" s="165"/>
      <c r="NP513" s="165"/>
      <c r="NQ513" s="165"/>
      <c r="NR513" s="165"/>
      <c r="NS513" s="165"/>
      <c r="NT513" s="165"/>
      <c r="NU513" s="165"/>
      <c r="NV513" s="165"/>
      <c r="NW513" s="165"/>
      <c r="NX513" s="165"/>
      <c r="NY513" s="165"/>
      <c r="NZ513" s="165"/>
      <c r="OA513" s="165"/>
      <c r="OB513" s="165"/>
      <c r="OC513" s="165"/>
      <c r="OD513" s="165"/>
      <c r="OE513" s="165"/>
      <c r="OF513" s="165"/>
      <c r="OG513" s="165"/>
      <c r="OH513" s="165"/>
      <c r="OI513" s="165"/>
      <c r="OJ513" s="165"/>
      <c r="OK513" s="165"/>
      <c r="OL513" s="165"/>
      <c r="OM513" s="165"/>
      <c r="ON513" s="165"/>
      <c r="OO513" s="165"/>
      <c r="OP513" s="165"/>
      <c r="OQ513" s="165"/>
      <c r="OR513" s="165"/>
      <c r="OS513" s="165"/>
      <c r="OT513" s="165"/>
      <c r="OU513" s="165"/>
      <c r="OV513" s="165"/>
      <c r="OW513" s="165"/>
      <c r="OX513" s="165"/>
      <c r="OY513" s="165"/>
      <c r="OZ513" s="165"/>
      <c r="PA513" s="165"/>
      <c r="PB513" s="165"/>
      <c r="PC513" s="165"/>
      <c r="PD513" s="165"/>
      <c r="PE513" s="165"/>
      <c r="PF513" s="165"/>
      <c r="PG513" s="165"/>
      <c r="PH513" s="165"/>
      <c r="PI513" s="165"/>
      <c r="PJ513" s="165"/>
      <c r="PK513" s="165"/>
      <c r="PL513" s="165"/>
      <c r="PM513" s="165"/>
      <c r="PN513" s="165"/>
      <c r="PO513" s="165"/>
      <c r="PP513" s="165"/>
      <c r="PQ513" s="165"/>
      <c r="PR513" s="165"/>
      <c r="PS513" s="165"/>
      <c r="PT513" s="165"/>
      <c r="PU513" s="165"/>
      <c r="PV513" s="165"/>
      <c r="PW513" s="165"/>
      <c r="PX513" s="165"/>
      <c r="PY513" s="165"/>
      <c r="PZ513" s="165"/>
      <c r="QA513" s="165"/>
      <c r="QB513" s="165"/>
      <c r="QC513" s="165"/>
      <c r="QD513" s="165"/>
      <c r="QE513" s="165"/>
      <c r="QF513" s="165"/>
      <c r="QG513" s="165"/>
      <c r="QH513" s="165"/>
      <c r="QI513" s="165"/>
      <c r="QJ513" s="165"/>
      <c r="QK513" s="165"/>
      <c r="QL513" s="165"/>
      <c r="QM513" s="165"/>
      <c r="QN513" s="165"/>
      <c r="QO513" s="165"/>
      <c r="QP513" s="165"/>
      <c r="QQ513" s="165"/>
      <c r="QR513" s="165"/>
      <c r="QS513" s="165"/>
      <c r="QT513" s="165"/>
      <c r="QU513" s="165"/>
      <c r="QV513" s="165"/>
      <c r="QW513" s="165"/>
      <c r="QX513" s="165"/>
      <c r="QY513" s="165"/>
      <c r="QZ513" s="165"/>
      <c r="RA513" s="165"/>
      <c r="RB513" s="165"/>
      <c r="RC513" s="165"/>
      <c r="RD513" s="165"/>
      <c r="RE513" s="165"/>
      <c r="RF513" s="165"/>
      <c r="RG513" s="165"/>
      <c r="RH513" s="165"/>
      <c r="RI513" s="165"/>
      <c r="RJ513" s="165"/>
      <c r="RK513" s="165"/>
      <c r="RL513" s="165"/>
      <c r="RM513" s="165"/>
      <c r="RN513" s="165"/>
      <c r="RO513" s="165"/>
      <c r="RP513" s="165"/>
      <c r="RQ513" s="165"/>
      <c r="RR513" s="165"/>
      <c r="RS513" s="165"/>
      <c r="RT513" s="165"/>
      <c r="RU513" s="165"/>
      <c r="RV513" s="165"/>
      <c r="RW513" s="165"/>
      <c r="RX513" s="165"/>
      <c r="RY513" s="165"/>
      <c r="RZ513" s="165"/>
      <c r="SA513" s="165"/>
      <c r="SB513" s="165"/>
      <c r="SC513" s="165"/>
      <c r="SD513" s="165"/>
      <c r="SE513" s="165"/>
      <c r="SF513" s="165"/>
      <c r="SG513" s="165"/>
      <c r="SH513" s="165"/>
      <c r="SI513" s="165"/>
      <c r="SJ513" s="165"/>
      <c r="SK513" s="165"/>
      <c r="SL513" s="165"/>
      <c r="SM513" s="165"/>
      <c r="SN513" s="165"/>
      <c r="SO513" s="165"/>
      <c r="SP513" s="165"/>
      <c r="SQ513" s="165"/>
      <c r="SR513" s="165"/>
      <c r="SS513" s="165"/>
      <c r="ST513" s="165"/>
      <c r="SU513" s="165"/>
      <c r="SV513" s="165"/>
      <c r="SW513" s="165"/>
      <c r="SX513" s="165"/>
      <c r="SY513" s="165"/>
      <c r="SZ513" s="165"/>
      <c r="TA513" s="165"/>
      <c r="TB513" s="165"/>
      <c r="TC513" s="165"/>
      <c r="TD513" s="165"/>
      <c r="TE513" s="165"/>
      <c r="TF513" s="165"/>
      <c r="TG513" s="165"/>
      <c r="TH513" s="165"/>
      <c r="TI513" s="165"/>
      <c r="TJ513" s="165"/>
      <c r="TK513" s="165"/>
      <c r="TL513" s="165"/>
      <c r="TM513" s="165"/>
      <c r="TN513" s="165"/>
      <c r="TO513" s="165"/>
      <c r="TP513" s="165"/>
      <c r="TQ513" s="165"/>
      <c r="TR513" s="165"/>
      <c r="TS513" s="165"/>
      <c r="TT513" s="165"/>
      <c r="TU513" s="165"/>
      <c r="TV513" s="165"/>
      <c r="TW513" s="165"/>
      <c r="TX513" s="165"/>
      <c r="TY513" s="165"/>
      <c r="TZ513" s="165"/>
      <c r="UA513" s="165"/>
      <c r="UB513" s="165"/>
      <c r="UC513" s="165"/>
      <c r="UD513" s="165"/>
      <c r="UE513" s="165"/>
      <c r="UF513" s="165"/>
      <c r="UG513" s="165"/>
      <c r="UH513" s="165"/>
      <c r="UI513" s="165"/>
      <c r="UJ513" s="165"/>
      <c r="UK513" s="165"/>
      <c r="UL513" s="165"/>
      <c r="UM513" s="165"/>
      <c r="UN513" s="165"/>
      <c r="UO513" s="165"/>
      <c r="UP513" s="165"/>
      <c r="UQ513" s="165"/>
      <c r="UR513" s="165"/>
      <c r="US513" s="165"/>
      <c r="UT513" s="165"/>
      <c r="UU513" s="165"/>
      <c r="UV513" s="165"/>
      <c r="UW513" s="165"/>
      <c r="UX513" s="165"/>
      <c r="UY513" s="165"/>
      <c r="UZ513" s="165"/>
      <c r="VA513" s="165"/>
      <c r="VB513" s="165"/>
      <c r="VC513" s="165"/>
      <c r="VD513" s="165"/>
      <c r="VE513" s="165"/>
      <c r="VF513" s="165"/>
      <c r="VG513" s="165"/>
      <c r="VH513" s="165"/>
      <c r="VI513" s="165"/>
      <c r="VJ513" s="165"/>
      <c r="VK513" s="165"/>
      <c r="VL513" s="165"/>
      <c r="VM513" s="165"/>
      <c r="VN513" s="165"/>
      <c r="VO513" s="165"/>
      <c r="VP513" s="165"/>
      <c r="VQ513" s="165"/>
      <c r="VR513" s="165"/>
      <c r="VS513" s="165"/>
      <c r="VT513" s="165"/>
      <c r="VU513" s="165"/>
      <c r="VV513" s="165"/>
      <c r="VW513" s="165"/>
      <c r="VX513" s="165"/>
      <c r="VY513" s="165"/>
      <c r="VZ513" s="165"/>
      <c r="WA513" s="165"/>
      <c r="WB513" s="165"/>
      <c r="WC513" s="165"/>
      <c r="WD513" s="165"/>
      <c r="WE513" s="165"/>
      <c r="WF513" s="165"/>
      <c r="WG513" s="165"/>
      <c r="WH513" s="165"/>
      <c r="WI513" s="165"/>
      <c r="WJ513" s="165"/>
      <c r="WK513" s="165"/>
      <c r="WL513" s="165"/>
      <c r="WM513" s="165"/>
      <c r="WN513" s="165"/>
      <c r="WO513" s="165"/>
      <c r="WP513" s="165"/>
      <c r="WQ513" s="165"/>
      <c r="WR513" s="165"/>
      <c r="WS513" s="165"/>
      <c r="WT513" s="165"/>
      <c r="WU513" s="165"/>
      <c r="WV513" s="165"/>
      <c r="WW513" s="165"/>
      <c r="WX513" s="165"/>
      <c r="WY513" s="165"/>
      <c r="WZ513" s="165"/>
      <c r="XA513" s="165"/>
      <c r="XB513" s="165"/>
      <c r="XC513" s="165"/>
      <c r="XD513" s="165"/>
      <c r="XE513" s="165"/>
      <c r="XF513" s="165"/>
      <c r="XG513" s="165"/>
      <c r="XH513" s="165"/>
      <c r="XI513" s="165"/>
      <c r="XJ513" s="165"/>
      <c r="XK513" s="165"/>
      <c r="XL513" s="165"/>
      <c r="XM513" s="165"/>
      <c r="XN513" s="165"/>
      <c r="XO513" s="165"/>
      <c r="XP513" s="165"/>
      <c r="XQ513" s="165"/>
      <c r="XR513" s="165"/>
      <c r="XS513" s="165"/>
      <c r="XT513" s="165"/>
      <c r="XU513" s="165"/>
      <c r="XV513" s="165"/>
      <c r="XW513" s="165"/>
      <c r="XX513" s="165"/>
      <c r="XY513" s="165"/>
      <c r="XZ513" s="165"/>
      <c r="YA513" s="165"/>
      <c r="YB513" s="165"/>
      <c r="YC513" s="165"/>
      <c r="YD513" s="165"/>
      <c r="YE513" s="165"/>
      <c r="YF513" s="165"/>
      <c r="YG513" s="165"/>
      <c r="YH513" s="165"/>
      <c r="YI513" s="165"/>
      <c r="YJ513" s="165"/>
      <c r="YK513" s="165"/>
      <c r="YL513" s="165"/>
      <c r="YM513" s="165"/>
      <c r="YN513" s="165"/>
      <c r="YO513" s="165"/>
      <c r="YP513" s="165"/>
      <c r="YQ513" s="165"/>
      <c r="YR513" s="165"/>
      <c r="YS513" s="165"/>
      <c r="YT513" s="165"/>
      <c r="YU513" s="165"/>
      <c r="YV513" s="165"/>
      <c r="YW513" s="165"/>
      <c r="YX513" s="165"/>
      <c r="YY513" s="165"/>
      <c r="YZ513" s="165"/>
      <c r="ZA513" s="165"/>
      <c r="ZB513" s="165"/>
      <c r="ZC513" s="165"/>
      <c r="ZD513" s="165"/>
      <c r="ZE513" s="165"/>
      <c r="ZF513" s="165"/>
      <c r="ZG513" s="165"/>
      <c r="ZH513" s="165"/>
      <c r="ZI513" s="165"/>
      <c r="ZJ513" s="165"/>
      <c r="ZK513" s="165"/>
      <c r="ZL513" s="165"/>
      <c r="ZM513" s="165"/>
      <c r="ZN513" s="165"/>
      <c r="ZO513" s="165"/>
      <c r="ZP513" s="165"/>
      <c r="ZQ513" s="165"/>
      <c r="ZR513" s="165"/>
      <c r="ZS513" s="165"/>
      <c r="ZT513" s="165"/>
      <c r="ZU513" s="165"/>
      <c r="ZV513" s="165"/>
      <c r="ZW513" s="165"/>
      <c r="ZX513" s="165"/>
      <c r="ZY513" s="165"/>
      <c r="ZZ513" s="165"/>
      <c r="AAA513" s="165"/>
      <c r="AAB513" s="165"/>
      <c r="AAC513" s="165"/>
      <c r="AAD513" s="165"/>
      <c r="AAE513" s="165"/>
      <c r="AAF513" s="165"/>
      <c r="AAG513" s="165"/>
      <c r="AAH513" s="165"/>
      <c r="AAI513" s="165"/>
      <c r="AAJ513" s="165"/>
      <c r="AAK513" s="165"/>
      <c r="AAL513" s="165"/>
      <c r="AAM513" s="165"/>
      <c r="AAN513" s="165"/>
      <c r="AAO513" s="165"/>
      <c r="AAP513" s="165"/>
      <c r="AAQ513" s="165"/>
      <c r="AAR513" s="165"/>
      <c r="AAS513" s="165"/>
      <c r="AAT513" s="165"/>
      <c r="AAU513" s="165"/>
      <c r="AAV513" s="165"/>
      <c r="AAW513" s="165"/>
      <c r="AAX513" s="165"/>
      <c r="AAY513" s="165"/>
      <c r="AAZ513" s="165"/>
      <c r="ABA513" s="165"/>
      <c r="ABB513" s="165"/>
      <c r="ABC513" s="165"/>
      <c r="ABD513" s="165"/>
      <c r="ABE513" s="165"/>
      <c r="ABF513" s="165"/>
      <c r="ABG513" s="165"/>
      <c r="ABH513" s="165"/>
      <c r="ABI513" s="165"/>
      <c r="ABJ513" s="165"/>
      <c r="ABK513" s="165"/>
      <c r="ABL513" s="165"/>
      <c r="ABM513" s="165"/>
      <c r="ABN513" s="165"/>
      <c r="ABO513" s="165"/>
      <c r="ABP513" s="165"/>
      <c r="ABQ513" s="165"/>
      <c r="ABR513" s="165"/>
      <c r="ABS513" s="165"/>
      <c r="ABT513" s="165"/>
      <c r="ABU513" s="165"/>
      <c r="ABV513" s="165"/>
      <c r="ABW513" s="165"/>
      <c r="ABX513" s="165"/>
      <c r="ABY513" s="165"/>
      <c r="ABZ513" s="165"/>
      <c r="ACA513" s="165"/>
      <c r="ACB513" s="165"/>
      <c r="ACC513" s="165"/>
      <c r="ACD513" s="165"/>
      <c r="ACE513" s="165"/>
      <c r="ACF513" s="165"/>
      <c r="ACG513" s="165"/>
      <c r="ACH513" s="165"/>
      <c r="ACI513" s="165"/>
      <c r="ACJ513" s="165"/>
      <c r="ACK513" s="165"/>
      <c r="ACL513" s="165"/>
      <c r="ACM513" s="165"/>
      <c r="ACN513" s="165"/>
      <c r="ACO513" s="165"/>
      <c r="ACP513" s="165"/>
      <c r="ACQ513" s="165"/>
      <c r="ACR513" s="165"/>
      <c r="ACS513" s="165"/>
      <c r="ACT513" s="165"/>
      <c r="ACU513" s="165"/>
      <c r="ACV513" s="165"/>
      <c r="ACW513" s="165"/>
      <c r="ACX513" s="165"/>
      <c r="ACY513" s="165"/>
      <c r="ACZ513" s="165"/>
      <c r="ADA513" s="165"/>
      <c r="ADB513" s="165"/>
      <c r="ADC513" s="165"/>
      <c r="ADD513" s="165"/>
      <c r="ADE513" s="165"/>
      <c r="ADF513" s="165"/>
      <c r="ADG513" s="165"/>
      <c r="ADH513" s="165"/>
      <c r="ADI513" s="165"/>
      <c r="ADJ513" s="165"/>
      <c r="ADK513" s="165"/>
      <c r="ADL513" s="165"/>
      <c r="ADM513" s="165"/>
      <c r="ADN513" s="165"/>
      <c r="ADO513" s="165"/>
      <c r="ADP513" s="165"/>
      <c r="ADQ513" s="165"/>
      <c r="ADR513" s="165"/>
      <c r="ADS513" s="165"/>
      <c r="ADT513" s="165"/>
      <c r="ADU513" s="165"/>
      <c r="ADV513" s="165"/>
      <c r="ADW513" s="165"/>
      <c r="ADX513" s="165"/>
      <c r="ADY513" s="165"/>
      <c r="ADZ513" s="165"/>
      <c r="AEA513" s="165"/>
      <c r="AEB513" s="165"/>
      <c r="AEC513" s="165"/>
      <c r="AED513" s="165"/>
      <c r="AEE513" s="165"/>
      <c r="AEF513" s="165"/>
      <c r="AEG513" s="165"/>
      <c r="AEH513" s="165"/>
      <c r="AEI513" s="165"/>
      <c r="AEJ513" s="165"/>
      <c r="AEK513" s="165"/>
      <c r="AEL513" s="165"/>
      <c r="AEM513" s="165"/>
      <c r="AEN513" s="165"/>
      <c r="AEO513" s="165"/>
      <c r="AEP513" s="165"/>
      <c r="AEQ513" s="165"/>
      <c r="AER513" s="165"/>
      <c r="AES513" s="165"/>
      <c r="AET513" s="165"/>
      <c r="AEU513" s="165"/>
      <c r="AEV513" s="165"/>
      <c r="AEW513" s="165"/>
      <c r="AEX513" s="165"/>
      <c r="AEY513" s="165"/>
      <c r="AEZ513" s="165"/>
      <c r="AFA513" s="165"/>
      <c r="AFB513" s="165"/>
      <c r="AFC513" s="165"/>
      <c r="AFD513" s="165"/>
      <c r="AFE513" s="165"/>
      <c r="AFF513" s="165"/>
      <c r="AFG513" s="165"/>
      <c r="AFH513" s="165"/>
      <c r="AFI513" s="165"/>
      <c r="AFJ513" s="165"/>
      <c r="AFK513" s="165"/>
      <c r="AFL513" s="165"/>
      <c r="AFM513" s="165"/>
      <c r="AFN513" s="165"/>
      <c r="AFO513" s="165"/>
      <c r="AFP513" s="165"/>
      <c r="AFQ513" s="165"/>
      <c r="AFR513" s="165"/>
      <c r="AFS513" s="165"/>
      <c r="AFT513" s="165"/>
      <c r="AFU513" s="165"/>
      <c r="AFV513" s="165"/>
      <c r="AFW513" s="165"/>
      <c r="AFX513" s="165"/>
      <c r="AFY513" s="165"/>
      <c r="AFZ513" s="165"/>
      <c r="AGA513" s="165"/>
      <c r="AGB513" s="165"/>
      <c r="AGC513" s="165"/>
      <c r="AGD513" s="165"/>
      <c r="AGE513" s="165"/>
      <c r="AGF513" s="165"/>
      <c r="AGG513" s="165"/>
      <c r="AGH513" s="165"/>
      <c r="AGI513" s="165"/>
      <c r="AGJ513" s="165"/>
      <c r="AGK513" s="165"/>
      <c r="AGL513" s="165"/>
      <c r="AGM513" s="165"/>
      <c r="AGN513" s="165"/>
      <c r="AGO513" s="165"/>
      <c r="AGP513" s="165"/>
      <c r="AGQ513" s="165"/>
      <c r="AGR513" s="165"/>
      <c r="AGS513" s="165"/>
      <c r="AGT513" s="165"/>
      <c r="AGU513" s="165"/>
      <c r="AGV513" s="165"/>
      <c r="AGW513" s="165"/>
      <c r="AGX513" s="165"/>
      <c r="AGY513" s="165"/>
      <c r="AGZ513" s="165"/>
      <c r="AHA513" s="165"/>
      <c r="AHB513" s="165"/>
      <c r="AHC513" s="165"/>
      <c r="AHD513" s="165"/>
      <c r="AHE513" s="165"/>
      <c r="AHF513" s="165"/>
      <c r="AHG513" s="165"/>
      <c r="AHH513" s="165"/>
      <c r="AHI513" s="165"/>
      <c r="AHJ513" s="165"/>
      <c r="AHK513" s="165"/>
      <c r="AHL513" s="165"/>
      <c r="AHM513" s="165"/>
      <c r="AHN513" s="165"/>
      <c r="AHO513" s="165"/>
      <c r="AHP513" s="165"/>
      <c r="AHQ513" s="165"/>
      <c r="AHR513" s="165"/>
      <c r="AHS513" s="165"/>
      <c r="AHT513" s="165"/>
      <c r="AHU513" s="165"/>
      <c r="AHV513" s="165"/>
      <c r="AHW513" s="165"/>
      <c r="AHX513" s="165"/>
      <c r="AHY513" s="165"/>
      <c r="AHZ513" s="165"/>
      <c r="AIA513" s="165"/>
      <c r="AIB513" s="165"/>
      <c r="AIC513" s="165"/>
      <c r="AID513" s="165"/>
      <c r="AIE513" s="165"/>
      <c r="AIF513" s="165"/>
      <c r="AIG513" s="165"/>
      <c r="AIH513" s="165"/>
      <c r="AII513" s="165"/>
      <c r="AIJ513" s="165"/>
      <c r="AIK513" s="165"/>
      <c r="AIL513" s="165"/>
      <c r="AIM513" s="165"/>
      <c r="AIN513" s="165"/>
      <c r="AIO513" s="165"/>
      <c r="AIP513" s="165"/>
      <c r="AIQ513" s="165"/>
      <c r="AIR513" s="165"/>
      <c r="AIS513" s="165"/>
      <c r="AIT513" s="165"/>
      <c r="AIU513" s="165"/>
      <c r="AIV513" s="165"/>
      <c r="AIW513" s="165"/>
      <c r="AIX513" s="165"/>
      <c r="AIY513" s="165"/>
      <c r="AIZ513" s="165"/>
      <c r="AJA513" s="165"/>
      <c r="AJB513" s="165"/>
      <c r="AJC513" s="165"/>
      <c r="AJD513" s="165"/>
      <c r="AJE513" s="165"/>
      <c r="AJF513" s="165"/>
      <c r="AJG513" s="165"/>
      <c r="AJH513" s="165"/>
      <c r="AJI513" s="165"/>
      <c r="AJJ513" s="165"/>
      <c r="AJK513" s="165"/>
      <c r="AJL513" s="165"/>
      <c r="AJM513" s="165"/>
      <c r="AJN513" s="165"/>
      <c r="AJO513" s="165"/>
      <c r="AJP513" s="165"/>
      <c r="AJQ513" s="165"/>
      <c r="AJR513" s="165"/>
      <c r="AJS513" s="165"/>
      <c r="AJT513" s="165"/>
      <c r="AJU513" s="165"/>
      <c r="AJV513" s="165"/>
      <c r="AJW513" s="165"/>
      <c r="AJX513" s="165"/>
      <c r="AJY513" s="165"/>
      <c r="AJZ513" s="165"/>
    </row>
    <row r="514" spans="1:962" ht="47.25" x14ac:dyDescent="0.2">
      <c r="A514" s="126">
        <v>60000189</v>
      </c>
      <c r="B514" s="164" t="s">
        <v>1602</v>
      </c>
      <c r="C514" s="153" t="s">
        <v>1368</v>
      </c>
      <c r="D514" s="155">
        <f t="shared" si="34"/>
        <v>1220</v>
      </c>
      <c r="E514" s="155">
        <f>VLOOKUP(A514,[6]Лист2!$A$10:$G$1458,6,0)</f>
        <v>1464</v>
      </c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  <c r="AZ514" s="165"/>
      <c r="BA514" s="165"/>
      <c r="BB514" s="165"/>
      <c r="BC514" s="165"/>
      <c r="BD514" s="165"/>
      <c r="BE514" s="165"/>
      <c r="BF514" s="165"/>
      <c r="BG514" s="165"/>
      <c r="BH514" s="165"/>
      <c r="BI514" s="165"/>
      <c r="BJ514" s="165"/>
      <c r="BK514" s="165"/>
      <c r="BL514" s="165"/>
      <c r="BM514" s="165"/>
      <c r="BN514" s="165"/>
      <c r="BO514" s="165"/>
      <c r="BP514" s="165"/>
      <c r="BQ514" s="165"/>
      <c r="BR514" s="165"/>
      <c r="BS514" s="165"/>
      <c r="BT514" s="165"/>
      <c r="BU514" s="165"/>
      <c r="BV514" s="165"/>
      <c r="BW514" s="165"/>
      <c r="BX514" s="165"/>
      <c r="BY514" s="165"/>
      <c r="BZ514" s="165"/>
      <c r="CA514" s="165"/>
      <c r="CB514" s="165"/>
      <c r="CC514" s="165"/>
      <c r="CD514" s="165"/>
      <c r="CE514" s="165"/>
      <c r="CF514" s="165"/>
      <c r="CG514" s="165"/>
      <c r="CH514" s="165"/>
      <c r="CI514" s="165"/>
      <c r="CJ514" s="165"/>
      <c r="CK514" s="165"/>
      <c r="CL514" s="165"/>
      <c r="CM514" s="165"/>
      <c r="CN514" s="165"/>
      <c r="CO514" s="165"/>
      <c r="CP514" s="165"/>
      <c r="CQ514" s="165"/>
      <c r="CR514" s="165"/>
      <c r="CS514" s="165"/>
      <c r="CT514" s="165"/>
      <c r="CU514" s="165"/>
      <c r="CV514" s="165"/>
      <c r="CW514" s="165"/>
      <c r="CX514" s="165"/>
      <c r="CY514" s="165"/>
      <c r="CZ514" s="165"/>
      <c r="DA514" s="165"/>
      <c r="DB514" s="165"/>
      <c r="DC514" s="165"/>
      <c r="DD514" s="165"/>
      <c r="DE514" s="165"/>
      <c r="DF514" s="165"/>
      <c r="DG514" s="165"/>
      <c r="DH514" s="165"/>
      <c r="DI514" s="165"/>
      <c r="DJ514" s="165"/>
      <c r="DK514" s="165"/>
      <c r="DL514" s="165"/>
      <c r="DM514" s="165"/>
      <c r="DN514" s="165"/>
      <c r="DO514" s="165"/>
      <c r="DP514" s="165"/>
      <c r="DQ514" s="165"/>
      <c r="DR514" s="165"/>
      <c r="DS514" s="165"/>
      <c r="DT514" s="165"/>
      <c r="DU514" s="165"/>
      <c r="DV514" s="165"/>
      <c r="DW514" s="165"/>
      <c r="DX514" s="165"/>
      <c r="DY514" s="165"/>
      <c r="DZ514" s="165"/>
      <c r="EA514" s="165"/>
      <c r="EB514" s="165"/>
      <c r="EC514" s="165"/>
      <c r="ED514" s="165"/>
      <c r="EE514" s="165"/>
      <c r="EF514" s="165"/>
      <c r="EG514" s="165"/>
      <c r="EH514" s="165"/>
      <c r="EI514" s="165"/>
      <c r="EJ514" s="165"/>
      <c r="EK514" s="165"/>
      <c r="EL514" s="165"/>
      <c r="EM514" s="165"/>
      <c r="EN514" s="165"/>
      <c r="EO514" s="165"/>
      <c r="EP514" s="165"/>
      <c r="EQ514" s="165"/>
      <c r="ER514" s="165"/>
      <c r="ES514" s="165"/>
      <c r="ET514" s="165"/>
      <c r="EU514" s="165"/>
      <c r="EV514" s="165"/>
      <c r="EW514" s="165"/>
      <c r="EX514" s="165"/>
      <c r="EY514" s="165"/>
      <c r="EZ514" s="165"/>
      <c r="FA514" s="165"/>
      <c r="FB514" s="165"/>
      <c r="FC514" s="165"/>
      <c r="FD514" s="165"/>
      <c r="FE514" s="165"/>
      <c r="FF514" s="165"/>
      <c r="FG514" s="165"/>
      <c r="FH514" s="165"/>
      <c r="FI514" s="165"/>
      <c r="FJ514" s="165"/>
      <c r="FK514" s="165"/>
      <c r="FL514" s="165"/>
      <c r="FM514" s="165"/>
      <c r="FN514" s="165"/>
      <c r="FO514" s="165"/>
      <c r="FP514" s="165"/>
      <c r="FQ514" s="165"/>
      <c r="FR514" s="165"/>
      <c r="FS514" s="165"/>
      <c r="FT514" s="165"/>
      <c r="FU514" s="165"/>
      <c r="FV514" s="165"/>
      <c r="FW514" s="165"/>
      <c r="FX514" s="165"/>
      <c r="FY514" s="165"/>
      <c r="FZ514" s="165"/>
      <c r="GA514" s="165"/>
      <c r="GB514" s="165"/>
      <c r="GC514" s="165"/>
      <c r="GD514" s="165"/>
      <c r="GE514" s="165"/>
      <c r="GF514" s="165"/>
      <c r="GG514" s="165"/>
      <c r="GH514" s="165"/>
      <c r="GI514" s="165"/>
      <c r="GJ514" s="165"/>
      <c r="GK514" s="165"/>
      <c r="GL514" s="165"/>
      <c r="GM514" s="165"/>
      <c r="GN514" s="165"/>
      <c r="GO514" s="165"/>
      <c r="GP514" s="165"/>
      <c r="GQ514" s="165"/>
      <c r="GR514" s="165"/>
      <c r="GS514" s="165"/>
      <c r="GT514" s="165"/>
      <c r="GU514" s="165"/>
      <c r="GV514" s="165"/>
      <c r="GW514" s="165"/>
      <c r="GX514" s="165"/>
      <c r="GY514" s="165"/>
      <c r="GZ514" s="165"/>
      <c r="HA514" s="165"/>
      <c r="HB514" s="165"/>
      <c r="HC514" s="165"/>
      <c r="HD514" s="165"/>
      <c r="HE514" s="165"/>
      <c r="HF514" s="165"/>
      <c r="HG514" s="165"/>
      <c r="HH514" s="165"/>
      <c r="HI514" s="165"/>
      <c r="HJ514" s="165"/>
      <c r="HK514" s="165"/>
      <c r="HL514" s="165"/>
      <c r="HM514" s="165"/>
      <c r="HN514" s="165"/>
      <c r="HO514" s="165"/>
      <c r="HP514" s="165"/>
      <c r="HQ514" s="165"/>
      <c r="HR514" s="165"/>
      <c r="HS514" s="165"/>
      <c r="HT514" s="165"/>
      <c r="HU514" s="165"/>
      <c r="HV514" s="165"/>
      <c r="HW514" s="165"/>
      <c r="HX514" s="165"/>
      <c r="HY514" s="165"/>
      <c r="HZ514" s="165"/>
      <c r="IA514" s="165"/>
      <c r="IB514" s="165"/>
      <c r="IC514" s="165"/>
      <c r="ID514" s="165"/>
      <c r="IE514" s="165"/>
      <c r="IF514" s="165"/>
      <c r="IG514" s="165"/>
      <c r="IH514" s="165"/>
      <c r="II514" s="165"/>
      <c r="IJ514" s="165"/>
      <c r="IK514" s="165"/>
      <c r="IL514" s="165"/>
      <c r="IM514" s="165"/>
      <c r="IN514" s="165"/>
      <c r="IO514" s="165"/>
      <c r="IP514" s="165"/>
      <c r="IQ514" s="165"/>
      <c r="IR514" s="165"/>
      <c r="IS514" s="165"/>
      <c r="IT514" s="165"/>
      <c r="IU514" s="165"/>
      <c r="IV514" s="165"/>
      <c r="IW514" s="165"/>
      <c r="IX514" s="165"/>
      <c r="IY514" s="165"/>
      <c r="IZ514" s="165"/>
      <c r="JA514" s="165"/>
      <c r="JB514" s="165"/>
      <c r="JC514" s="165"/>
      <c r="JD514" s="165"/>
      <c r="JE514" s="165"/>
      <c r="JF514" s="165"/>
      <c r="JG514" s="165"/>
      <c r="JH514" s="165"/>
      <c r="JI514" s="165"/>
      <c r="JJ514" s="165"/>
      <c r="JK514" s="165"/>
      <c r="JL514" s="165"/>
      <c r="JM514" s="165"/>
      <c r="JN514" s="165"/>
      <c r="JO514" s="165"/>
      <c r="JP514" s="165"/>
      <c r="JQ514" s="165"/>
      <c r="JR514" s="165"/>
      <c r="JS514" s="165"/>
      <c r="JT514" s="165"/>
      <c r="JU514" s="165"/>
      <c r="JV514" s="165"/>
      <c r="JW514" s="165"/>
      <c r="JX514" s="165"/>
      <c r="JY514" s="165"/>
      <c r="JZ514" s="165"/>
      <c r="KA514" s="165"/>
      <c r="KB514" s="165"/>
      <c r="KC514" s="165"/>
      <c r="KD514" s="165"/>
      <c r="KE514" s="165"/>
      <c r="KF514" s="165"/>
      <c r="KG514" s="165"/>
      <c r="KH514" s="165"/>
      <c r="KI514" s="165"/>
      <c r="KJ514" s="165"/>
      <c r="KK514" s="165"/>
      <c r="KL514" s="165"/>
      <c r="KM514" s="165"/>
      <c r="KN514" s="165"/>
      <c r="KO514" s="165"/>
      <c r="KP514" s="165"/>
      <c r="KQ514" s="165"/>
      <c r="KR514" s="165"/>
      <c r="KS514" s="165"/>
      <c r="KT514" s="165"/>
      <c r="KU514" s="165"/>
      <c r="KV514" s="165"/>
      <c r="KW514" s="165"/>
      <c r="KX514" s="165"/>
      <c r="KY514" s="165"/>
      <c r="KZ514" s="165"/>
      <c r="LA514" s="165"/>
      <c r="LB514" s="165"/>
      <c r="LC514" s="165"/>
      <c r="LD514" s="165"/>
      <c r="LE514" s="165"/>
      <c r="LF514" s="165"/>
      <c r="LG514" s="165"/>
      <c r="LH514" s="165"/>
      <c r="LI514" s="165"/>
      <c r="LJ514" s="165"/>
      <c r="LK514" s="165"/>
      <c r="LL514" s="165"/>
      <c r="LM514" s="165"/>
      <c r="LN514" s="165"/>
      <c r="LO514" s="165"/>
      <c r="LP514" s="165"/>
      <c r="LQ514" s="165"/>
      <c r="LR514" s="165"/>
      <c r="LS514" s="165"/>
      <c r="LT514" s="165"/>
      <c r="LU514" s="165"/>
      <c r="LV514" s="165"/>
      <c r="LW514" s="165"/>
      <c r="LX514" s="165"/>
      <c r="LY514" s="165"/>
      <c r="LZ514" s="165"/>
      <c r="MA514" s="165"/>
      <c r="MB514" s="165"/>
      <c r="MC514" s="165"/>
      <c r="MD514" s="165"/>
      <c r="ME514" s="165"/>
      <c r="MF514" s="165"/>
      <c r="MG514" s="165"/>
      <c r="MH514" s="165"/>
      <c r="MI514" s="165"/>
      <c r="MJ514" s="165"/>
      <c r="MK514" s="165"/>
      <c r="ML514" s="165"/>
      <c r="MM514" s="165"/>
      <c r="MN514" s="165"/>
      <c r="MO514" s="165"/>
      <c r="MP514" s="165"/>
      <c r="MQ514" s="165"/>
      <c r="MR514" s="165"/>
      <c r="MS514" s="165"/>
      <c r="MT514" s="165"/>
      <c r="MU514" s="165"/>
      <c r="MV514" s="165"/>
      <c r="MW514" s="165"/>
      <c r="MX514" s="165"/>
      <c r="MY514" s="165"/>
      <c r="MZ514" s="165"/>
      <c r="NA514" s="165"/>
      <c r="NB514" s="165"/>
      <c r="NC514" s="165"/>
      <c r="ND514" s="165"/>
      <c r="NE514" s="165"/>
      <c r="NF514" s="165"/>
      <c r="NG514" s="165"/>
      <c r="NH514" s="165"/>
      <c r="NI514" s="165"/>
      <c r="NJ514" s="165"/>
      <c r="NK514" s="165"/>
      <c r="NL514" s="165"/>
      <c r="NM514" s="165"/>
      <c r="NN514" s="165"/>
      <c r="NO514" s="165"/>
      <c r="NP514" s="165"/>
      <c r="NQ514" s="165"/>
      <c r="NR514" s="165"/>
      <c r="NS514" s="165"/>
      <c r="NT514" s="165"/>
      <c r="NU514" s="165"/>
      <c r="NV514" s="165"/>
      <c r="NW514" s="165"/>
      <c r="NX514" s="165"/>
      <c r="NY514" s="165"/>
      <c r="NZ514" s="165"/>
      <c r="OA514" s="165"/>
      <c r="OB514" s="165"/>
      <c r="OC514" s="165"/>
      <c r="OD514" s="165"/>
      <c r="OE514" s="165"/>
      <c r="OF514" s="165"/>
      <c r="OG514" s="165"/>
      <c r="OH514" s="165"/>
      <c r="OI514" s="165"/>
      <c r="OJ514" s="165"/>
      <c r="OK514" s="165"/>
      <c r="OL514" s="165"/>
      <c r="OM514" s="165"/>
      <c r="ON514" s="165"/>
      <c r="OO514" s="165"/>
      <c r="OP514" s="165"/>
      <c r="OQ514" s="165"/>
      <c r="OR514" s="165"/>
      <c r="OS514" s="165"/>
      <c r="OT514" s="165"/>
      <c r="OU514" s="165"/>
      <c r="OV514" s="165"/>
      <c r="OW514" s="165"/>
      <c r="OX514" s="165"/>
      <c r="OY514" s="165"/>
      <c r="OZ514" s="165"/>
      <c r="PA514" s="165"/>
      <c r="PB514" s="165"/>
      <c r="PC514" s="165"/>
      <c r="PD514" s="165"/>
      <c r="PE514" s="165"/>
      <c r="PF514" s="165"/>
      <c r="PG514" s="165"/>
      <c r="PH514" s="165"/>
      <c r="PI514" s="165"/>
      <c r="PJ514" s="165"/>
      <c r="PK514" s="165"/>
      <c r="PL514" s="165"/>
      <c r="PM514" s="165"/>
      <c r="PN514" s="165"/>
      <c r="PO514" s="165"/>
      <c r="PP514" s="165"/>
      <c r="PQ514" s="165"/>
      <c r="PR514" s="165"/>
      <c r="PS514" s="165"/>
      <c r="PT514" s="165"/>
      <c r="PU514" s="165"/>
      <c r="PV514" s="165"/>
      <c r="PW514" s="165"/>
      <c r="PX514" s="165"/>
      <c r="PY514" s="165"/>
      <c r="PZ514" s="165"/>
      <c r="QA514" s="165"/>
      <c r="QB514" s="165"/>
      <c r="QC514" s="165"/>
      <c r="QD514" s="165"/>
      <c r="QE514" s="165"/>
      <c r="QF514" s="165"/>
      <c r="QG514" s="165"/>
      <c r="QH514" s="165"/>
      <c r="QI514" s="165"/>
      <c r="QJ514" s="165"/>
      <c r="QK514" s="165"/>
      <c r="QL514" s="165"/>
      <c r="QM514" s="165"/>
      <c r="QN514" s="165"/>
      <c r="QO514" s="165"/>
      <c r="QP514" s="165"/>
      <c r="QQ514" s="165"/>
      <c r="QR514" s="165"/>
      <c r="QS514" s="165"/>
      <c r="QT514" s="165"/>
      <c r="QU514" s="165"/>
      <c r="QV514" s="165"/>
      <c r="QW514" s="165"/>
      <c r="QX514" s="165"/>
      <c r="QY514" s="165"/>
      <c r="QZ514" s="165"/>
      <c r="RA514" s="165"/>
      <c r="RB514" s="165"/>
      <c r="RC514" s="165"/>
      <c r="RD514" s="165"/>
      <c r="RE514" s="165"/>
      <c r="RF514" s="165"/>
      <c r="RG514" s="165"/>
      <c r="RH514" s="165"/>
      <c r="RI514" s="165"/>
      <c r="RJ514" s="165"/>
      <c r="RK514" s="165"/>
      <c r="RL514" s="165"/>
      <c r="RM514" s="165"/>
      <c r="RN514" s="165"/>
      <c r="RO514" s="165"/>
      <c r="RP514" s="165"/>
      <c r="RQ514" s="165"/>
      <c r="RR514" s="165"/>
      <c r="RS514" s="165"/>
      <c r="RT514" s="165"/>
      <c r="RU514" s="165"/>
      <c r="RV514" s="165"/>
      <c r="RW514" s="165"/>
      <c r="RX514" s="165"/>
      <c r="RY514" s="165"/>
      <c r="RZ514" s="165"/>
      <c r="SA514" s="165"/>
      <c r="SB514" s="165"/>
      <c r="SC514" s="165"/>
      <c r="SD514" s="165"/>
      <c r="SE514" s="165"/>
      <c r="SF514" s="165"/>
      <c r="SG514" s="165"/>
      <c r="SH514" s="165"/>
      <c r="SI514" s="165"/>
      <c r="SJ514" s="165"/>
      <c r="SK514" s="165"/>
      <c r="SL514" s="165"/>
      <c r="SM514" s="165"/>
      <c r="SN514" s="165"/>
      <c r="SO514" s="165"/>
      <c r="SP514" s="165"/>
      <c r="SQ514" s="165"/>
      <c r="SR514" s="165"/>
      <c r="SS514" s="165"/>
      <c r="ST514" s="165"/>
      <c r="SU514" s="165"/>
      <c r="SV514" s="165"/>
      <c r="SW514" s="165"/>
      <c r="SX514" s="165"/>
      <c r="SY514" s="165"/>
      <c r="SZ514" s="165"/>
      <c r="TA514" s="165"/>
      <c r="TB514" s="165"/>
      <c r="TC514" s="165"/>
      <c r="TD514" s="165"/>
      <c r="TE514" s="165"/>
      <c r="TF514" s="165"/>
      <c r="TG514" s="165"/>
      <c r="TH514" s="165"/>
      <c r="TI514" s="165"/>
      <c r="TJ514" s="165"/>
      <c r="TK514" s="165"/>
      <c r="TL514" s="165"/>
      <c r="TM514" s="165"/>
      <c r="TN514" s="165"/>
      <c r="TO514" s="165"/>
      <c r="TP514" s="165"/>
      <c r="TQ514" s="165"/>
      <c r="TR514" s="165"/>
      <c r="TS514" s="165"/>
      <c r="TT514" s="165"/>
      <c r="TU514" s="165"/>
      <c r="TV514" s="165"/>
      <c r="TW514" s="165"/>
      <c r="TX514" s="165"/>
      <c r="TY514" s="165"/>
      <c r="TZ514" s="165"/>
      <c r="UA514" s="165"/>
      <c r="UB514" s="165"/>
      <c r="UC514" s="165"/>
      <c r="UD514" s="165"/>
      <c r="UE514" s="165"/>
      <c r="UF514" s="165"/>
      <c r="UG514" s="165"/>
      <c r="UH514" s="165"/>
      <c r="UI514" s="165"/>
      <c r="UJ514" s="165"/>
      <c r="UK514" s="165"/>
      <c r="UL514" s="165"/>
      <c r="UM514" s="165"/>
      <c r="UN514" s="165"/>
      <c r="UO514" s="165"/>
      <c r="UP514" s="165"/>
      <c r="UQ514" s="165"/>
      <c r="UR514" s="165"/>
      <c r="US514" s="165"/>
      <c r="UT514" s="165"/>
      <c r="UU514" s="165"/>
      <c r="UV514" s="165"/>
      <c r="UW514" s="165"/>
      <c r="UX514" s="165"/>
      <c r="UY514" s="165"/>
      <c r="UZ514" s="165"/>
      <c r="VA514" s="165"/>
      <c r="VB514" s="165"/>
      <c r="VC514" s="165"/>
      <c r="VD514" s="165"/>
      <c r="VE514" s="165"/>
      <c r="VF514" s="165"/>
      <c r="VG514" s="165"/>
      <c r="VH514" s="165"/>
      <c r="VI514" s="165"/>
      <c r="VJ514" s="165"/>
      <c r="VK514" s="165"/>
      <c r="VL514" s="165"/>
      <c r="VM514" s="165"/>
      <c r="VN514" s="165"/>
      <c r="VO514" s="165"/>
      <c r="VP514" s="165"/>
      <c r="VQ514" s="165"/>
      <c r="VR514" s="165"/>
      <c r="VS514" s="165"/>
      <c r="VT514" s="165"/>
      <c r="VU514" s="165"/>
      <c r="VV514" s="165"/>
      <c r="VW514" s="165"/>
      <c r="VX514" s="165"/>
      <c r="VY514" s="165"/>
      <c r="VZ514" s="165"/>
      <c r="WA514" s="165"/>
      <c r="WB514" s="165"/>
      <c r="WC514" s="165"/>
      <c r="WD514" s="165"/>
      <c r="WE514" s="165"/>
      <c r="WF514" s="165"/>
      <c r="WG514" s="165"/>
      <c r="WH514" s="165"/>
      <c r="WI514" s="165"/>
      <c r="WJ514" s="165"/>
      <c r="WK514" s="165"/>
      <c r="WL514" s="165"/>
      <c r="WM514" s="165"/>
      <c r="WN514" s="165"/>
      <c r="WO514" s="165"/>
      <c r="WP514" s="165"/>
      <c r="WQ514" s="165"/>
      <c r="WR514" s="165"/>
      <c r="WS514" s="165"/>
      <c r="WT514" s="165"/>
      <c r="WU514" s="165"/>
      <c r="WV514" s="165"/>
      <c r="WW514" s="165"/>
      <c r="WX514" s="165"/>
      <c r="WY514" s="165"/>
      <c r="WZ514" s="165"/>
      <c r="XA514" s="165"/>
      <c r="XB514" s="165"/>
      <c r="XC514" s="165"/>
      <c r="XD514" s="165"/>
      <c r="XE514" s="165"/>
      <c r="XF514" s="165"/>
      <c r="XG514" s="165"/>
      <c r="XH514" s="165"/>
      <c r="XI514" s="165"/>
      <c r="XJ514" s="165"/>
      <c r="XK514" s="165"/>
      <c r="XL514" s="165"/>
      <c r="XM514" s="165"/>
      <c r="XN514" s="165"/>
      <c r="XO514" s="165"/>
      <c r="XP514" s="165"/>
      <c r="XQ514" s="165"/>
      <c r="XR514" s="165"/>
      <c r="XS514" s="165"/>
      <c r="XT514" s="165"/>
      <c r="XU514" s="165"/>
      <c r="XV514" s="165"/>
      <c r="XW514" s="165"/>
      <c r="XX514" s="165"/>
      <c r="XY514" s="165"/>
      <c r="XZ514" s="165"/>
      <c r="YA514" s="165"/>
      <c r="YB514" s="165"/>
      <c r="YC514" s="165"/>
      <c r="YD514" s="165"/>
      <c r="YE514" s="165"/>
      <c r="YF514" s="165"/>
      <c r="YG514" s="165"/>
      <c r="YH514" s="165"/>
      <c r="YI514" s="165"/>
      <c r="YJ514" s="165"/>
      <c r="YK514" s="165"/>
      <c r="YL514" s="165"/>
      <c r="YM514" s="165"/>
      <c r="YN514" s="165"/>
      <c r="YO514" s="165"/>
      <c r="YP514" s="165"/>
      <c r="YQ514" s="165"/>
      <c r="YR514" s="165"/>
      <c r="YS514" s="165"/>
      <c r="YT514" s="165"/>
      <c r="YU514" s="165"/>
      <c r="YV514" s="165"/>
      <c r="YW514" s="165"/>
      <c r="YX514" s="165"/>
      <c r="YY514" s="165"/>
      <c r="YZ514" s="165"/>
      <c r="ZA514" s="165"/>
      <c r="ZB514" s="165"/>
      <c r="ZC514" s="165"/>
      <c r="ZD514" s="165"/>
      <c r="ZE514" s="165"/>
      <c r="ZF514" s="165"/>
      <c r="ZG514" s="165"/>
      <c r="ZH514" s="165"/>
      <c r="ZI514" s="165"/>
      <c r="ZJ514" s="165"/>
      <c r="ZK514" s="165"/>
      <c r="ZL514" s="165"/>
      <c r="ZM514" s="165"/>
      <c r="ZN514" s="165"/>
      <c r="ZO514" s="165"/>
      <c r="ZP514" s="165"/>
      <c r="ZQ514" s="165"/>
      <c r="ZR514" s="165"/>
      <c r="ZS514" s="165"/>
      <c r="ZT514" s="165"/>
      <c r="ZU514" s="165"/>
      <c r="ZV514" s="165"/>
      <c r="ZW514" s="165"/>
      <c r="ZX514" s="165"/>
      <c r="ZY514" s="165"/>
      <c r="ZZ514" s="165"/>
      <c r="AAA514" s="165"/>
      <c r="AAB514" s="165"/>
      <c r="AAC514" s="165"/>
      <c r="AAD514" s="165"/>
      <c r="AAE514" s="165"/>
      <c r="AAF514" s="165"/>
      <c r="AAG514" s="165"/>
      <c r="AAH514" s="165"/>
      <c r="AAI514" s="165"/>
      <c r="AAJ514" s="165"/>
      <c r="AAK514" s="165"/>
      <c r="AAL514" s="165"/>
      <c r="AAM514" s="165"/>
      <c r="AAN514" s="165"/>
      <c r="AAO514" s="165"/>
      <c r="AAP514" s="165"/>
      <c r="AAQ514" s="165"/>
      <c r="AAR514" s="165"/>
      <c r="AAS514" s="165"/>
      <c r="AAT514" s="165"/>
      <c r="AAU514" s="165"/>
      <c r="AAV514" s="165"/>
      <c r="AAW514" s="165"/>
      <c r="AAX514" s="165"/>
      <c r="AAY514" s="165"/>
      <c r="AAZ514" s="165"/>
      <c r="ABA514" s="165"/>
      <c r="ABB514" s="165"/>
      <c r="ABC514" s="165"/>
      <c r="ABD514" s="165"/>
      <c r="ABE514" s="165"/>
      <c r="ABF514" s="165"/>
      <c r="ABG514" s="165"/>
      <c r="ABH514" s="165"/>
      <c r="ABI514" s="165"/>
      <c r="ABJ514" s="165"/>
      <c r="ABK514" s="165"/>
      <c r="ABL514" s="165"/>
      <c r="ABM514" s="165"/>
      <c r="ABN514" s="165"/>
      <c r="ABO514" s="165"/>
      <c r="ABP514" s="165"/>
      <c r="ABQ514" s="165"/>
      <c r="ABR514" s="165"/>
      <c r="ABS514" s="165"/>
      <c r="ABT514" s="165"/>
      <c r="ABU514" s="165"/>
      <c r="ABV514" s="165"/>
      <c r="ABW514" s="165"/>
      <c r="ABX514" s="165"/>
      <c r="ABY514" s="165"/>
      <c r="ABZ514" s="165"/>
      <c r="ACA514" s="165"/>
      <c r="ACB514" s="165"/>
      <c r="ACC514" s="165"/>
      <c r="ACD514" s="165"/>
      <c r="ACE514" s="165"/>
      <c r="ACF514" s="165"/>
      <c r="ACG514" s="165"/>
      <c r="ACH514" s="165"/>
      <c r="ACI514" s="165"/>
      <c r="ACJ514" s="165"/>
      <c r="ACK514" s="165"/>
      <c r="ACL514" s="165"/>
      <c r="ACM514" s="165"/>
      <c r="ACN514" s="165"/>
      <c r="ACO514" s="165"/>
      <c r="ACP514" s="165"/>
      <c r="ACQ514" s="165"/>
      <c r="ACR514" s="165"/>
      <c r="ACS514" s="165"/>
      <c r="ACT514" s="165"/>
      <c r="ACU514" s="165"/>
      <c r="ACV514" s="165"/>
      <c r="ACW514" s="165"/>
      <c r="ACX514" s="165"/>
      <c r="ACY514" s="165"/>
      <c r="ACZ514" s="165"/>
      <c r="ADA514" s="165"/>
      <c r="ADB514" s="165"/>
      <c r="ADC514" s="165"/>
      <c r="ADD514" s="165"/>
      <c r="ADE514" s="165"/>
      <c r="ADF514" s="165"/>
      <c r="ADG514" s="165"/>
      <c r="ADH514" s="165"/>
      <c r="ADI514" s="165"/>
      <c r="ADJ514" s="165"/>
      <c r="ADK514" s="165"/>
      <c r="ADL514" s="165"/>
      <c r="ADM514" s="165"/>
      <c r="ADN514" s="165"/>
      <c r="ADO514" s="165"/>
      <c r="ADP514" s="165"/>
      <c r="ADQ514" s="165"/>
      <c r="ADR514" s="165"/>
      <c r="ADS514" s="165"/>
      <c r="ADT514" s="165"/>
      <c r="ADU514" s="165"/>
      <c r="ADV514" s="165"/>
      <c r="ADW514" s="165"/>
      <c r="ADX514" s="165"/>
      <c r="ADY514" s="165"/>
      <c r="ADZ514" s="165"/>
      <c r="AEA514" s="165"/>
      <c r="AEB514" s="165"/>
      <c r="AEC514" s="165"/>
      <c r="AED514" s="165"/>
      <c r="AEE514" s="165"/>
      <c r="AEF514" s="165"/>
      <c r="AEG514" s="165"/>
      <c r="AEH514" s="165"/>
      <c r="AEI514" s="165"/>
      <c r="AEJ514" s="165"/>
      <c r="AEK514" s="165"/>
      <c r="AEL514" s="165"/>
      <c r="AEM514" s="165"/>
      <c r="AEN514" s="165"/>
      <c r="AEO514" s="165"/>
      <c r="AEP514" s="165"/>
      <c r="AEQ514" s="165"/>
      <c r="AER514" s="165"/>
      <c r="AES514" s="165"/>
      <c r="AET514" s="165"/>
      <c r="AEU514" s="165"/>
      <c r="AEV514" s="165"/>
      <c r="AEW514" s="165"/>
      <c r="AEX514" s="165"/>
      <c r="AEY514" s="165"/>
      <c r="AEZ514" s="165"/>
      <c r="AFA514" s="165"/>
      <c r="AFB514" s="165"/>
      <c r="AFC514" s="165"/>
      <c r="AFD514" s="165"/>
      <c r="AFE514" s="165"/>
      <c r="AFF514" s="165"/>
      <c r="AFG514" s="165"/>
      <c r="AFH514" s="165"/>
      <c r="AFI514" s="165"/>
      <c r="AFJ514" s="165"/>
      <c r="AFK514" s="165"/>
      <c r="AFL514" s="165"/>
      <c r="AFM514" s="165"/>
      <c r="AFN514" s="165"/>
      <c r="AFO514" s="165"/>
      <c r="AFP514" s="165"/>
      <c r="AFQ514" s="165"/>
      <c r="AFR514" s="165"/>
      <c r="AFS514" s="165"/>
      <c r="AFT514" s="165"/>
      <c r="AFU514" s="165"/>
      <c r="AFV514" s="165"/>
      <c r="AFW514" s="165"/>
      <c r="AFX514" s="165"/>
      <c r="AFY514" s="165"/>
      <c r="AFZ514" s="165"/>
      <c r="AGA514" s="165"/>
      <c r="AGB514" s="165"/>
      <c r="AGC514" s="165"/>
      <c r="AGD514" s="165"/>
      <c r="AGE514" s="165"/>
      <c r="AGF514" s="165"/>
      <c r="AGG514" s="165"/>
      <c r="AGH514" s="165"/>
      <c r="AGI514" s="165"/>
      <c r="AGJ514" s="165"/>
      <c r="AGK514" s="165"/>
      <c r="AGL514" s="165"/>
      <c r="AGM514" s="165"/>
      <c r="AGN514" s="165"/>
      <c r="AGO514" s="165"/>
      <c r="AGP514" s="165"/>
      <c r="AGQ514" s="165"/>
      <c r="AGR514" s="165"/>
      <c r="AGS514" s="165"/>
      <c r="AGT514" s="165"/>
      <c r="AGU514" s="165"/>
      <c r="AGV514" s="165"/>
      <c r="AGW514" s="165"/>
      <c r="AGX514" s="165"/>
      <c r="AGY514" s="165"/>
      <c r="AGZ514" s="165"/>
      <c r="AHA514" s="165"/>
      <c r="AHB514" s="165"/>
      <c r="AHC514" s="165"/>
      <c r="AHD514" s="165"/>
      <c r="AHE514" s="165"/>
      <c r="AHF514" s="165"/>
      <c r="AHG514" s="165"/>
      <c r="AHH514" s="165"/>
      <c r="AHI514" s="165"/>
      <c r="AHJ514" s="165"/>
      <c r="AHK514" s="165"/>
      <c r="AHL514" s="165"/>
      <c r="AHM514" s="165"/>
      <c r="AHN514" s="165"/>
      <c r="AHO514" s="165"/>
      <c r="AHP514" s="165"/>
      <c r="AHQ514" s="165"/>
      <c r="AHR514" s="165"/>
      <c r="AHS514" s="165"/>
      <c r="AHT514" s="165"/>
      <c r="AHU514" s="165"/>
      <c r="AHV514" s="165"/>
      <c r="AHW514" s="165"/>
      <c r="AHX514" s="165"/>
      <c r="AHY514" s="165"/>
      <c r="AHZ514" s="165"/>
      <c r="AIA514" s="165"/>
      <c r="AIB514" s="165"/>
      <c r="AIC514" s="165"/>
      <c r="AID514" s="165"/>
      <c r="AIE514" s="165"/>
      <c r="AIF514" s="165"/>
      <c r="AIG514" s="165"/>
      <c r="AIH514" s="165"/>
      <c r="AII514" s="165"/>
      <c r="AIJ514" s="165"/>
      <c r="AIK514" s="165"/>
      <c r="AIL514" s="165"/>
      <c r="AIM514" s="165"/>
      <c r="AIN514" s="165"/>
      <c r="AIO514" s="165"/>
      <c r="AIP514" s="165"/>
      <c r="AIQ514" s="165"/>
      <c r="AIR514" s="165"/>
      <c r="AIS514" s="165"/>
      <c r="AIT514" s="165"/>
      <c r="AIU514" s="165"/>
      <c r="AIV514" s="165"/>
      <c r="AIW514" s="165"/>
      <c r="AIX514" s="165"/>
      <c r="AIY514" s="165"/>
      <c r="AIZ514" s="165"/>
      <c r="AJA514" s="165"/>
      <c r="AJB514" s="165"/>
      <c r="AJC514" s="165"/>
      <c r="AJD514" s="165"/>
      <c r="AJE514" s="165"/>
      <c r="AJF514" s="165"/>
      <c r="AJG514" s="165"/>
      <c r="AJH514" s="165"/>
      <c r="AJI514" s="165"/>
      <c r="AJJ514" s="165"/>
      <c r="AJK514" s="165"/>
      <c r="AJL514" s="165"/>
      <c r="AJM514" s="165"/>
      <c r="AJN514" s="165"/>
      <c r="AJO514" s="165"/>
      <c r="AJP514" s="165"/>
      <c r="AJQ514" s="165"/>
      <c r="AJR514" s="165"/>
      <c r="AJS514" s="165"/>
      <c r="AJT514" s="165"/>
      <c r="AJU514" s="165"/>
      <c r="AJV514" s="165"/>
      <c r="AJW514" s="165"/>
      <c r="AJX514" s="165"/>
      <c r="AJY514" s="165"/>
      <c r="AJZ514" s="165"/>
    </row>
    <row r="515" spans="1:962" ht="47.25" x14ac:dyDescent="0.2">
      <c r="A515" s="126">
        <v>60000159</v>
      </c>
      <c r="B515" s="164" t="s">
        <v>1428</v>
      </c>
      <c r="C515" s="153" t="s">
        <v>1368</v>
      </c>
      <c r="D515" s="155">
        <f t="shared" si="34"/>
        <v>585</v>
      </c>
      <c r="E515" s="155">
        <f>VLOOKUP(A515,[6]Лист2!$A$10:$G$1458,6,0)</f>
        <v>702</v>
      </c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  <c r="AZ515" s="165"/>
      <c r="BA515" s="165"/>
      <c r="BB515" s="165"/>
      <c r="BC515" s="165"/>
      <c r="BD515" s="165"/>
      <c r="BE515" s="165"/>
      <c r="BF515" s="165"/>
      <c r="BG515" s="165"/>
      <c r="BH515" s="165"/>
      <c r="BI515" s="165"/>
      <c r="BJ515" s="165"/>
      <c r="BK515" s="165"/>
      <c r="BL515" s="165"/>
      <c r="BM515" s="165"/>
      <c r="BN515" s="165"/>
      <c r="BO515" s="165"/>
      <c r="BP515" s="165"/>
      <c r="BQ515" s="165"/>
      <c r="BR515" s="165"/>
      <c r="BS515" s="165"/>
      <c r="BT515" s="165"/>
      <c r="BU515" s="165"/>
      <c r="BV515" s="165"/>
      <c r="BW515" s="165"/>
      <c r="BX515" s="165"/>
      <c r="BY515" s="165"/>
      <c r="BZ515" s="165"/>
      <c r="CA515" s="165"/>
      <c r="CB515" s="165"/>
      <c r="CC515" s="165"/>
      <c r="CD515" s="165"/>
      <c r="CE515" s="165"/>
      <c r="CF515" s="165"/>
      <c r="CG515" s="165"/>
      <c r="CH515" s="165"/>
      <c r="CI515" s="165"/>
      <c r="CJ515" s="165"/>
      <c r="CK515" s="165"/>
      <c r="CL515" s="165"/>
      <c r="CM515" s="165"/>
      <c r="CN515" s="165"/>
      <c r="CO515" s="165"/>
      <c r="CP515" s="165"/>
      <c r="CQ515" s="165"/>
      <c r="CR515" s="165"/>
      <c r="CS515" s="165"/>
      <c r="CT515" s="165"/>
      <c r="CU515" s="165"/>
      <c r="CV515" s="165"/>
      <c r="CW515" s="165"/>
      <c r="CX515" s="165"/>
      <c r="CY515" s="165"/>
      <c r="CZ515" s="165"/>
      <c r="DA515" s="165"/>
      <c r="DB515" s="165"/>
      <c r="DC515" s="165"/>
      <c r="DD515" s="165"/>
      <c r="DE515" s="165"/>
      <c r="DF515" s="165"/>
      <c r="DG515" s="165"/>
      <c r="DH515" s="165"/>
      <c r="DI515" s="165"/>
      <c r="DJ515" s="165"/>
      <c r="DK515" s="165"/>
      <c r="DL515" s="165"/>
      <c r="DM515" s="165"/>
      <c r="DN515" s="165"/>
      <c r="DO515" s="165"/>
      <c r="DP515" s="165"/>
      <c r="DQ515" s="165"/>
      <c r="DR515" s="165"/>
      <c r="DS515" s="165"/>
      <c r="DT515" s="165"/>
      <c r="DU515" s="165"/>
      <c r="DV515" s="165"/>
      <c r="DW515" s="165"/>
      <c r="DX515" s="165"/>
      <c r="DY515" s="165"/>
      <c r="DZ515" s="165"/>
      <c r="EA515" s="165"/>
      <c r="EB515" s="165"/>
      <c r="EC515" s="165"/>
      <c r="ED515" s="165"/>
      <c r="EE515" s="165"/>
      <c r="EF515" s="165"/>
      <c r="EG515" s="165"/>
      <c r="EH515" s="165"/>
      <c r="EI515" s="165"/>
      <c r="EJ515" s="165"/>
      <c r="EK515" s="165"/>
      <c r="EL515" s="165"/>
      <c r="EM515" s="165"/>
      <c r="EN515" s="165"/>
      <c r="EO515" s="165"/>
      <c r="EP515" s="165"/>
      <c r="EQ515" s="165"/>
      <c r="ER515" s="165"/>
      <c r="ES515" s="165"/>
      <c r="ET515" s="165"/>
      <c r="EU515" s="165"/>
      <c r="EV515" s="165"/>
      <c r="EW515" s="165"/>
      <c r="EX515" s="165"/>
      <c r="EY515" s="165"/>
      <c r="EZ515" s="165"/>
      <c r="FA515" s="165"/>
      <c r="FB515" s="165"/>
      <c r="FC515" s="165"/>
      <c r="FD515" s="165"/>
      <c r="FE515" s="165"/>
      <c r="FF515" s="165"/>
      <c r="FG515" s="165"/>
      <c r="FH515" s="165"/>
      <c r="FI515" s="165"/>
      <c r="FJ515" s="165"/>
      <c r="FK515" s="165"/>
      <c r="FL515" s="165"/>
      <c r="FM515" s="165"/>
      <c r="FN515" s="165"/>
      <c r="FO515" s="165"/>
      <c r="FP515" s="165"/>
      <c r="FQ515" s="165"/>
      <c r="FR515" s="165"/>
      <c r="FS515" s="165"/>
      <c r="FT515" s="165"/>
      <c r="FU515" s="165"/>
      <c r="FV515" s="165"/>
      <c r="FW515" s="165"/>
      <c r="FX515" s="165"/>
      <c r="FY515" s="165"/>
      <c r="FZ515" s="165"/>
      <c r="GA515" s="165"/>
      <c r="GB515" s="165"/>
      <c r="GC515" s="165"/>
      <c r="GD515" s="165"/>
      <c r="GE515" s="165"/>
      <c r="GF515" s="165"/>
      <c r="GG515" s="165"/>
      <c r="GH515" s="165"/>
      <c r="GI515" s="165"/>
      <c r="GJ515" s="165"/>
      <c r="GK515" s="165"/>
      <c r="GL515" s="165"/>
      <c r="GM515" s="165"/>
      <c r="GN515" s="165"/>
      <c r="GO515" s="165"/>
      <c r="GP515" s="165"/>
      <c r="GQ515" s="165"/>
      <c r="GR515" s="165"/>
      <c r="GS515" s="165"/>
      <c r="GT515" s="165"/>
      <c r="GU515" s="165"/>
      <c r="GV515" s="165"/>
      <c r="GW515" s="165"/>
      <c r="GX515" s="165"/>
      <c r="GY515" s="165"/>
      <c r="GZ515" s="165"/>
      <c r="HA515" s="165"/>
      <c r="HB515" s="165"/>
      <c r="HC515" s="165"/>
      <c r="HD515" s="165"/>
      <c r="HE515" s="165"/>
      <c r="HF515" s="165"/>
      <c r="HG515" s="165"/>
      <c r="HH515" s="165"/>
      <c r="HI515" s="165"/>
      <c r="HJ515" s="165"/>
      <c r="HK515" s="165"/>
      <c r="HL515" s="165"/>
      <c r="HM515" s="165"/>
      <c r="HN515" s="165"/>
      <c r="HO515" s="165"/>
      <c r="HP515" s="165"/>
      <c r="HQ515" s="165"/>
      <c r="HR515" s="165"/>
      <c r="HS515" s="165"/>
      <c r="HT515" s="165"/>
      <c r="HU515" s="165"/>
      <c r="HV515" s="165"/>
      <c r="HW515" s="165"/>
      <c r="HX515" s="165"/>
      <c r="HY515" s="165"/>
      <c r="HZ515" s="165"/>
      <c r="IA515" s="165"/>
      <c r="IB515" s="165"/>
      <c r="IC515" s="165"/>
      <c r="ID515" s="165"/>
      <c r="IE515" s="165"/>
      <c r="IF515" s="165"/>
      <c r="IG515" s="165"/>
      <c r="IH515" s="165"/>
      <c r="II515" s="165"/>
      <c r="IJ515" s="165"/>
      <c r="IK515" s="165"/>
      <c r="IL515" s="165"/>
      <c r="IM515" s="165"/>
      <c r="IN515" s="165"/>
      <c r="IO515" s="165"/>
      <c r="IP515" s="165"/>
      <c r="IQ515" s="165"/>
      <c r="IR515" s="165"/>
      <c r="IS515" s="165"/>
      <c r="IT515" s="165"/>
      <c r="IU515" s="165"/>
      <c r="IV515" s="165"/>
      <c r="IW515" s="165"/>
      <c r="IX515" s="165"/>
      <c r="IY515" s="165"/>
      <c r="IZ515" s="165"/>
      <c r="JA515" s="165"/>
      <c r="JB515" s="165"/>
      <c r="JC515" s="165"/>
      <c r="JD515" s="165"/>
      <c r="JE515" s="165"/>
      <c r="JF515" s="165"/>
      <c r="JG515" s="165"/>
      <c r="JH515" s="165"/>
      <c r="JI515" s="165"/>
      <c r="JJ515" s="165"/>
      <c r="JK515" s="165"/>
      <c r="JL515" s="165"/>
      <c r="JM515" s="165"/>
      <c r="JN515" s="165"/>
      <c r="JO515" s="165"/>
      <c r="JP515" s="165"/>
      <c r="JQ515" s="165"/>
      <c r="JR515" s="165"/>
      <c r="JS515" s="165"/>
      <c r="JT515" s="165"/>
      <c r="JU515" s="165"/>
      <c r="JV515" s="165"/>
      <c r="JW515" s="165"/>
      <c r="JX515" s="165"/>
      <c r="JY515" s="165"/>
      <c r="JZ515" s="165"/>
      <c r="KA515" s="165"/>
      <c r="KB515" s="165"/>
      <c r="KC515" s="165"/>
      <c r="KD515" s="165"/>
      <c r="KE515" s="165"/>
      <c r="KF515" s="165"/>
      <c r="KG515" s="165"/>
      <c r="KH515" s="165"/>
      <c r="KI515" s="165"/>
      <c r="KJ515" s="165"/>
      <c r="KK515" s="165"/>
      <c r="KL515" s="165"/>
      <c r="KM515" s="165"/>
      <c r="KN515" s="165"/>
      <c r="KO515" s="165"/>
      <c r="KP515" s="165"/>
      <c r="KQ515" s="165"/>
      <c r="KR515" s="165"/>
      <c r="KS515" s="165"/>
      <c r="KT515" s="165"/>
      <c r="KU515" s="165"/>
      <c r="KV515" s="165"/>
      <c r="KW515" s="165"/>
      <c r="KX515" s="165"/>
      <c r="KY515" s="165"/>
      <c r="KZ515" s="165"/>
      <c r="LA515" s="165"/>
      <c r="LB515" s="165"/>
      <c r="LC515" s="165"/>
      <c r="LD515" s="165"/>
      <c r="LE515" s="165"/>
      <c r="LF515" s="165"/>
      <c r="LG515" s="165"/>
      <c r="LH515" s="165"/>
      <c r="LI515" s="165"/>
      <c r="LJ515" s="165"/>
      <c r="LK515" s="165"/>
      <c r="LL515" s="165"/>
      <c r="LM515" s="165"/>
      <c r="LN515" s="165"/>
      <c r="LO515" s="165"/>
      <c r="LP515" s="165"/>
      <c r="LQ515" s="165"/>
      <c r="LR515" s="165"/>
      <c r="LS515" s="165"/>
      <c r="LT515" s="165"/>
      <c r="LU515" s="165"/>
      <c r="LV515" s="165"/>
      <c r="LW515" s="165"/>
      <c r="LX515" s="165"/>
      <c r="LY515" s="165"/>
      <c r="LZ515" s="165"/>
      <c r="MA515" s="165"/>
      <c r="MB515" s="165"/>
      <c r="MC515" s="165"/>
      <c r="MD515" s="165"/>
      <c r="ME515" s="165"/>
      <c r="MF515" s="165"/>
      <c r="MG515" s="165"/>
      <c r="MH515" s="165"/>
      <c r="MI515" s="165"/>
      <c r="MJ515" s="165"/>
      <c r="MK515" s="165"/>
      <c r="ML515" s="165"/>
      <c r="MM515" s="165"/>
      <c r="MN515" s="165"/>
      <c r="MO515" s="165"/>
      <c r="MP515" s="165"/>
      <c r="MQ515" s="165"/>
      <c r="MR515" s="165"/>
      <c r="MS515" s="165"/>
      <c r="MT515" s="165"/>
      <c r="MU515" s="165"/>
      <c r="MV515" s="165"/>
      <c r="MW515" s="165"/>
      <c r="MX515" s="165"/>
      <c r="MY515" s="165"/>
      <c r="MZ515" s="165"/>
      <c r="NA515" s="165"/>
      <c r="NB515" s="165"/>
      <c r="NC515" s="165"/>
      <c r="ND515" s="165"/>
      <c r="NE515" s="165"/>
      <c r="NF515" s="165"/>
      <c r="NG515" s="165"/>
      <c r="NH515" s="165"/>
      <c r="NI515" s="165"/>
      <c r="NJ515" s="165"/>
      <c r="NK515" s="165"/>
      <c r="NL515" s="165"/>
      <c r="NM515" s="165"/>
      <c r="NN515" s="165"/>
      <c r="NO515" s="165"/>
      <c r="NP515" s="165"/>
      <c r="NQ515" s="165"/>
      <c r="NR515" s="165"/>
      <c r="NS515" s="165"/>
      <c r="NT515" s="165"/>
      <c r="NU515" s="165"/>
      <c r="NV515" s="165"/>
      <c r="NW515" s="165"/>
      <c r="NX515" s="165"/>
      <c r="NY515" s="165"/>
      <c r="NZ515" s="165"/>
      <c r="OA515" s="165"/>
      <c r="OB515" s="165"/>
      <c r="OC515" s="165"/>
      <c r="OD515" s="165"/>
      <c r="OE515" s="165"/>
      <c r="OF515" s="165"/>
      <c r="OG515" s="165"/>
      <c r="OH515" s="165"/>
      <c r="OI515" s="165"/>
      <c r="OJ515" s="165"/>
      <c r="OK515" s="165"/>
      <c r="OL515" s="165"/>
      <c r="OM515" s="165"/>
      <c r="ON515" s="165"/>
      <c r="OO515" s="165"/>
      <c r="OP515" s="165"/>
      <c r="OQ515" s="165"/>
      <c r="OR515" s="165"/>
      <c r="OS515" s="165"/>
      <c r="OT515" s="165"/>
      <c r="OU515" s="165"/>
      <c r="OV515" s="165"/>
      <c r="OW515" s="165"/>
      <c r="OX515" s="165"/>
      <c r="OY515" s="165"/>
      <c r="OZ515" s="165"/>
      <c r="PA515" s="165"/>
      <c r="PB515" s="165"/>
      <c r="PC515" s="165"/>
      <c r="PD515" s="165"/>
      <c r="PE515" s="165"/>
      <c r="PF515" s="165"/>
      <c r="PG515" s="165"/>
      <c r="PH515" s="165"/>
      <c r="PI515" s="165"/>
      <c r="PJ515" s="165"/>
      <c r="PK515" s="165"/>
      <c r="PL515" s="165"/>
      <c r="PM515" s="165"/>
      <c r="PN515" s="165"/>
      <c r="PO515" s="165"/>
      <c r="PP515" s="165"/>
      <c r="PQ515" s="165"/>
      <c r="PR515" s="165"/>
      <c r="PS515" s="165"/>
      <c r="PT515" s="165"/>
      <c r="PU515" s="165"/>
      <c r="PV515" s="165"/>
      <c r="PW515" s="165"/>
      <c r="PX515" s="165"/>
      <c r="PY515" s="165"/>
      <c r="PZ515" s="165"/>
      <c r="QA515" s="165"/>
      <c r="QB515" s="165"/>
      <c r="QC515" s="165"/>
      <c r="QD515" s="165"/>
      <c r="QE515" s="165"/>
      <c r="QF515" s="165"/>
      <c r="QG515" s="165"/>
      <c r="QH515" s="165"/>
      <c r="QI515" s="165"/>
      <c r="QJ515" s="165"/>
      <c r="QK515" s="165"/>
      <c r="QL515" s="165"/>
      <c r="QM515" s="165"/>
      <c r="QN515" s="165"/>
      <c r="QO515" s="165"/>
      <c r="QP515" s="165"/>
      <c r="QQ515" s="165"/>
      <c r="QR515" s="165"/>
      <c r="QS515" s="165"/>
      <c r="QT515" s="165"/>
      <c r="QU515" s="165"/>
      <c r="QV515" s="165"/>
      <c r="QW515" s="165"/>
      <c r="QX515" s="165"/>
      <c r="QY515" s="165"/>
      <c r="QZ515" s="165"/>
      <c r="RA515" s="165"/>
      <c r="RB515" s="165"/>
      <c r="RC515" s="165"/>
      <c r="RD515" s="165"/>
      <c r="RE515" s="165"/>
      <c r="RF515" s="165"/>
      <c r="RG515" s="165"/>
      <c r="RH515" s="165"/>
      <c r="RI515" s="165"/>
      <c r="RJ515" s="165"/>
      <c r="RK515" s="165"/>
      <c r="RL515" s="165"/>
      <c r="RM515" s="165"/>
      <c r="RN515" s="165"/>
      <c r="RO515" s="165"/>
      <c r="RP515" s="165"/>
      <c r="RQ515" s="165"/>
      <c r="RR515" s="165"/>
      <c r="RS515" s="165"/>
      <c r="RT515" s="165"/>
      <c r="RU515" s="165"/>
      <c r="RV515" s="165"/>
      <c r="RW515" s="165"/>
      <c r="RX515" s="165"/>
      <c r="RY515" s="165"/>
      <c r="RZ515" s="165"/>
      <c r="SA515" s="165"/>
      <c r="SB515" s="165"/>
      <c r="SC515" s="165"/>
      <c r="SD515" s="165"/>
      <c r="SE515" s="165"/>
      <c r="SF515" s="165"/>
      <c r="SG515" s="165"/>
      <c r="SH515" s="165"/>
      <c r="SI515" s="165"/>
      <c r="SJ515" s="165"/>
      <c r="SK515" s="165"/>
      <c r="SL515" s="165"/>
      <c r="SM515" s="165"/>
      <c r="SN515" s="165"/>
      <c r="SO515" s="165"/>
      <c r="SP515" s="165"/>
      <c r="SQ515" s="165"/>
      <c r="SR515" s="165"/>
      <c r="SS515" s="165"/>
      <c r="ST515" s="165"/>
      <c r="SU515" s="165"/>
      <c r="SV515" s="165"/>
      <c r="SW515" s="165"/>
      <c r="SX515" s="165"/>
      <c r="SY515" s="165"/>
      <c r="SZ515" s="165"/>
      <c r="TA515" s="165"/>
      <c r="TB515" s="165"/>
      <c r="TC515" s="165"/>
      <c r="TD515" s="165"/>
      <c r="TE515" s="165"/>
      <c r="TF515" s="165"/>
      <c r="TG515" s="165"/>
      <c r="TH515" s="165"/>
      <c r="TI515" s="165"/>
      <c r="TJ515" s="165"/>
      <c r="TK515" s="165"/>
      <c r="TL515" s="165"/>
      <c r="TM515" s="165"/>
      <c r="TN515" s="165"/>
      <c r="TO515" s="165"/>
      <c r="TP515" s="165"/>
      <c r="TQ515" s="165"/>
      <c r="TR515" s="165"/>
      <c r="TS515" s="165"/>
      <c r="TT515" s="165"/>
      <c r="TU515" s="165"/>
      <c r="TV515" s="165"/>
      <c r="TW515" s="165"/>
      <c r="TX515" s="165"/>
      <c r="TY515" s="165"/>
      <c r="TZ515" s="165"/>
      <c r="UA515" s="165"/>
      <c r="UB515" s="165"/>
      <c r="UC515" s="165"/>
      <c r="UD515" s="165"/>
      <c r="UE515" s="165"/>
      <c r="UF515" s="165"/>
      <c r="UG515" s="165"/>
      <c r="UH515" s="165"/>
      <c r="UI515" s="165"/>
      <c r="UJ515" s="165"/>
      <c r="UK515" s="165"/>
      <c r="UL515" s="165"/>
      <c r="UM515" s="165"/>
      <c r="UN515" s="165"/>
      <c r="UO515" s="165"/>
      <c r="UP515" s="165"/>
      <c r="UQ515" s="165"/>
      <c r="UR515" s="165"/>
      <c r="US515" s="165"/>
      <c r="UT515" s="165"/>
      <c r="UU515" s="165"/>
      <c r="UV515" s="165"/>
      <c r="UW515" s="165"/>
      <c r="UX515" s="165"/>
      <c r="UY515" s="165"/>
      <c r="UZ515" s="165"/>
      <c r="VA515" s="165"/>
      <c r="VB515" s="165"/>
      <c r="VC515" s="165"/>
      <c r="VD515" s="165"/>
      <c r="VE515" s="165"/>
      <c r="VF515" s="165"/>
      <c r="VG515" s="165"/>
      <c r="VH515" s="165"/>
      <c r="VI515" s="165"/>
      <c r="VJ515" s="165"/>
      <c r="VK515" s="165"/>
      <c r="VL515" s="165"/>
      <c r="VM515" s="165"/>
      <c r="VN515" s="165"/>
      <c r="VO515" s="165"/>
      <c r="VP515" s="165"/>
      <c r="VQ515" s="165"/>
      <c r="VR515" s="165"/>
      <c r="VS515" s="165"/>
      <c r="VT515" s="165"/>
      <c r="VU515" s="165"/>
      <c r="VV515" s="165"/>
      <c r="VW515" s="165"/>
      <c r="VX515" s="165"/>
      <c r="VY515" s="165"/>
      <c r="VZ515" s="165"/>
      <c r="WA515" s="165"/>
      <c r="WB515" s="165"/>
      <c r="WC515" s="165"/>
      <c r="WD515" s="165"/>
      <c r="WE515" s="165"/>
      <c r="WF515" s="165"/>
      <c r="WG515" s="165"/>
      <c r="WH515" s="165"/>
      <c r="WI515" s="165"/>
      <c r="WJ515" s="165"/>
      <c r="WK515" s="165"/>
      <c r="WL515" s="165"/>
      <c r="WM515" s="165"/>
      <c r="WN515" s="165"/>
      <c r="WO515" s="165"/>
      <c r="WP515" s="165"/>
      <c r="WQ515" s="165"/>
      <c r="WR515" s="165"/>
      <c r="WS515" s="165"/>
      <c r="WT515" s="165"/>
      <c r="WU515" s="165"/>
      <c r="WV515" s="165"/>
      <c r="WW515" s="165"/>
      <c r="WX515" s="165"/>
      <c r="WY515" s="165"/>
      <c r="WZ515" s="165"/>
      <c r="XA515" s="165"/>
      <c r="XB515" s="165"/>
      <c r="XC515" s="165"/>
      <c r="XD515" s="165"/>
      <c r="XE515" s="165"/>
      <c r="XF515" s="165"/>
      <c r="XG515" s="165"/>
      <c r="XH515" s="165"/>
      <c r="XI515" s="165"/>
      <c r="XJ515" s="165"/>
      <c r="XK515" s="165"/>
      <c r="XL515" s="165"/>
      <c r="XM515" s="165"/>
      <c r="XN515" s="165"/>
      <c r="XO515" s="165"/>
      <c r="XP515" s="165"/>
      <c r="XQ515" s="165"/>
      <c r="XR515" s="165"/>
      <c r="XS515" s="165"/>
      <c r="XT515" s="165"/>
      <c r="XU515" s="165"/>
      <c r="XV515" s="165"/>
      <c r="XW515" s="165"/>
      <c r="XX515" s="165"/>
      <c r="XY515" s="165"/>
      <c r="XZ515" s="165"/>
      <c r="YA515" s="165"/>
      <c r="YB515" s="165"/>
      <c r="YC515" s="165"/>
      <c r="YD515" s="165"/>
      <c r="YE515" s="165"/>
      <c r="YF515" s="165"/>
      <c r="YG515" s="165"/>
      <c r="YH515" s="165"/>
      <c r="YI515" s="165"/>
      <c r="YJ515" s="165"/>
      <c r="YK515" s="165"/>
      <c r="YL515" s="165"/>
      <c r="YM515" s="165"/>
      <c r="YN515" s="165"/>
      <c r="YO515" s="165"/>
      <c r="YP515" s="165"/>
      <c r="YQ515" s="165"/>
      <c r="YR515" s="165"/>
      <c r="YS515" s="165"/>
      <c r="YT515" s="165"/>
      <c r="YU515" s="165"/>
      <c r="YV515" s="165"/>
      <c r="YW515" s="165"/>
      <c r="YX515" s="165"/>
      <c r="YY515" s="165"/>
      <c r="YZ515" s="165"/>
      <c r="ZA515" s="165"/>
      <c r="ZB515" s="165"/>
      <c r="ZC515" s="165"/>
      <c r="ZD515" s="165"/>
      <c r="ZE515" s="165"/>
      <c r="ZF515" s="165"/>
      <c r="ZG515" s="165"/>
      <c r="ZH515" s="165"/>
      <c r="ZI515" s="165"/>
      <c r="ZJ515" s="165"/>
      <c r="ZK515" s="165"/>
      <c r="ZL515" s="165"/>
      <c r="ZM515" s="165"/>
      <c r="ZN515" s="165"/>
      <c r="ZO515" s="165"/>
      <c r="ZP515" s="165"/>
      <c r="ZQ515" s="165"/>
      <c r="ZR515" s="165"/>
      <c r="ZS515" s="165"/>
      <c r="ZT515" s="165"/>
      <c r="ZU515" s="165"/>
      <c r="ZV515" s="165"/>
      <c r="ZW515" s="165"/>
      <c r="ZX515" s="165"/>
      <c r="ZY515" s="165"/>
      <c r="ZZ515" s="165"/>
      <c r="AAA515" s="165"/>
      <c r="AAB515" s="165"/>
      <c r="AAC515" s="165"/>
      <c r="AAD515" s="165"/>
      <c r="AAE515" s="165"/>
      <c r="AAF515" s="165"/>
      <c r="AAG515" s="165"/>
      <c r="AAH515" s="165"/>
      <c r="AAI515" s="165"/>
      <c r="AAJ515" s="165"/>
      <c r="AAK515" s="165"/>
      <c r="AAL515" s="165"/>
      <c r="AAM515" s="165"/>
      <c r="AAN515" s="165"/>
      <c r="AAO515" s="165"/>
      <c r="AAP515" s="165"/>
      <c r="AAQ515" s="165"/>
      <c r="AAR515" s="165"/>
      <c r="AAS515" s="165"/>
      <c r="AAT515" s="165"/>
      <c r="AAU515" s="165"/>
      <c r="AAV515" s="165"/>
      <c r="AAW515" s="165"/>
      <c r="AAX515" s="165"/>
      <c r="AAY515" s="165"/>
      <c r="AAZ515" s="165"/>
      <c r="ABA515" s="165"/>
      <c r="ABB515" s="165"/>
      <c r="ABC515" s="165"/>
      <c r="ABD515" s="165"/>
      <c r="ABE515" s="165"/>
      <c r="ABF515" s="165"/>
      <c r="ABG515" s="165"/>
      <c r="ABH515" s="165"/>
      <c r="ABI515" s="165"/>
      <c r="ABJ515" s="165"/>
      <c r="ABK515" s="165"/>
      <c r="ABL515" s="165"/>
      <c r="ABM515" s="165"/>
      <c r="ABN515" s="165"/>
      <c r="ABO515" s="165"/>
      <c r="ABP515" s="165"/>
      <c r="ABQ515" s="165"/>
      <c r="ABR515" s="165"/>
      <c r="ABS515" s="165"/>
      <c r="ABT515" s="165"/>
      <c r="ABU515" s="165"/>
      <c r="ABV515" s="165"/>
      <c r="ABW515" s="165"/>
      <c r="ABX515" s="165"/>
      <c r="ABY515" s="165"/>
      <c r="ABZ515" s="165"/>
      <c r="ACA515" s="165"/>
      <c r="ACB515" s="165"/>
      <c r="ACC515" s="165"/>
      <c r="ACD515" s="165"/>
      <c r="ACE515" s="165"/>
      <c r="ACF515" s="165"/>
      <c r="ACG515" s="165"/>
      <c r="ACH515" s="165"/>
      <c r="ACI515" s="165"/>
      <c r="ACJ515" s="165"/>
      <c r="ACK515" s="165"/>
      <c r="ACL515" s="165"/>
      <c r="ACM515" s="165"/>
      <c r="ACN515" s="165"/>
      <c r="ACO515" s="165"/>
      <c r="ACP515" s="165"/>
      <c r="ACQ515" s="165"/>
      <c r="ACR515" s="165"/>
      <c r="ACS515" s="165"/>
      <c r="ACT515" s="165"/>
      <c r="ACU515" s="165"/>
      <c r="ACV515" s="165"/>
      <c r="ACW515" s="165"/>
      <c r="ACX515" s="165"/>
      <c r="ACY515" s="165"/>
      <c r="ACZ515" s="165"/>
      <c r="ADA515" s="165"/>
      <c r="ADB515" s="165"/>
      <c r="ADC515" s="165"/>
      <c r="ADD515" s="165"/>
      <c r="ADE515" s="165"/>
      <c r="ADF515" s="165"/>
      <c r="ADG515" s="165"/>
      <c r="ADH515" s="165"/>
      <c r="ADI515" s="165"/>
      <c r="ADJ515" s="165"/>
      <c r="ADK515" s="165"/>
      <c r="ADL515" s="165"/>
      <c r="ADM515" s="165"/>
      <c r="ADN515" s="165"/>
      <c r="ADO515" s="165"/>
      <c r="ADP515" s="165"/>
      <c r="ADQ515" s="165"/>
      <c r="ADR515" s="165"/>
      <c r="ADS515" s="165"/>
      <c r="ADT515" s="165"/>
      <c r="ADU515" s="165"/>
      <c r="ADV515" s="165"/>
      <c r="ADW515" s="165"/>
      <c r="ADX515" s="165"/>
      <c r="ADY515" s="165"/>
      <c r="ADZ515" s="165"/>
      <c r="AEA515" s="165"/>
      <c r="AEB515" s="165"/>
      <c r="AEC515" s="165"/>
      <c r="AED515" s="165"/>
      <c r="AEE515" s="165"/>
      <c r="AEF515" s="165"/>
      <c r="AEG515" s="165"/>
      <c r="AEH515" s="165"/>
      <c r="AEI515" s="165"/>
      <c r="AEJ515" s="165"/>
      <c r="AEK515" s="165"/>
      <c r="AEL515" s="165"/>
      <c r="AEM515" s="165"/>
      <c r="AEN515" s="165"/>
      <c r="AEO515" s="165"/>
      <c r="AEP515" s="165"/>
      <c r="AEQ515" s="165"/>
      <c r="AER515" s="165"/>
      <c r="AES515" s="165"/>
      <c r="AET515" s="165"/>
      <c r="AEU515" s="165"/>
      <c r="AEV515" s="165"/>
      <c r="AEW515" s="165"/>
      <c r="AEX515" s="165"/>
      <c r="AEY515" s="165"/>
      <c r="AEZ515" s="165"/>
      <c r="AFA515" s="165"/>
      <c r="AFB515" s="165"/>
      <c r="AFC515" s="165"/>
      <c r="AFD515" s="165"/>
      <c r="AFE515" s="165"/>
      <c r="AFF515" s="165"/>
      <c r="AFG515" s="165"/>
      <c r="AFH515" s="165"/>
      <c r="AFI515" s="165"/>
      <c r="AFJ515" s="165"/>
      <c r="AFK515" s="165"/>
      <c r="AFL515" s="165"/>
      <c r="AFM515" s="165"/>
      <c r="AFN515" s="165"/>
      <c r="AFO515" s="165"/>
      <c r="AFP515" s="165"/>
      <c r="AFQ515" s="165"/>
      <c r="AFR515" s="165"/>
      <c r="AFS515" s="165"/>
      <c r="AFT515" s="165"/>
      <c r="AFU515" s="165"/>
      <c r="AFV515" s="165"/>
      <c r="AFW515" s="165"/>
      <c r="AFX515" s="165"/>
      <c r="AFY515" s="165"/>
      <c r="AFZ515" s="165"/>
      <c r="AGA515" s="165"/>
      <c r="AGB515" s="165"/>
      <c r="AGC515" s="165"/>
      <c r="AGD515" s="165"/>
      <c r="AGE515" s="165"/>
      <c r="AGF515" s="165"/>
      <c r="AGG515" s="165"/>
      <c r="AGH515" s="165"/>
      <c r="AGI515" s="165"/>
      <c r="AGJ515" s="165"/>
      <c r="AGK515" s="165"/>
      <c r="AGL515" s="165"/>
      <c r="AGM515" s="165"/>
      <c r="AGN515" s="165"/>
      <c r="AGO515" s="165"/>
      <c r="AGP515" s="165"/>
      <c r="AGQ515" s="165"/>
      <c r="AGR515" s="165"/>
      <c r="AGS515" s="165"/>
      <c r="AGT515" s="165"/>
      <c r="AGU515" s="165"/>
      <c r="AGV515" s="165"/>
      <c r="AGW515" s="165"/>
      <c r="AGX515" s="165"/>
      <c r="AGY515" s="165"/>
      <c r="AGZ515" s="165"/>
      <c r="AHA515" s="165"/>
      <c r="AHB515" s="165"/>
      <c r="AHC515" s="165"/>
      <c r="AHD515" s="165"/>
      <c r="AHE515" s="165"/>
      <c r="AHF515" s="165"/>
      <c r="AHG515" s="165"/>
      <c r="AHH515" s="165"/>
      <c r="AHI515" s="165"/>
      <c r="AHJ515" s="165"/>
      <c r="AHK515" s="165"/>
      <c r="AHL515" s="165"/>
      <c r="AHM515" s="165"/>
      <c r="AHN515" s="165"/>
      <c r="AHO515" s="165"/>
      <c r="AHP515" s="165"/>
      <c r="AHQ515" s="165"/>
      <c r="AHR515" s="165"/>
      <c r="AHS515" s="165"/>
      <c r="AHT515" s="165"/>
      <c r="AHU515" s="165"/>
      <c r="AHV515" s="165"/>
      <c r="AHW515" s="165"/>
      <c r="AHX515" s="165"/>
      <c r="AHY515" s="165"/>
      <c r="AHZ515" s="165"/>
      <c r="AIA515" s="165"/>
      <c r="AIB515" s="165"/>
      <c r="AIC515" s="165"/>
      <c r="AID515" s="165"/>
      <c r="AIE515" s="165"/>
      <c r="AIF515" s="165"/>
      <c r="AIG515" s="165"/>
      <c r="AIH515" s="165"/>
      <c r="AII515" s="165"/>
      <c r="AIJ515" s="165"/>
      <c r="AIK515" s="165"/>
      <c r="AIL515" s="165"/>
      <c r="AIM515" s="165"/>
      <c r="AIN515" s="165"/>
      <c r="AIO515" s="165"/>
      <c r="AIP515" s="165"/>
      <c r="AIQ515" s="165"/>
      <c r="AIR515" s="165"/>
      <c r="AIS515" s="165"/>
      <c r="AIT515" s="165"/>
      <c r="AIU515" s="165"/>
      <c r="AIV515" s="165"/>
      <c r="AIW515" s="165"/>
      <c r="AIX515" s="165"/>
      <c r="AIY515" s="165"/>
      <c r="AIZ515" s="165"/>
      <c r="AJA515" s="165"/>
      <c r="AJB515" s="165"/>
      <c r="AJC515" s="165"/>
      <c r="AJD515" s="165"/>
      <c r="AJE515" s="165"/>
      <c r="AJF515" s="165"/>
      <c r="AJG515" s="165"/>
      <c r="AJH515" s="165"/>
      <c r="AJI515" s="165"/>
      <c r="AJJ515" s="165"/>
      <c r="AJK515" s="165"/>
      <c r="AJL515" s="165"/>
      <c r="AJM515" s="165"/>
      <c r="AJN515" s="165"/>
      <c r="AJO515" s="165"/>
      <c r="AJP515" s="165"/>
      <c r="AJQ515" s="165"/>
      <c r="AJR515" s="165"/>
      <c r="AJS515" s="165"/>
      <c r="AJT515" s="165"/>
      <c r="AJU515" s="165"/>
      <c r="AJV515" s="165"/>
      <c r="AJW515" s="165"/>
      <c r="AJX515" s="165"/>
      <c r="AJY515" s="165"/>
      <c r="AJZ515" s="165"/>
    </row>
    <row r="516" spans="1:962" ht="47.25" x14ac:dyDescent="0.2">
      <c r="A516" s="126">
        <v>60000160</v>
      </c>
      <c r="B516" s="164" t="s">
        <v>1429</v>
      </c>
      <c r="C516" s="153" t="s">
        <v>1368</v>
      </c>
      <c r="D516" s="155">
        <f t="shared" si="34"/>
        <v>910</v>
      </c>
      <c r="E516" s="155">
        <f>VLOOKUP(A516,[6]Лист2!$A$10:$G$1458,6,0)</f>
        <v>1092</v>
      </c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  <c r="AZ516" s="165"/>
      <c r="BA516" s="165"/>
      <c r="BB516" s="165"/>
      <c r="BC516" s="165"/>
      <c r="BD516" s="165"/>
      <c r="BE516" s="165"/>
      <c r="BF516" s="165"/>
      <c r="BG516" s="165"/>
      <c r="BH516" s="165"/>
      <c r="BI516" s="165"/>
      <c r="BJ516" s="165"/>
      <c r="BK516" s="165"/>
      <c r="BL516" s="165"/>
      <c r="BM516" s="165"/>
      <c r="BN516" s="165"/>
      <c r="BO516" s="165"/>
      <c r="BP516" s="165"/>
      <c r="BQ516" s="165"/>
      <c r="BR516" s="165"/>
      <c r="BS516" s="165"/>
      <c r="BT516" s="165"/>
      <c r="BU516" s="165"/>
      <c r="BV516" s="165"/>
      <c r="BW516" s="165"/>
      <c r="BX516" s="165"/>
      <c r="BY516" s="165"/>
      <c r="BZ516" s="165"/>
      <c r="CA516" s="165"/>
      <c r="CB516" s="165"/>
      <c r="CC516" s="165"/>
      <c r="CD516" s="165"/>
      <c r="CE516" s="165"/>
      <c r="CF516" s="165"/>
      <c r="CG516" s="165"/>
      <c r="CH516" s="165"/>
      <c r="CI516" s="165"/>
      <c r="CJ516" s="165"/>
      <c r="CK516" s="165"/>
      <c r="CL516" s="165"/>
      <c r="CM516" s="165"/>
      <c r="CN516" s="165"/>
      <c r="CO516" s="165"/>
      <c r="CP516" s="165"/>
      <c r="CQ516" s="165"/>
      <c r="CR516" s="165"/>
      <c r="CS516" s="165"/>
      <c r="CT516" s="165"/>
      <c r="CU516" s="165"/>
      <c r="CV516" s="165"/>
      <c r="CW516" s="165"/>
      <c r="CX516" s="165"/>
      <c r="CY516" s="165"/>
      <c r="CZ516" s="165"/>
      <c r="DA516" s="165"/>
      <c r="DB516" s="165"/>
      <c r="DC516" s="165"/>
      <c r="DD516" s="165"/>
      <c r="DE516" s="165"/>
      <c r="DF516" s="165"/>
      <c r="DG516" s="165"/>
      <c r="DH516" s="165"/>
      <c r="DI516" s="165"/>
      <c r="DJ516" s="165"/>
      <c r="DK516" s="165"/>
      <c r="DL516" s="165"/>
      <c r="DM516" s="165"/>
      <c r="DN516" s="165"/>
      <c r="DO516" s="165"/>
      <c r="DP516" s="165"/>
      <c r="DQ516" s="165"/>
      <c r="DR516" s="165"/>
      <c r="DS516" s="165"/>
      <c r="DT516" s="165"/>
      <c r="DU516" s="165"/>
      <c r="DV516" s="165"/>
      <c r="DW516" s="165"/>
      <c r="DX516" s="165"/>
      <c r="DY516" s="165"/>
      <c r="DZ516" s="165"/>
      <c r="EA516" s="165"/>
      <c r="EB516" s="165"/>
      <c r="EC516" s="165"/>
      <c r="ED516" s="165"/>
      <c r="EE516" s="165"/>
      <c r="EF516" s="165"/>
      <c r="EG516" s="165"/>
      <c r="EH516" s="165"/>
      <c r="EI516" s="165"/>
      <c r="EJ516" s="165"/>
      <c r="EK516" s="165"/>
      <c r="EL516" s="165"/>
      <c r="EM516" s="165"/>
      <c r="EN516" s="165"/>
      <c r="EO516" s="165"/>
      <c r="EP516" s="165"/>
      <c r="EQ516" s="165"/>
      <c r="ER516" s="165"/>
      <c r="ES516" s="165"/>
      <c r="ET516" s="165"/>
      <c r="EU516" s="165"/>
      <c r="EV516" s="165"/>
      <c r="EW516" s="165"/>
      <c r="EX516" s="165"/>
      <c r="EY516" s="165"/>
      <c r="EZ516" s="165"/>
      <c r="FA516" s="165"/>
      <c r="FB516" s="165"/>
      <c r="FC516" s="165"/>
      <c r="FD516" s="165"/>
      <c r="FE516" s="165"/>
      <c r="FF516" s="165"/>
      <c r="FG516" s="165"/>
      <c r="FH516" s="165"/>
      <c r="FI516" s="165"/>
      <c r="FJ516" s="165"/>
      <c r="FK516" s="165"/>
      <c r="FL516" s="165"/>
      <c r="FM516" s="165"/>
      <c r="FN516" s="165"/>
      <c r="FO516" s="165"/>
      <c r="FP516" s="165"/>
      <c r="FQ516" s="165"/>
      <c r="FR516" s="165"/>
      <c r="FS516" s="165"/>
      <c r="FT516" s="165"/>
      <c r="FU516" s="165"/>
      <c r="FV516" s="165"/>
      <c r="FW516" s="165"/>
      <c r="FX516" s="165"/>
      <c r="FY516" s="165"/>
      <c r="FZ516" s="165"/>
      <c r="GA516" s="165"/>
      <c r="GB516" s="165"/>
      <c r="GC516" s="165"/>
      <c r="GD516" s="165"/>
      <c r="GE516" s="165"/>
      <c r="GF516" s="165"/>
      <c r="GG516" s="165"/>
      <c r="GH516" s="165"/>
      <c r="GI516" s="165"/>
      <c r="GJ516" s="165"/>
      <c r="GK516" s="165"/>
      <c r="GL516" s="165"/>
      <c r="GM516" s="165"/>
      <c r="GN516" s="165"/>
      <c r="GO516" s="165"/>
      <c r="GP516" s="165"/>
      <c r="GQ516" s="165"/>
      <c r="GR516" s="165"/>
      <c r="GS516" s="165"/>
      <c r="GT516" s="165"/>
      <c r="GU516" s="165"/>
      <c r="GV516" s="165"/>
      <c r="GW516" s="165"/>
      <c r="GX516" s="165"/>
      <c r="GY516" s="165"/>
      <c r="GZ516" s="165"/>
      <c r="HA516" s="165"/>
      <c r="HB516" s="165"/>
      <c r="HC516" s="165"/>
      <c r="HD516" s="165"/>
      <c r="HE516" s="165"/>
      <c r="HF516" s="165"/>
      <c r="HG516" s="165"/>
      <c r="HH516" s="165"/>
      <c r="HI516" s="165"/>
      <c r="HJ516" s="165"/>
      <c r="HK516" s="165"/>
      <c r="HL516" s="165"/>
      <c r="HM516" s="165"/>
      <c r="HN516" s="165"/>
      <c r="HO516" s="165"/>
      <c r="HP516" s="165"/>
      <c r="HQ516" s="165"/>
      <c r="HR516" s="165"/>
      <c r="HS516" s="165"/>
      <c r="HT516" s="165"/>
      <c r="HU516" s="165"/>
      <c r="HV516" s="165"/>
      <c r="HW516" s="165"/>
      <c r="HX516" s="165"/>
      <c r="HY516" s="165"/>
      <c r="HZ516" s="165"/>
      <c r="IA516" s="165"/>
      <c r="IB516" s="165"/>
      <c r="IC516" s="165"/>
      <c r="ID516" s="165"/>
      <c r="IE516" s="165"/>
      <c r="IF516" s="165"/>
      <c r="IG516" s="165"/>
      <c r="IH516" s="165"/>
      <c r="II516" s="165"/>
      <c r="IJ516" s="165"/>
      <c r="IK516" s="165"/>
      <c r="IL516" s="165"/>
      <c r="IM516" s="165"/>
      <c r="IN516" s="165"/>
      <c r="IO516" s="165"/>
      <c r="IP516" s="165"/>
      <c r="IQ516" s="165"/>
      <c r="IR516" s="165"/>
      <c r="IS516" s="165"/>
      <c r="IT516" s="165"/>
      <c r="IU516" s="165"/>
      <c r="IV516" s="165"/>
      <c r="IW516" s="165"/>
      <c r="IX516" s="165"/>
      <c r="IY516" s="165"/>
      <c r="IZ516" s="165"/>
      <c r="JA516" s="165"/>
      <c r="JB516" s="165"/>
      <c r="JC516" s="165"/>
      <c r="JD516" s="165"/>
      <c r="JE516" s="165"/>
      <c r="JF516" s="165"/>
      <c r="JG516" s="165"/>
      <c r="JH516" s="165"/>
      <c r="JI516" s="165"/>
      <c r="JJ516" s="165"/>
      <c r="JK516" s="165"/>
      <c r="JL516" s="165"/>
      <c r="JM516" s="165"/>
      <c r="JN516" s="165"/>
      <c r="JO516" s="165"/>
      <c r="JP516" s="165"/>
      <c r="JQ516" s="165"/>
      <c r="JR516" s="165"/>
      <c r="JS516" s="165"/>
      <c r="JT516" s="165"/>
      <c r="JU516" s="165"/>
      <c r="JV516" s="165"/>
      <c r="JW516" s="165"/>
      <c r="JX516" s="165"/>
      <c r="JY516" s="165"/>
      <c r="JZ516" s="165"/>
      <c r="KA516" s="165"/>
      <c r="KB516" s="165"/>
      <c r="KC516" s="165"/>
      <c r="KD516" s="165"/>
      <c r="KE516" s="165"/>
      <c r="KF516" s="165"/>
      <c r="KG516" s="165"/>
      <c r="KH516" s="165"/>
      <c r="KI516" s="165"/>
      <c r="KJ516" s="165"/>
      <c r="KK516" s="165"/>
      <c r="KL516" s="165"/>
      <c r="KM516" s="165"/>
      <c r="KN516" s="165"/>
      <c r="KO516" s="165"/>
      <c r="KP516" s="165"/>
      <c r="KQ516" s="165"/>
      <c r="KR516" s="165"/>
      <c r="KS516" s="165"/>
      <c r="KT516" s="165"/>
      <c r="KU516" s="165"/>
      <c r="KV516" s="165"/>
      <c r="KW516" s="165"/>
      <c r="KX516" s="165"/>
      <c r="KY516" s="165"/>
      <c r="KZ516" s="165"/>
      <c r="LA516" s="165"/>
      <c r="LB516" s="165"/>
      <c r="LC516" s="165"/>
      <c r="LD516" s="165"/>
      <c r="LE516" s="165"/>
      <c r="LF516" s="165"/>
      <c r="LG516" s="165"/>
      <c r="LH516" s="165"/>
      <c r="LI516" s="165"/>
      <c r="LJ516" s="165"/>
      <c r="LK516" s="165"/>
      <c r="LL516" s="165"/>
      <c r="LM516" s="165"/>
      <c r="LN516" s="165"/>
      <c r="LO516" s="165"/>
      <c r="LP516" s="165"/>
      <c r="LQ516" s="165"/>
      <c r="LR516" s="165"/>
      <c r="LS516" s="165"/>
      <c r="LT516" s="165"/>
      <c r="LU516" s="165"/>
      <c r="LV516" s="165"/>
      <c r="LW516" s="165"/>
      <c r="LX516" s="165"/>
      <c r="LY516" s="165"/>
      <c r="LZ516" s="165"/>
      <c r="MA516" s="165"/>
      <c r="MB516" s="165"/>
      <c r="MC516" s="165"/>
      <c r="MD516" s="165"/>
      <c r="ME516" s="165"/>
      <c r="MF516" s="165"/>
      <c r="MG516" s="165"/>
      <c r="MH516" s="165"/>
      <c r="MI516" s="165"/>
      <c r="MJ516" s="165"/>
      <c r="MK516" s="165"/>
      <c r="ML516" s="165"/>
      <c r="MM516" s="165"/>
      <c r="MN516" s="165"/>
      <c r="MO516" s="165"/>
      <c r="MP516" s="165"/>
      <c r="MQ516" s="165"/>
      <c r="MR516" s="165"/>
      <c r="MS516" s="165"/>
      <c r="MT516" s="165"/>
      <c r="MU516" s="165"/>
      <c r="MV516" s="165"/>
      <c r="MW516" s="165"/>
      <c r="MX516" s="165"/>
      <c r="MY516" s="165"/>
      <c r="MZ516" s="165"/>
      <c r="NA516" s="165"/>
      <c r="NB516" s="165"/>
      <c r="NC516" s="165"/>
      <c r="ND516" s="165"/>
      <c r="NE516" s="165"/>
      <c r="NF516" s="165"/>
      <c r="NG516" s="165"/>
      <c r="NH516" s="165"/>
      <c r="NI516" s="165"/>
      <c r="NJ516" s="165"/>
      <c r="NK516" s="165"/>
      <c r="NL516" s="165"/>
      <c r="NM516" s="165"/>
      <c r="NN516" s="165"/>
      <c r="NO516" s="165"/>
      <c r="NP516" s="165"/>
      <c r="NQ516" s="165"/>
      <c r="NR516" s="165"/>
      <c r="NS516" s="165"/>
      <c r="NT516" s="165"/>
      <c r="NU516" s="165"/>
      <c r="NV516" s="165"/>
      <c r="NW516" s="165"/>
      <c r="NX516" s="165"/>
      <c r="NY516" s="165"/>
      <c r="NZ516" s="165"/>
      <c r="OA516" s="165"/>
      <c r="OB516" s="165"/>
      <c r="OC516" s="165"/>
      <c r="OD516" s="165"/>
      <c r="OE516" s="165"/>
      <c r="OF516" s="165"/>
      <c r="OG516" s="165"/>
      <c r="OH516" s="165"/>
      <c r="OI516" s="165"/>
      <c r="OJ516" s="165"/>
      <c r="OK516" s="165"/>
      <c r="OL516" s="165"/>
      <c r="OM516" s="165"/>
      <c r="ON516" s="165"/>
      <c r="OO516" s="165"/>
      <c r="OP516" s="165"/>
      <c r="OQ516" s="165"/>
      <c r="OR516" s="165"/>
      <c r="OS516" s="165"/>
      <c r="OT516" s="165"/>
      <c r="OU516" s="165"/>
      <c r="OV516" s="165"/>
      <c r="OW516" s="165"/>
      <c r="OX516" s="165"/>
      <c r="OY516" s="165"/>
      <c r="OZ516" s="165"/>
      <c r="PA516" s="165"/>
      <c r="PB516" s="165"/>
      <c r="PC516" s="165"/>
      <c r="PD516" s="165"/>
      <c r="PE516" s="165"/>
      <c r="PF516" s="165"/>
      <c r="PG516" s="165"/>
      <c r="PH516" s="165"/>
      <c r="PI516" s="165"/>
      <c r="PJ516" s="165"/>
      <c r="PK516" s="165"/>
      <c r="PL516" s="165"/>
      <c r="PM516" s="165"/>
      <c r="PN516" s="165"/>
      <c r="PO516" s="165"/>
      <c r="PP516" s="165"/>
      <c r="PQ516" s="165"/>
      <c r="PR516" s="165"/>
      <c r="PS516" s="165"/>
      <c r="PT516" s="165"/>
      <c r="PU516" s="165"/>
      <c r="PV516" s="165"/>
      <c r="PW516" s="165"/>
      <c r="PX516" s="165"/>
      <c r="PY516" s="165"/>
      <c r="PZ516" s="165"/>
      <c r="QA516" s="165"/>
      <c r="QB516" s="165"/>
      <c r="QC516" s="165"/>
      <c r="QD516" s="165"/>
      <c r="QE516" s="165"/>
      <c r="QF516" s="165"/>
      <c r="QG516" s="165"/>
      <c r="QH516" s="165"/>
      <c r="QI516" s="165"/>
      <c r="QJ516" s="165"/>
      <c r="QK516" s="165"/>
      <c r="QL516" s="165"/>
      <c r="QM516" s="165"/>
      <c r="QN516" s="165"/>
      <c r="QO516" s="165"/>
      <c r="QP516" s="165"/>
      <c r="QQ516" s="165"/>
      <c r="QR516" s="165"/>
      <c r="QS516" s="165"/>
      <c r="QT516" s="165"/>
      <c r="QU516" s="165"/>
      <c r="QV516" s="165"/>
      <c r="QW516" s="165"/>
      <c r="QX516" s="165"/>
      <c r="QY516" s="165"/>
      <c r="QZ516" s="165"/>
      <c r="RA516" s="165"/>
      <c r="RB516" s="165"/>
      <c r="RC516" s="165"/>
      <c r="RD516" s="165"/>
      <c r="RE516" s="165"/>
      <c r="RF516" s="165"/>
      <c r="RG516" s="165"/>
      <c r="RH516" s="165"/>
      <c r="RI516" s="165"/>
      <c r="RJ516" s="165"/>
      <c r="RK516" s="165"/>
      <c r="RL516" s="165"/>
      <c r="RM516" s="165"/>
      <c r="RN516" s="165"/>
      <c r="RO516" s="165"/>
      <c r="RP516" s="165"/>
      <c r="RQ516" s="165"/>
      <c r="RR516" s="165"/>
      <c r="RS516" s="165"/>
      <c r="RT516" s="165"/>
      <c r="RU516" s="165"/>
      <c r="RV516" s="165"/>
      <c r="RW516" s="165"/>
      <c r="RX516" s="165"/>
      <c r="RY516" s="165"/>
      <c r="RZ516" s="165"/>
      <c r="SA516" s="165"/>
      <c r="SB516" s="165"/>
      <c r="SC516" s="165"/>
      <c r="SD516" s="165"/>
      <c r="SE516" s="165"/>
      <c r="SF516" s="165"/>
      <c r="SG516" s="165"/>
      <c r="SH516" s="165"/>
      <c r="SI516" s="165"/>
      <c r="SJ516" s="165"/>
      <c r="SK516" s="165"/>
      <c r="SL516" s="165"/>
      <c r="SM516" s="165"/>
      <c r="SN516" s="165"/>
      <c r="SO516" s="165"/>
      <c r="SP516" s="165"/>
      <c r="SQ516" s="165"/>
      <c r="SR516" s="165"/>
      <c r="SS516" s="165"/>
      <c r="ST516" s="165"/>
      <c r="SU516" s="165"/>
      <c r="SV516" s="165"/>
      <c r="SW516" s="165"/>
      <c r="SX516" s="165"/>
      <c r="SY516" s="165"/>
      <c r="SZ516" s="165"/>
      <c r="TA516" s="165"/>
      <c r="TB516" s="165"/>
      <c r="TC516" s="165"/>
      <c r="TD516" s="165"/>
      <c r="TE516" s="165"/>
      <c r="TF516" s="165"/>
      <c r="TG516" s="165"/>
      <c r="TH516" s="165"/>
      <c r="TI516" s="165"/>
      <c r="TJ516" s="165"/>
      <c r="TK516" s="165"/>
      <c r="TL516" s="165"/>
      <c r="TM516" s="165"/>
      <c r="TN516" s="165"/>
      <c r="TO516" s="165"/>
      <c r="TP516" s="165"/>
      <c r="TQ516" s="165"/>
      <c r="TR516" s="165"/>
      <c r="TS516" s="165"/>
      <c r="TT516" s="165"/>
      <c r="TU516" s="165"/>
      <c r="TV516" s="165"/>
      <c r="TW516" s="165"/>
      <c r="TX516" s="165"/>
      <c r="TY516" s="165"/>
      <c r="TZ516" s="165"/>
      <c r="UA516" s="165"/>
      <c r="UB516" s="165"/>
      <c r="UC516" s="165"/>
      <c r="UD516" s="165"/>
      <c r="UE516" s="165"/>
      <c r="UF516" s="165"/>
      <c r="UG516" s="165"/>
      <c r="UH516" s="165"/>
      <c r="UI516" s="165"/>
      <c r="UJ516" s="165"/>
      <c r="UK516" s="165"/>
      <c r="UL516" s="165"/>
      <c r="UM516" s="165"/>
      <c r="UN516" s="165"/>
      <c r="UO516" s="165"/>
      <c r="UP516" s="165"/>
      <c r="UQ516" s="165"/>
      <c r="UR516" s="165"/>
      <c r="US516" s="165"/>
      <c r="UT516" s="165"/>
      <c r="UU516" s="165"/>
      <c r="UV516" s="165"/>
      <c r="UW516" s="165"/>
      <c r="UX516" s="165"/>
      <c r="UY516" s="165"/>
      <c r="UZ516" s="165"/>
      <c r="VA516" s="165"/>
      <c r="VB516" s="165"/>
      <c r="VC516" s="165"/>
      <c r="VD516" s="165"/>
      <c r="VE516" s="165"/>
      <c r="VF516" s="165"/>
      <c r="VG516" s="165"/>
      <c r="VH516" s="165"/>
      <c r="VI516" s="165"/>
      <c r="VJ516" s="165"/>
      <c r="VK516" s="165"/>
      <c r="VL516" s="165"/>
      <c r="VM516" s="165"/>
      <c r="VN516" s="165"/>
      <c r="VO516" s="165"/>
      <c r="VP516" s="165"/>
      <c r="VQ516" s="165"/>
      <c r="VR516" s="165"/>
      <c r="VS516" s="165"/>
      <c r="VT516" s="165"/>
      <c r="VU516" s="165"/>
      <c r="VV516" s="165"/>
      <c r="VW516" s="165"/>
      <c r="VX516" s="165"/>
      <c r="VY516" s="165"/>
      <c r="VZ516" s="165"/>
      <c r="WA516" s="165"/>
      <c r="WB516" s="165"/>
      <c r="WC516" s="165"/>
      <c r="WD516" s="165"/>
      <c r="WE516" s="165"/>
      <c r="WF516" s="165"/>
      <c r="WG516" s="165"/>
      <c r="WH516" s="165"/>
      <c r="WI516" s="165"/>
      <c r="WJ516" s="165"/>
      <c r="WK516" s="165"/>
      <c r="WL516" s="165"/>
      <c r="WM516" s="165"/>
      <c r="WN516" s="165"/>
      <c r="WO516" s="165"/>
      <c r="WP516" s="165"/>
      <c r="WQ516" s="165"/>
      <c r="WR516" s="165"/>
      <c r="WS516" s="165"/>
      <c r="WT516" s="165"/>
      <c r="WU516" s="165"/>
      <c r="WV516" s="165"/>
      <c r="WW516" s="165"/>
      <c r="WX516" s="165"/>
      <c r="WY516" s="165"/>
      <c r="WZ516" s="165"/>
      <c r="XA516" s="165"/>
      <c r="XB516" s="165"/>
      <c r="XC516" s="165"/>
      <c r="XD516" s="165"/>
      <c r="XE516" s="165"/>
      <c r="XF516" s="165"/>
      <c r="XG516" s="165"/>
      <c r="XH516" s="165"/>
      <c r="XI516" s="165"/>
      <c r="XJ516" s="165"/>
      <c r="XK516" s="165"/>
      <c r="XL516" s="165"/>
      <c r="XM516" s="165"/>
      <c r="XN516" s="165"/>
      <c r="XO516" s="165"/>
      <c r="XP516" s="165"/>
      <c r="XQ516" s="165"/>
      <c r="XR516" s="165"/>
      <c r="XS516" s="165"/>
      <c r="XT516" s="165"/>
      <c r="XU516" s="165"/>
      <c r="XV516" s="165"/>
      <c r="XW516" s="165"/>
      <c r="XX516" s="165"/>
      <c r="XY516" s="165"/>
      <c r="XZ516" s="165"/>
      <c r="YA516" s="165"/>
      <c r="YB516" s="165"/>
      <c r="YC516" s="165"/>
      <c r="YD516" s="165"/>
      <c r="YE516" s="165"/>
      <c r="YF516" s="165"/>
      <c r="YG516" s="165"/>
      <c r="YH516" s="165"/>
      <c r="YI516" s="165"/>
      <c r="YJ516" s="165"/>
      <c r="YK516" s="165"/>
      <c r="YL516" s="165"/>
      <c r="YM516" s="165"/>
      <c r="YN516" s="165"/>
      <c r="YO516" s="165"/>
      <c r="YP516" s="165"/>
      <c r="YQ516" s="165"/>
      <c r="YR516" s="165"/>
      <c r="YS516" s="165"/>
      <c r="YT516" s="165"/>
      <c r="YU516" s="165"/>
      <c r="YV516" s="165"/>
      <c r="YW516" s="165"/>
      <c r="YX516" s="165"/>
      <c r="YY516" s="165"/>
      <c r="YZ516" s="165"/>
      <c r="ZA516" s="165"/>
      <c r="ZB516" s="165"/>
      <c r="ZC516" s="165"/>
      <c r="ZD516" s="165"/>
      <c r="ZE516" s="165"/>
      <c r="ZF516" s="165"/>
      <c r="ZG516" s="165"/>
      <c r="ZH516" s="165"/>
      <c r="ZI516" s="165"/>
      <c r="ZJ516" s="165"/>
      <c r="ZK516" s="165"/>
      <c r="ZL516" s="165"/>
      <c r="ZM516" s="165"/>
      <c r="ZN516" s="165"/>
      <c r="ZO516" s="165"/>
      <c r="ZP516" s="165"/>
      <c r="ZQ516" s="165"/>
      <c r="ZR516" s="165"/>
      <c r="ZS516" s="165"/>
      <c r="ZT516" s="165"/>
      <c r="ZU516" s="165"/>
      <c r="ZV516" s="165"/>
      <c r="ZW516" s="165"/>
      <c r="ZX516" s="165"/>
      <c r="ZY516" s="165"/>
      <c r="ZZ516" s="165"/>
      <c r="AAA516" s="165"/>
      <c r="AAB516" s="165"/>
      <c r="AAC516" s="165"/>
      <c r="AAD516" s="165"/>
      <c r="AAE516" s="165"/>
      <c r="AAF516" s="165"/>
      <c r="AAG516" s="165"/>
      <c r="AAH516" s="165"/>
      <c r="AAI516" s="165"/>
      <c r="AAJ516" s="165"/>
      <c r="AAK516" s="165"/>
      <c r="AAL516" s="165"/>
      <c r="AAM516" s="165"/>
      <c r="AAN516" s="165"/>
      <c r="AAO516" s="165"/>
      <c r="AAP516" s="165"/>
      <c r="AAQ516" s="165"/>
      <c r="AAR516" s="165"/>
      <c r="AAS516" s="165"/>
      <c r="AAT516" s="165"/>
      <c r="AAU516" s="165"/>
      <c r="AAV516" s="165"/>
      <c r="AAW516" s="165"/>
      <c r="AAX516" s="165"/>
      <c r="AAY516" s="165"/>
      <c r="AAZ516" s="165"/>
      <c r="ABA516" s="165"/>
      <c r="ABB516" s="165"/>
      <c r="ABC516" s="165"/>
      <c r="ABD516" s="165"/>
      <c r="ABE516" s="165"/>
      <c r="ABF516" s="165"/>
      <c r="ABG516" s="165"/>
      <c r="ABH516" s="165"/>
      <c r="ABI516" s="165"/>
      <c r="ABJ516" s="165"/>
      <c r="ABK516" s="165"/>
      <c r="ABL516" s="165"/>
      <c r="ABM516" s="165"/>
      <c r="ABN516" s="165"/>
      <c r="ABO516" s="165"/>
      <c r="ABP516" s="165"/>
      <c r="ABQ516" s="165"/>
      <c r="ABR516" s="165"/>
      <c r="ABS516" s="165"/>
      <c r="ABT516" s="165"/>
      <c r="ABU516" s="165"/>
      <c r="ABV516" s="165"/>
      <c r="ABW516" s="165"/>
      <c r="ABX516" s="165"/>
      <c r="ABY516" s="165"/>
      <c r="ABZ516" s="165"/>
      <c r="ACA516" s="165"/>
      <c r="ACB516" s="165"/>
      <c r="ACC516" s="165"/>
      <c r="ACD516" s="165"/>
      <c r="ACE516" s="165"/>
      <c r="ACF516" s="165"/>
      <c r="ACG516" s="165"/>
      <c r="ACH516" s="165"/>
      <c r="ACI516" s="165"/>
      <c r="ACJ516" s="165"/>
      <c r="ACK516" s="165"/>
      <c r="ACL516" s="165"/>
      <c r="ACM516" s="165"/>
      <c r="ACN516" s="165"/>
      <c r="ACO516" s="165"/>
      <c r="ACP516" s="165"/>
      <c r="ACQ516" s="165"/>
      <c r="ACR516" s="165"/>
      <c r="ACS516" s="165"/>
      <c r="ACT516" s="165"/>
      <c r="ACU516" s="165"/>
      <c r="ACV516" s="165"/>
      <c r="ACW516" s="165"/>
      <c r="ACX516" s="165"/>
      <c r="ACY516" s="165"/>
      <c r="ACZ516" s="165"/>
      <c r="ADA516" s="165"/>
      <c r="ADB516" s="165"/>
      <c r="ADC516" s="165"/>
      <c r="ADD516" s="165"/>
      <c r="ADE516" s="165"/>
      <c r="ADF516" s="165"/>
      <c r="ADG516" s="165"/>
      <c r="ADH516" s="165"/>
      <c r="ADI516" s="165"/>
      <c r="ADJ516" s="165"/>
      <c r="ADK516" s="165"/>
      <c r="ADL516" s="165"/>
      <c r="ADM516" s="165"/>
      <c r="ADN516" s="165"/>
      <c r="ADO516" s="165"/>
      <c r="ADP516" s="165"/>
      <c r="ADQ516" s="165"/>
      <c r="ADR516" s="165"/>
      <c r="ADS516" s="165"/>
      <c r="ADT516" s="165"/>
      <c r="ADU516" s="165"/>
      <c r="ADV516" s="165"/>
      <c r="ADW516" s="165"/>
      <c r="ADX516" s="165"/>
      <c r="ADY516" s="165"/>
      <c r="ADZ516" s="165"/>
      <c r="AEA516" s="165"/>
      <c r="AEB516" s="165"/>
      <c r="AEC516" s="165"/>
      <c r="AED516" s="165"/>
      <c r="AEE516" s="165"/>
      <c r="AEF516" s="165"/>
      <c r="AEG516" s="165"/>
      <c r="AEH516" s="165"/>
      <c r="AEI516" s="165"/>
      <c r="AEJ516" s="165"/>
      <c r="AEK516" s="165"/>
      <c r="AEL516" s="165"/>
      <c r="AEM516" s="165"/>
      <c r="AEN516" s="165"/>
      <c r="AEO516" s="165"/>
      <c r="AEP516" s="165"/>
      <c r="AEQ516" s="165"/>
      <c r="AER516" s="165"/>
      <c r="AES516" s="165"/>
      <c r="AET516" s="165"/>
      <c r="AEU516" s="165"/>
      <c r="AEV516" s="165"/>
      <c r="AEW516" s="165"/>
      <c r="AEX516" s="165"/>
      <c r="AEY516" s="165"/>
      <c r="AEZ516" s="165"/>
      <c r="AFA516" s="165"/>
      <c r="AFB516" s="165"/>
      <c r="AFC516" s="165"/>
      <c r="AFD516" s="165"/>
      <c r="AFE516" s="165"/>
      <c r="AFF516" s="165"/>
      <c r="AFG516" s="165"/>
      <c r="AFH516" s="165"/>
      <c r="AFI516" s="165"/>
      <c r="AFJ516" s="165"/>
      <c r="AFK516" s="165"/>
      <c r="AFL516" s="165"/>
      <c r="AFM516" s="165"/>
      <c r="AFN516" s="165"/>
      <c r="AFO516" s="165"/>
      <c r="AFP516" s="165"/>
      <c r="AFQ516" s="165"/>
      <c r="AFR516" s="165"/>
      <c r="AFS516" s="165"/>
      <c r="AFT516" s="165"/>
      <c r="AFU516" s="165"/>
      <c r="AFV516" s="165"/>
      <c r="AFW516" s="165"/>
      <c r="AFX516" s="165"/>
      <c r="AFY516" s="165"/>
      <c r="AFZ516" s="165"/>
      <c r="AGA516" s="165"/>
      <c r="AGB516" s="165"/>
      <c r="AGC516" s="165"/>
      <c r="AGD516" s="165"/>
      <c r="AGE516" s="165"/>
      <c r="AGF516" s="165"/>
      <c r="AGG516" s="165"/>
      <c r="AGH516" s="165"/>
      <c r="AGI516" s="165"/>
      <c r="AGJ516" s="165"/>
      <c r="AGK516" s="165"/>
      <c r="AGL516" s="165"/>
      <c r="AGM516" s="165"/>
      <c r="AGN516" s="165"/>
      <c r="AGO516" s="165"/>
      <c r="AGP516" s="165"/>
      <c r="AGQ516" s="165"/>
      <c r="AGR516" s="165"/>
      <c r="AGS516" s="165"/>
      <c r="AGT516" s="165"/>
      <c r="AGU516" s="165"/>
      <c r="AGV516" s="165"/>
      <c r="AGW516" s="165"/>
      <c r="AGX516" s="165"/>
      <c r="AGY516" s="165"/>
      <c r="AGZ516" s="165"/>
      <c r="AHA516" s="165"/>
      <c r="AHB516" s="165"/>
      <c r="AHC516" s="165"/>
      <c r="AHD516" s="165"/>
      <c r="AHE516" s="165"/>
      <c r="AHF516" s="165"/>
      <c r="AHG516" s="165"/>
      <c r="AHH516" s="165"/>
      <c r="AHI516" s="165"/>
      <c r="AHJ516" s="165"/>
      <c r="AHK516" s="165"/>
      <c r="AHL516" s="165"/>
      <c r="AHM516" s="165"/>
      <c r="AHN516" s="165"/>
      <c r="AHO516" s="165"/>
      <c r="AHP516" s="165"/>
      <c r="AHQ516" s="165"/>
      <c r="AHR516" s="165"/>
      <c r="AHS516" s="165"/>
      <c r="AHT516" s="165"/>
      <c r="AHU516" s="165"/>
      <c r="AHV516" s="165"/>
      <c r="AHW516" s="165"/>
      <c r="AHX516" s="165"/>
      <c r="AHY516" s="165"/>
      <c r="AHZ516" s="165"/>
      <c r="AIA516" s="165"/>
      <c r="AIB516" s="165"/>
      <c r="AIC516" s="165"/>
      <c r="AID516" s="165"/>
      <c r="AIE516" s="165"/>
      <c r="AIF516" s="165"/>
      <c r="AIG516" s="165"/>
      <c r="AIH516" s="165"/>
      <c r="AII516" s="165"/>
      <c r="AIJ516" s="165"/>
      <c r="AIK516" s="165"/>
      <c r="AIL516" s="165"/>
      <c r="AIM516" s="165"/>
      <c r="AIN516" s="165"/>
      <c r="AIO516" s="165"/>
      <c r="AIP516" s="165"/>
      <c r="AIQ516" s="165"/>
      <c r="AIR516" s="165"/>
      <c r="AIS516" s="165"/>
      <c r="AIT516" s="165"/>
      <c r="AIU516" s="165"/>
      <c r="AIV516" s="165"/>
      <c r="AIW516" s="165"/>
      <c r="AIX516" s="165"/>
      <c r="AIY516" s="165"/>
      <c r="AIZ516" s="165"/>
      <c r="AJA516" s="165"/>
      <c r="AJB516" s="165"/>
      <c r="AJC516" s="165"/>
      <c r="AJD516" s="165"/>
      <c r="AJE516" s="165"/>
      <c r="AJF516" s="165"/>
      <c r="AJG516" s="165"/>
      <c r="AJH516" s="165"/>
      <c r="AJI516" s="165"/>
      <c r="AJJ516" s="165"/>
      <c r="AJK516" s="165"/>
      <c r="AJL516" s="165"/>
      <c r="AJM516" s="165"/>
      <c r="AJN516" s="165"/>
      <c r="AJO516" s="165"/>
      <c r="AJP516" s="165"/>
      <c r="AJQ516" s="165"/>
      <c r="AJR516" s="165"/>
      <c r="AJS516" s="165"/>
      <c r="AJT516" s="165"/>
      <c r="AJU516" s="165"/>
      <c r="AJV516" s="165"/>
      <c r="AJW516" s="165"/>
      <c r="AJX516" s="165"/>
      <c r="AJY516" s="165"/>
      <c r="AJZ516" s="165"/>
    </row>
    <row r="517" spans="1:962" ht="47.25" x14ac:dyDescent="0.2">
      <c r="A517" s="126">
        <v>60000161</v>
      </c>
      <c r="B517" s="164" t="s">
        <v>1430</v>
      </c>
      <c r="C517" s="153" t="s">
        <v>1368</v>
      </c>
      <c r="D517" s="155">
        <f t="shared" si="34"/>
        <v>1455</v>
      </c>
      <c r="E517" s="155">
        <f>VLOOKUP(A517,[6]Лист2!$A$10:$G$1458,6,0)</f>
        <v>1746</v>
      </c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  <c r="AZ517" s="165"/>
      <c r="BA517" s="165"/>
      <c r="BB517" s="165"/>
      <c r="BC517" s="165"/>
      <c r="BD517" s="165"/>
      <c r="BE517" s="165"/>
      <c r="BF517" s="165"/>
      <c r="BG517" s="165"/>
      <c r="BH517" s="165"/>
      <c r="BI517" s="165"/>
      <c r="BJ517" s="165"/>
      <c r="BK517" s="165"/>
      <c r="BL517" s="165"/>
      <c r="BM517" s="165"/>
      <c r="BN517" s="165"/>
      <c r="BO517" s="165"/>
      <c r="BP517" s="165"/>
      <c r="BQ517" s="165"/>
      <c r="BR517" s="165"/>
      <c r="BS517" s="165"/>
      <c r="BT517" s="165"/>
      <c r="BU517" s="165"/>
      <c r="BV517" s="165"/>
      <c r="BW517" s="165"/>
      <c r="BX517" s="165"/>
      <c r="BY517" s="165"/>
      <c r="BZ517" s="165"/>
      <c r="CA517" s="165"/>
      <c r="CB517" s="165"/>
      <c r="CC517" s="165"/>
      <c r="CD517" s="165"/>
      <c r="CE517" s="165"/>
      <c r="CF517" s="165"/>
      <c r="CG517" s="165"/>
      <c r="CH517" s="165"/>
      <c r="CI517" s="165"/>
      <c r="CJ517" s="165"/>
      <c r="CK517" s="165"/>
      <c r="CL517" s="165"/>
      <c r="CM517" s="165"/>
      <c r="CN517" s="165"/>
      <c r="CO517" s="165"/>
      <c r="CP517" s="165"/>
      <c r="CQ517" s="165"/>
      <c r="CR517" s="165"/>
      <c r="CS517" s="165"/>
      <c r="CT517" s="165"/>
      <c r="CU517" s="165"/>
      <c r="CV517" s="165"/>
      <c r="CW517" s="165"/>
      <c r="CX517" s="165"/>
      <c r="CY517" s="165"/>
      <c r="CZ517" s="165"/>
      <c r="DA517" s="165"/>
      <c r="DB517" s="165"/>
      <c r="DC517" s="165"/>
      <c r="DD517" s="165"/>
      <c r="DE517" s="165"/>
      <c r="DF517" s="165"/>
      <c r="DG517" s="165"/>
      <c r="DH517" s="165"/>
      <c r="DI517" s="165"/>
      <c r="DJ517" s="165"/>
      <c r="DK517" s="165"/>
      <c r="DL517" s="165"/>
      <c r="DM517" s="165"/>
      <c r="DN517" s="165"/>
      <c r="DO517" s="165"/>
      <c r="DP517" s="165"/>
      <c r="DQ517" s="165"/>
      <c r="DR517" s="165"/>
      <c r="DS517" s="165"/>
      <c r="DT517" s="165"/>
      <c r="DU517" s="165"/>
      <c r="DV517" s="165"/>
      <c r="DW517" s="165"/>
      <c r="DX517" s="165"/>
      <c r="DY517" s="165"/>
      <c r="DZ517" s="165"/>
      <c r="EA517" s="165"/>
      <c r="EB517" s="165"/>
      <c r="EC517" s="165"/>
      <c r="ED517" s="165"/>
      <c r="EE517" s="165"/>
      <c r="EF517" s="165"/>
      <c r="EG517" s="165"/>
      <c r="EH517" s="165"/>
      <c r="EI517" s="165"/>
      <c r="EJ517" s="165"/>
      <c r="EK517" s="165"/>
      <c r="EL517" s="165"/>
      <c r="EM517" s="165"/>
      <c r="EN517" s="165"/>
      <c r="EO517" s="165"/>
      <c r="EP517" s="165"/>
      <c r="EQ517" s="165"/>
      <c r="ER517" s="165"/>
      <c r="ES517" s="165"/>
      <c r="ET517" s="165"/>
      <c r="EU517" s="165"/>
      <c r="EV517" s="165"/>
      <c r="EW517" s="165"/>
      <c r="EX517" s="165"/>
      <c r="EY517" s="165"/>
      <c r="EZ517" s="165"/>
      <c r="FA517" s="165"/>
      <c r="FB517" s="165"/>
      <c r="FC517" s="165"/>
      <c r="FD517" s="165"/>
      <c r="FE517" s="165"/>
      <c r="FF517" s="165"/>
      <c r="FG517" s="165"/>
      <c r="FH517" s="165"/>
      <c r="FI517" s="165"/>
      <c r="FJ517" s="165"/>
      <c r="FK517" s="165"/>
      <c r="FL517" s="165"/>
      <c r="FM517" s="165"/>
      <c r="FN517" s="165"/>
      <c r="FO517" s="165"/>
      <c r="FP517" s="165"/>
      <c r="FQ517" s="165"/>
      <c r="FR517" s="165"/>
      <c r="FS517" s="165"/>
      <c r="FT517" s="165"/>
      <c r="FU517" s="165"/>
      <c r="FV517" s="165"/>
      <c r="FW517" s="165"/>
      <c r="FX517" s="165"/>
      <c r="FY517" s="165"/>
      <c r="FZ517" s="165"/>
      <c r="GA517" s="165"/>
      <c r="GB517" s="165"/>
      <c r="GC517" s="165"/>
      <c r="GD517" s="165"/>
      <c r="GE517" s="165"/>
      <c r="GF517" s="165"/>
      <c r="GG517" s="165"/>
      <c r="GH517" s="165"/>
      <c r="GI517" s="165"/>
      <c r="GJ517" s="165"/>
      <c r="GK517" s="165"/>
      <c r="GL517" s="165"/>
      <c r="GM517" s="165"/>
      <c r="GN517" s="165"/>
      <c r="GO517" s="165"/>
      <c r="GP517" s="165"/>
      <c r="GQ517" s="165"/>
      <c r="GR517" s="165"/>
      <c r="GS517" s="165"/>
      <c r="GT517" s="165"/>
      <c r="GU517" s="165"/>
      <c r="GV517" s="165"/>
      <c r="GW517" s="165"/>
      <c r="GX517" s="165"/>
      <c r="GY517" s="165"/>
      <c r="GZ517" s="165"/>
      <c r="HA517" s="165"/>
      <c r="HB517" s="165"/>
      <c r="HC517" s="165"/>
      <c r="HD517" s="165"/>
      <c r="HE517" s="165"/>
      <c r="HF517" s="165"/>
      <c r="HG517" s="165"/>
      <c r="HH517" s="165"/>
      <c r="HI517" s="165"/>
      <c r="HJ517" s="165"/>
      <c r="HK517" s="165"/>
      <c r="HL517" s="165"/>
      <c r="HM517" s="165"/>
      <c r="HN517" s="165"/>
      <c r="HO517" s="165"/>
      <c r="HP517" s="165"/>
      <c r="HQ517" s="165"/>
      <c r="HR517" s="165"/>
      <c r="HS517" s="165"/>
      <c r="HT517" s="165"/>
      <c r="HU517" s="165"/>
      <c r="HV517" s="165"/>
      <c r="HW517" s="165"/>
      <c r="HX517" s="165"/>
      <c r="HY517" s="165"/>
      <c r="HZ517" s="165"/>
      <c r="IA517" s="165"/>
      <c r="IB517" s="165"/>
      <c r="IC517" s="165"/>
      <c r="ID517" s="165"/>
      <c r="IE517" s="165"/>
      <c r="IF517" s="165"/>
      <c r="IG517" s="165"/>
      <c r="IH517" s="165"/>
      <c r="II517" s="165"/>
      <c r="IJ517" s="165"/>
      <c r="IK517" s="165"/>
      <c r="IL517" s="165"/>
      <c r="IM517" s="165"/>
      <c r="IN517" s="165"/>
      <c r="IO517" s="165"/>
      <c r="IP517" s="165"/>
      <c r="IQ517" s="165"/>
      <c r="IR517" s="165"/>
      <c r="IS517" s="165"/>
      <c r="IT517" s="165"/>
      <c r="IU517" s="165"/>
      <c r="IV517" s="165"/>
      <c r="IW517" s="165"/>
      <c r="IX517" s="165"/>
      <c r="IY517" s="165"/>
      <c r="IZ517" s="165"/>
      <c r="JA517" s="165"/>
      <c r="JB517" s="165"/>
      <c r="JC517" s="165"/>
      <c r="JD517" s="165"/>
      <c r="JE517" s="165"/>
      <c r="JF517" s="165"/>
      <c r="JG517" s="165"/>
      <c r="JH517" s="165"/>
      <c r="JI517" s="165"/>
      <c r="JJ517" s="165"/>
      <c r="JK517" s="165"/>
      <c r="JL517" s="165"/>
      <c r="JM517" s="165"/>
      <c r="JN517" s="165"/>
      <c r="JO517" s="165"/>
      <c r="JP517" s="165"/>
      <c r="JQ517" s="165"/>
      <c r="JR517" s="165"/>
      <c r="JS517" s="165"/>
      <c r="JT517" s="165"/>
      <c r="JU517" s="165"/>
      <c r="JV517" s="165"/>
      <c r="JW517" s="165"/>
      <c r="JX517" s="165"/>
      <c r="JY517" s="165"/>
      <c r="JZ517" s="165"/>
      <c r="KA517" s="165"/>
      <c r="KB517" s="165"/>
      <c r="KC517" s="165"/>
      <c r="KD517" s="165"/>
      <c r="KE517" s="165"/>
      <c r="KF517" s="165"/>
      <c r="KG517" s="165"/>
      <c r="KH517" s="165"/>
      <c r="KI517" s="165"/>
      <c r="KJ517" s="165"/>
      <c r="KK517" s="165"/>
      <c r="KL517" s="165"/>
      <c r="KM517" s="165"/>
      <c r="KN517" s="165"/>
      <c r="KO517" s="165"/>
      <c r="KP517" s="165"/>
      <c r="KQ517" s="165"/>
      <c r="KR517" s="165"/>
      <c r="KS517" s="165"/>
      <c r="KT517" s="165"/>
      <c r="KU517" s="165"/>
      <c r="KV517" s="165"/>
      <c r="KW517" s="165"/>
      <c r="KX517" s="165"/>
      <c r="KY517" s="165"/>
      <c r="KZ517" s="165"/>
      <c r="LA517" s="165"/>
      <c r="LB517" s="165"/>
      <c r="LC517" s="165"/>
      <c r="LD517" s="165"/>
      <c r="LE517" s="165"/>
      <c r="LF517" s="165"/>
      <c r="LG517" s="165"/>
      <c r="LH517" s="165"/>
      <c r="LI517" s="165"/>
      <c r="LJ517" s="165"/>
      <c r="LK517" s="165"/>
      <c r="LL517" s="165"/>
      <c r="LM517" s="165"/>
      <c r="LN517" s="165"/>
      <c r="LO517" s="165"/>
      <c r="LP517" s="165"/>
      <c r="LQ517" s="165"/>
      <c r="LR517" s="165"/>
      <c r="LS517" s="165"/>
      <c r="LT517" s="165"/>
      <c r="LU517" s="165"/>
      <c r="LV517" s="165"/>
      <c r="LW517" s="165"/>
      <c r="LX517" s="165"/>
      <c r="LY517" s="165"/>
      <c r="LZ517" s="165"/>
      <c r="MA517" s="165"/>
      <c r="MB517" s="165"/>
      <c r="MC517" s="165"/>
      <c r="MD517" s="165"/>
      <c r="ME517" s="165"/>
      <c r="MF517" s="165"/>
      <c r="MG517" s="165"/>
      <c r="MH517" s="165"/>
      <c r="MI517" s="165"/>
      <c r="MJ517" s="165"/>
      <c r="MK517" s="165"/>
      <c r="ML517" s="165"/>
      <c r="MM517" s="165"/>
      <c r="MN517" s="165"/>
      <c r="MO517" s="165"/>
      <c r="MP517" s="165"/>
      <c r="MQ517" s="165"/>
      <c r="MR517" s="165"/>
      <c r="MS517" s="165"/>
      <c r="MT517" s="165"/>
      <c r="MU517" s="165"/>
      <c r="MV517" s="165"/>
      <c r="MW517" s="165"/>
      <c r="MX517" s="165"/>
      <c r="MY517" s="165"/>
      <c r="MZ517" s="165"/>
      <c r="NA517" s="165"/>
      <c r="NB517" s="165"/>
      <c r="NC517" s="165"/>
      <c r="ND517" s="165"/>
      <c r="NE517" s="165"/>
      <c r="NF517" s="165"/>
      <c r="NG517" s="165"/>
      <c r="NH517" s="165"/>
      <c r="NI517" s="165"/>
      <c r="NJ517" s="165"/>
      <c r="NK517" s="165"/>
      <c r="NL517" s="165"/>
      <c r="NM517" s="165"/>
      <c r="NN517" s="165"/>
      <c r="NO517" s="165"/>
      <c r="NP517" s="165"/>
      <c r="NQ517" s="165"/>
      <c r="NR517" s="165"/>
      <c r="NS517" s="165"/>
      <c r="NT517" s="165"/>
      <c r="NU517" s="165"/>
      <c r="NV517" s="165"/>
      <c r="NW517" s="165"/>
      <c r="NX517" s="165"/>
      <c r="NY517" s="165"/>
      <c r="NZ517" s="165"/>
      <c r="OA517" s="165"/>
      <c r="OB517" s="165"/>
      <c r="OC517" s="165"/>
      <c r="OD517" s="165"/>
      <c r="OE517" s="165"/>
      <c r="OF517" s="165"/>
      <c r="OG517" s="165"/>
      <c r="OH517" s="165"/>
      <c r="OI517" s="165"/>
      <c r="OJ517" s="165"/>
      <c r="OK517" s="165"/>
      <c r="OL517" s="165"/>
      <c r="OM517" s="165"/>
      <c r="ON517" s="165"/>
      <c r="OO517" s="165"/>
      <c r="OP517" s="165"/>
      <c r="OQ517" s="165"/>
      <c r="OR517" s="165"/>
      <c r="OS517" s="165"/>
      <c r="OT517" s="165"/>
      <c r="OU517" s="165"/>
      <c r="OV517" s="165"/>
      <c r="OW517" s="165"/>
      <c r="OX517" s="165"/>
      <c r="OY517" s="165"/>
      <c r="OZ517" s="165"/>
      <c r="PA517" s="165"/>
      <c r="PB517" s="165"/>
      <c r="PC517" s="165"/>
      <c r="PD517" s="165"/>
      <c r="PE517" s="165"/>
      <c r="PF517" s="165"/>
      <c r="PG517" s="165"/>
      <c r="PH517" s="165"/>
      <c r="PI517" s="165"/>
      <c r="PJ517" s="165"/>
      <c r="PK517" s="165"/>
      <c r="PL517" s="165"/>
      <c r="PM517" s="165"/>
      <c r="PN517" s="165"/>
      <c r="PO517" s="165"/>
      <c r="PP517" s="165"/>
      <c r="PQ517" s="165"/>
      <c r="PR517" s="165"/>
      <c r="PS517" s="165"/>
      <c r="PT517" s="165"/>
      <c r="PU517" s="165"/>
      <c r="PV517" s="165"/>
      <c r="PW517" s="165"/>
      <c r="PX517" s="165"/>
      <c r="PY517" s="165"/>
      <c r="PZ517" s="165"/>
      <c r="QA517" s="165"/>
      <c r="QB517" s="165"/>
      <c r="QC517" s="165"/>
      <c r="QD517" s="165"/>
      <c r="QE517" s="165"/>
      <c r="QF517" s="165"/>
      <c r="QG517" s="165"/>
      <c r="QH517" s="165"/>
      <c r="QI517" s="165"/>
      <c r="QJ517" s="165"/>
      <c r="QK517" s="165"/>
      <c r="QL517" s="165"/>
      <c r="QM517" s="165"/>
      <c r="QN517" s="165"/>
      <c r="QO517" s="165"/>
      <c r="QP517" s="165"/>
      <c r="QQ517" s="165"/>
      <c r="QR517" s="165"/>
      <c r="QS517" s="165"/>
      <c r="QT517" s="165"/>
      <c r="QU517" s="165"/>
      <c r="QV517" s="165"/>
      <c r="QW517" s="165"/>
      <c r="QX517" s="165"/>
      <c r="QY517" s="165"/>
      <c r="QZ517" s="165"/>
      <c r="RA517" s="165"/>
      <c r="RB517" s="165"/>
      <c r="RC517" s="165"/>
      <c r="RD517" s="165"/>
      <c r="RE517" s="165"/>
      <c r="RF517" s="165"/>
      <c r="RG517" s="165"/>
      <c r="RH517" s="165"/>
      <c r="RI517" s="165"/>
      <c r="RJ517" s="165"/>
      <c r="RK517" s="165"/>
      <c r="RL517" s="165"/>
      <c r="RM517" s="165"/>
      <c r="RN517" s="165"/>
      <c r="RO517" s="165"/>
      <c r="RP517" s="165"/>
      <c r="RQ517" s="165"/>
      <c r="RR517" s="165"/>
      <c r="RS517" s="165"/>
      <c r="RT517" s="165"/>
      <c r="RU517" s="165"/>
      <c r="RV517" s="165"/>
      <c r="RW517" s="165"/>
      <c r="RX517" s="165"/>
      <c r="RY517" s="165"/>
      <c r="RZ517" s="165"/>
      <c r="SA517" s="165"/>
      <c r="SB517" s="165"/>
      <c r="SC517" s="165"/>
      <c r="SD517" s="165"/>
      <c r="SE517" s="165"/>
      <c r="SF517" s="165"/>
      <c r="SG517" s="165"/>
      <c r="SH517" s="165"/>
      <c r="SI517" s="165"/>
      <c r="SJ517" s="165"/>
      <c r="SK517" s="165"/>
      <c r="SL517" s="165"/>
      <c r="SM517" s="165"/>
      <c r="SN517" s="165"/>
      <c r="SO517" s="165"/>
      <c r="SP517" s="165"/>
      <c r="SQ517" s="165"/>
      <c r="SR517" s="165"/>
      <c r="SS517" s="165"/>
      <c r="ST517" s="165"/>
      <c r="SU517" s="165"/>
      <c r="SV517" s="165"/>
      <c r="SW517" s="165"/>
      <c r="SX517" s="165"/>
      <c r="SY517" s="165"/>
      <c r="SZ517" s="165"/>
      <c r="TA517" s="165"/>
      <c r="TB517" s="165"/>
      <c r="TC517" s="165"/>
      <c r="TD517" s="165"/>
      <c r="TE517" s="165"/>
      <c r="TF517" s="165"/>
      <c r="TG517" s="165"/>
      <c r="TH517" s="165"/>
      <c r="TI517" s="165"/>
      <c r="TJ517" s="165"/>
      <c r="TK517" s="165"/>
      <c r="TL517" s="165"/>
      <c r="TM517" s="165"/>
      <c r="TN517" s="165"/>
      <c r="TO517" s="165"/>
      <c r="TP517" s="165"/>
      <c r="TQ517" s="165"/>
      <c r="TR517" s="165"/>
      <c r="TS517" s="165"/>
      <c r="TT517" s="165"/>
      <c r="TU517" s="165"/>
      <c r="TV517" s="165"/>
      <c r="TW517" s="165"/>
      <c r="TX517" s="165"/>
      <c r="TY517" s="165"/>
      <c r="TZ517" s="165"/>
      <c r="UA517" s="165"/>
      <c r="UB517" s="165"/>
      <c r="UC517" s="165"/>
      <c r="UD517" s="165"/>
      <c r="UE517" s="165"/>
      <c r="UF517" s="165"/>
      <c r="UG517" s="165"/>
      <c r="UH517" s="165"/>
      <c r="UI517" s="165"/>
      <c r="UJ517" s="165"/>
      <c r="UK517" s="165"/>
      <c r="UL517" s="165"/>
      <c r="UM517" s="165"/>
      <c r="UN517" s="165"/>
      <c r="UO517" s="165"/>
      <c r="UP517" s="165"/>
      <c r="UQ517" s="165"/>
      <c r="UR517" s="165"/>
      <c r="US517" s="165"/>
      <c r="UT517" s="165"/>
      <c r="UU517" s="165"/>
      <c r="UV517" s="165"/>
      <c r="UW517" s="165"/>
      <c r="UX517" s="165"/>
      <c r="UY517" s="165"/>
      <c r="UZ517" s="165"/>
      <c r="VA517" s="165"/>
      <c r="VB517" s="165"/>
      <c r="VC517" s="165"/>
      <c r="VD517" s="165"/>
      <c r="VE517" s="165"/>
      <c r="VF517" s="165"/>
      <c r="VG517" s="165"/>
      <c r="VH517" s="165"/>
      <c r="VI517" s="165"/>
      <c r="VJ517" s="165"/>
      <c r="VK517" s="165"/>
      <c r="VL517" s="165"/>
      <c r="VM517" s="165"/>
      <c r="VN517" s="165"/>
      <c r="VO517" s="165"/>
      <c r="VP517" s="165"/>
      <c r="VQ517" s="165"/>
      <c r="VR517" s="165"/>
      <c r="VS517" s="165"/>
      <c r="VT517" s="165"/>
      <c r="VU517" s="165"/>
      <c r="VV517" s="165"/>
      <c r="VW517" s="165"/>
      <c r="VX517" s="165"/>
      <c r="VY517" s="165"/>
      <c r="VZ517" s="165"/>
      <c r="WA517" s="165"/>
      <c r="WB517" s="165"/>
      <c r="WC517" s="165"/>
      <c r="WD517" s="165"/>
      <c r="WE517" s="165"/>
      <c r="WF517" s="165"/>
      <c r="WG517" s="165"/>
      <c r="WH517" s="165"/>
      <c r="WI517" s="165"/>
      <c r="WJ517" s="165"/>
      <c r="WK517" s="165"/>
      <c r="WL517" s="165"/>
      <c r="WM517" s="165"/>
      <c r="WN517" s="165"/>
      <c r="WO517" s="165"/>
      <c r="WP517" s="165"/>
      <c r="WQ517" s="165"/>
      <c r="WR517" s="165"/>
      <c r="WS517" s="165"/>
      <c r="WT517" s="165"/>
      <c r="WU517" s="165"/>
      <c r="WV517" s="165"/>
      <c r="WW517" s="165"/>
      <c r="WX517" s="165"/>
      <c r="WY517" s="165"/>
      <c r="WZ517" s="165"/>
      <c r="XA517" s="165"/>
      <c r="XB517" s="165"/>
      <c r="XC517" s="165"/>
      <c r="XD517" s="165"/>
      <c r="XE517" s="165"/>
      <c r="XF517" s="165"/>
      <c r="XG517" s="165"/>
      <c r="XH517" s="165"/>
      <c r="XI517" s="165"/>
      <c r="XJ517" s="165"/>
      <c r="XK517" s="165"/>
      <c r="XL517" s="165"/>
      <c r="XM517" s="165"/>
      <c r="XN517" s="165"/>
      <c r="XO517" s="165"/>
      <c r="XP517" s="165"/>
      <c r="XQ517" s="165"/>
      <c r="XR517" s="165"/>
      <c r="XS517" s="165"/>
      <c r="XT517" s="165"/>
      <c r="XU517" s="165"/>
      <c r="XV517" s="165"/>
      <c r="XW517" s="165"/>
      <c r="XX517" s="165"/>
      <c r="XY517" s="165"/>
      <c r="XZ517" s="165"/>
      <c r="YA517" s="165"/>
      <c r="YB517" s="165"/>
      <c r="YC517" s="165"/>
      <c r="YD517" s="165"/>
      <c r="YE517" s="165"/>
      <c r="YF517" s="165"/>
      <c r="YG517" s="165"/>
      <c r="YH517" s="165"/>
      <c r="YI517" s="165"/>
      <c r="YJ517" s="165"/>
      <c r="YK517" s="165"/>
      <c r="YL517" s="165"/>
      <c r="YM517" s="165"/>
      <c r="YN517" s="165"/>
      <c r="YO517" s="165"/>
      <c r="YP517" s="165"/>
      <c r="YQ517" s="165"/>
      <c r="YR517" s="165"/>
      <c r="YS517" s="165"/>
      <c r="YT517" s="165"/>
      <c r="YU517" s="165"/>
      <c r="YV517" s="165"/>
      <c r="YW517" s="165"/>
      <c r="YX517" s="165"/>
      <c r="YY517" s="165"/>
      <c r="YZ517" s="165"/>
      <c r="ZA517" s="165"/>
      <c r="ZB517" s="165"/>
      <c r="ZC517" s="165"/>
      <c r="ZD517" s="165"/>
      <c r="ZE517" s="165"/>
      <c r="ZF517" s="165"/>
      <c r="ZG517" s="165"/>
      <c r="ZH517" s="165"/>
      <c r="ZI517" s="165"/>
      <c r="ZJ517" s="165"/>
      <c r="ZK517" s="165"/>
      <c r="ZL517" s="165"/>
      <c r="ZM517" s="165"/>
      <c r="ZN517" s="165"/>
      <c r="ZO517" s="165"/>
      <c r="ZP517" s="165"/>
      <c r="ZQ517" s="165"/>
      <c r="ZR517" s="165"/>
      <c r="ZS517" s="165"/>
      <c r="ZT517" s="165"/>
      <c r="ZU517" s="165"/>
      <c r="ZV517" s="165"/>
      <c r="ZW517" s="165"/>
      <c r="ZX517" s="165"/>
      <c r="ZY517" s="165"/>
      <c r="ZZ517" s="165"/>
      <c r="AAA517" s="165"/>
      <c r="AAB517" s="165"/>
      <c r="AAC517" s="165"/>
      <c r="AAD517" s="165"/>
      <c r="AAE517" s="165"/>
      <c r="AAF517" s="165"/>
      <c r="AAG517" s="165"/>
      <c r="AAH517" s="165"/>
      <c r="AAI517" s="165"/>
      <c r="AAJ517" s="165"/>
      <c r="AAK517" s="165"/>
      <c r="AAL517" s="165"/>
      <c r="AAM517" s="165"/>
      <c r="AAN517" s="165"/>
      <c r="AAO517" s="165"/>
      <c r="AAP517" s="165"/>
      <c r="AAQ517" s="165"/>
      <c r="AAR517" s="165"/>
      <c r="AAS517" s="165"/>
      <c r="AAT517" s="165"/>
      <c r="AAU517" s="165"/>
      <c r="AAV517" s="165"/>
      <c r="AAW517" s="165"/>
      <c r="AAX517" s="165"/>
      <c r="AAY517" s="165"/>
      <c r="AAZ517" s="165"/>
      <c r="ABA517" s="165"/>
      <c r="ABB517" s="165"/>
      <c r="ABC517" s="165"/>
      <c r="ABD517" s="165"/>
      <c r="ABE517" s="165"/>
      <c r="ABF517" s="165"/>
      <c r="ABG517" s="165"/>
      <c r="ABH517" s="165"/>
      <c r="ABI517" s="165"/>
      <c r="ABJ517" s="165"/>
      <c r="ABK517" s="165"/>
      <c r="ABL517" s="165"/>
      <c r="ABM517" s="165"/>
      <c r="ABN517" s="165"/>
      <c r="ABO517" s="165"/>
      <c r="ABP517" s="165"/>
      <c r="ABQ517" s="165"/>
      <c r="ABR517" s="165"/>
      <c r="ABS517" s="165"/>
      <c r="ABT517" s="165"/>
      <c r="ABU517" s="165"/>
      <c r="ABV517" s="165"/>
      <c r="ABW517" s="165"/>
      <c r="ABX517" s="165"/>
      <c r="ABY517" s="165"/>
      <c r="ABZ517" s="165"/>
      <c r="ACA517" s="165"/>
      <c r="ACB517" s="165"/>
      <c r="ACC517" s="165"/>
      <c r="ACD517" s="165"/>
      <c r="ACE517" s="165"/>
      <c r="ACF517" s="165"/>
      <c r="ACG517" s="165"/>
      <c r="ACH517" s="165"/>
      <c r="ACI517" s="165"/>
      <c r="ACJ517" s="165"/>
      <c r="ACK517" s="165"/>
      <c r="ACL517" s="165"/>
      <c r="ACM517" s="165"/>
      <c r="ACN517" s="165"/>
      <c r="ACO517" s="165"/>
      <c r="ACP517" s="165"/>
      <c r="ACQ517" s="165"/>
      <c r="ACR517" s="165"/>
      <c r="ACS517" s="165"/>
      <c r="ACT517" s="165"/>
      <c r="ACU517" s="165"/>
      <c r="ACV517" s="165"/>
      <c r="ACW517" s="165"/>
      <c r="ACX517" s="165"/>
      <c r="ACY517" s="165"/>
      <c r="ACZ517" s="165"/>
      <c r="ADA517" s="165"/>
      <c r="ADB517" s="165"/>
      <c r="ADC517" s="165"/>
      <c r="ADD517" s="165"/>
      <c r="ADE517" s="165"/>
      <c r="ADF517" s="165"/>
      <c r="ADG517" s="165"/>
      <c r="ADH517" s="165"/>
      <c r="ADI517" s="165"/>
      <c r="ADJ517" s="165"/>
      <c r="ADK517" s="165"/>
      <c r="ADL517" s="165"/>
      <c r="ADM517" s="165"/>
      <c r="ADN517" s="165"/>
      <c r="ADO517" s="165"/>
      <c r="ADP517" s="165"/>
      <c r="ADQ517" s="165"/>
      <c r="ADR517" s="165"/>
      <c r="ADS517" s="165"/>
      <c r="ADT517" s="165"/>
      <c r="ADU517" s="165"/>
      <c r="ADV517" s="165"/>
      <c r="ADW517" s="165"/>
      <c r="ADX517" s="165"/>
      <c r="ADY517" s="165"/>
      <c r="ADZ517" s="165"/>
      <c r="AEA517" s="165"/>
      <c r="AEB517" s="165"/>
      <c r="AEC517" s="165"/>
      <c r="AED517" s="165"/>
      <c r="AEE517" s="165"/>
      <c r="AEF517" s="165"/>
      <c r="AEG517" s="165"/>
      <c r="AEH517" s="165"/>
      <c r="AEI517" s="165"/>
      <c r="AEJ517" s="165"/>
      <c r="AEK517" s="165"/>
      <c r="AEL517" s="165"/>
      <c r="AEM517" s="165"/>
      <c r="AEN517" s="165"/>
      <c r="AEO517" s="165"/>
      <c r="AEP517" s="165"/>
      <c r="AEQ517" s="165"/>
      <c r="AER517" s="165"/>
      <c r="AES517" s="165"/>
      <c r="AET517" s="165"/>
      <c r="AEU517" s="165"/>
      <c r="AEV517" s="165"/>
      <c r="AEW517" s="165"/>
      <c r="AEX517" s="165"/>
      <c r="AEY517" s="165"/>
      <c r="AEZ517" s="165"/>
      <c r="AFA517" s="165"/>
      <c r="AFB517" s="165"/>
      <c r="AFC517" s="165"/>
      <c r="AFD517" s="165"/>
      <c r="AFE517" s="165"/>
      <c r="AFF517" s="165"/>
      <c r="AFG517" s="165"/>
      <c r="AFH517" s="165"/>
      <c r="AFI517" s="165"/>
      <c r="AFJ517" s="165"/>
      <c r="AFK517" s="165"/>
      <c r="AFL517" s="165"/>
      <c r="AFM517" s="165"/>
      <c r="AFN517" s="165"/>
      <c r="AFO517" s="165"/>
      <c r="AFP517" s="165"/>
      <c r="AFQ517" s="165"/>
      <c r="AFR517" s="165"/>
      <c r="AFS517" s="165"/>
      <c r="AFT517" s="165"/>
      <c r="AFU517" s="165"/>
      <c r="AFV517" s="165"/>
      <c r="AFW517" s="165"/>
      <c r="AFX517" s="165"/>
      <c r="AFY517" s="165"/>
      <c r="AFZ517" s="165"/>
      <c r="AGA517" s="165"/>
      <c r="AGB517" s="165"/>
      <c r="AGC517" s="165"/>
      <c r="AGD517" s="165"/>
      <c r="AGE517" s="165"/>
      <c r="AGF517" s="165"/>
      <c r="AGG517" s="165"/>
      <c r="AGH517" s="165"/>
      <c r="AGI517" s="165"/>
      <c r="AGJ517" s="165"/>
      <c r="AGK517" s="165"/>
      <c r="AGL517" s="165"/>
      <c r="AGM517" s="165"/>
      <c r="AGN517" s="165"/>
      <c r="AGO517" s="165"/>
      <c r="AGP517" s="165"/>
      <c r="AGQ517" s="165"/>
      <c r="AGR517" s="165"/>
      <c r="AGS517" s="165"/>
      <c r="AGT517" s="165"/>
      <c r="AGU517" s="165"/>
      <c r="AGV517" s="165"/>
      <c r="AGW517" s="165"/>
      <c r="AGX517" s="165"/>
      <c r="AGY517" s="165"/>
      <c r="AGZ517" s="165"/>
      <c r="AHA517" s="165"/>
      <c r="AHB517" s="165"/>
      <c r="AHC517" s="165"/>
      <c r="AHD517" s="165"/>
      <c r="AHE517" s="165"/>
      <c r="AHF517" s="165"/>
      <c r="AHG517" s="165"/>
      <c r="AHH517" s="165"/>
      <c r="AHI517" s="165"/>
      <c r="AHJ517" s="165"/>
      <c r="AHK517" s="165"/>
      <c r="AHL517" s="165"/>
      <c r="AHM517" s="165"/>
      <c r="AHN517" s="165"/>
      <c r="AHO517" s="165"/>
      <c r="AHP517" s="165"/>
      <c r="AHQ517" s="165"/>
      <c r="AHR517" s="165"/>
      <c r="AHS517" s="165"/>
      <c r="AHT517" s="165"/>
      <c r="AHU517" s="165"/>
      <c r="AHV517" s="165"/>
      <c r="AHW517" s="165"/>
      <c r="AHX517" s="165"/>
      <c r="AHY517" s="165"/>
      <c r="AHZ517" s="165"/>
      <c r="AIA517" s="165"/>
      <c r="AIB517" s="165"/>
      <c r="AIC517" s="165"/>
      <c r="AID517" s="165"/>
      <c r="AIE517" s="165"/>
      <c r="AIF517" s="165"/>
      <c r="AIG517" s="165"/>
      <c r="AIH517" s="165"/>
      <c r="AII517" s="165"/>
      <c r="AIJ517" s="165"/>
      <c r="AIK517" s="165"/>
      <c r="AIL517" s="165"/>
      <c r="AIM517" s="165"/>
      <c r="AIN517" s="165"/>
      <c r="AIO517" s="165"/>
      <c r="AIP517" s="165"/>
      <c r="AIQ517" s="165"/>
      <c r="AIR517" s="165"/>
      <c r="AIS517" s="165"/>
      <c r="AIT517" s="165"/>
      <c r="AIU517" s="165"/>
      <c r="AIV517" s="165"/>
      <c r="AIW517" s="165"/>
      <c r="AIX517" s="165"/>
      <c r="AIY517" s="165"/>
      <c r="AIZ517" s="165"/>
      <c r="AJA517" s="165"/>
      <c r="AJB517" s="165"/>
      <c r="AJC517" s="165"/>
      <c r="AJD517" s="165"/>
      <c r="AJE517" s="165"/>
      <c r="AJF517" s="165"/>
      <c r="AJG517" s="165"/>
      <c r="AJH517" s="165"/>
      <c r="AJI517" s="165"/>
      <c r="AJJ517" s="165"/>
      <c r="AJK517" s="165"/>
      <c r="AJL517" s="165"/>
      <c r="AJM517" s="165"/>
      <c r="AJN517" s="165"/>
      <c r="AJO517" s="165"/>
      <c r="AJP517" s="165"/>
      <c r="AJQ517" s="165"/>
      <c r="AJR517" s="165"/>
      <c r="AJS517" s="165"/>
      <c r="AJT517" s="165"/>
      <c r="AJU517" s="165"/>
      <c r="AJV517" s="165"/>
      <c r="AJW517" s="165"/>
      <c r="AJX517" s="165"/>
      <c r="AJY517" s="165"/>
      <c r="AJZ517" s="165"/>
    </row>
    <row r="518" spans="1:962" ht="47.25" x14ac:dyDescent="0.2">
      <c r="A518" s="126">
        <v>60000162</v>
      </c>
      <c r="B518" s="164" t="s">
        <v>1431</v>
      </c>
      <c r="C518" s="153" t="s">
        <v>1368</v>
      </c>
      <c r="D518" s="155">
        <f t="shared" si="34"/>
        <v>1240</v>
      </c>
      <c r="E518" s="155">
        <f>VLOOKUP(A518,[6]Лист2!$A$10:$G$1458,6,0)</f>
        <v>1488</v>
      </c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  <c r="AZ518" s="165"/>
      <c r="BA518" s="165"/>
      <c r="BB518" s="165"/>
      <c r="BC518" s="165"/>
      <c r="BD518" s="165"/>
      <c r="BE518" s="165"/>
      <c r="BF518" s="165"/>
      <c r="BG518" s="165"/>
      <c r="BH518" s="165"/>
      <c r="BI518" s="165"/>
      <c r="BJ518" s="165"/>
      <c r="BK518" s="165"/>
      <c r="BL518" s="165"/>
      <c r="BM518" s="165"/>
      <c r="BN518" s="165"/>
      <c r="BO518" s="165"/>
      <c r="BP518" s="165"/>
      <c r="BQ518" s="165"/>
      <c r="BR518" s="165"/>
      <c r="BS518" s="165"/>
      <c r="BT518" s="165"/>
      <c r="BU518" s="165"/>
      <c r="BV518" s="165"/>
      <c r="BW518" s="165"/>
      <c r="BX518" s="165"/>
      <c r="BY518" s="165"/>
      <c r="BZ518" s="165"/>
      <c r="CA518" s="165"/>
      <c r="CB518" s="165"/>
      <c r="CC518" s="165"/>
      <c r="CD518" s="165"/>
      <c r="CE518" s="165"/>
      <c r="CF518" s="165"/>
      <c r="CG518" s="165"/>
      <c r="CH518" s="165"/>
      <c r="CI518" s="165"/>
      <c r="CJ518" s="165"/>
      <c r="CK518" s="165"/>
      <c r="CL518" s="165"/>
      <c r="CM518" s="165"/>
      <c r="CN518" s="165"/>
      <c r="CO518" s="165"/>
      <c r="CP518" s="165"/>
      <c r="CQ518" s="165"/>
      <c r="CR518" s="165"/>
      <c r="CS518" s="165"/>
      <c r="CT518" s="165"/>
      <c r="CU518" s="165"/>
      <c r="CV518" s="165"/>
      <c r="CW518" s="165"/>
      <c r="CX518" s="165"/>
      <c r="CY518" s="165"/>
      <c r="CZ518" s="165"/>
      <c r="DA518" s="165"/>
      <c r="DB518" s="165"/>
      <c r="DC518" s="165"/>
      <c r="DD518" s="165"/>
      <c r="DE518" s="165"/>
      <c r="DF518" s="165"/>
      <c r="DG518" s="165"/>
      <c r="DH518" s="165"/>
      <c r="DI518" s="165"/>
      <c r="DJ518" s="165"/>
      <c r="DK518" s="165"/>
      <c r="DL518" s="165"/>
      <c r="DM518" s="165"/>
      <c r="DN518" s="165"/>
      <c r="DO518" s="165"/>
      <c r="DP518" s="165"/>
      <c r="DQ518" s="165"/>
      <c r="DR518" s="165"/>
      <c r="DS518" s="165"/>
      <c r="DT518" s="165"/>
      <c r="DU518" s="165"/>
      <c r="DV518" s="165"/>
      <c r="DW518" s="165"/>
      <c r="DX518" s="165"/>
      <c r="DY518" s="165"/>
      <c r="DZ518" s="165"/>
      <c r="EA518" s="165"/>
      <c r="EB518" s="165"/>
      <c r="EC518" s="165"/>
      <c r="ED518" s="165"/>
      <c r="EE518" s="165"/>
      <c r="EF518" s="165"/>
      <c r="EG518" s="165"/>
      <c r="EH518" s="165"/>
      <c r="EI518" s="165"/>
      <c r="EJ518" s="165"/>
      <c r="EK518" s="165"/>
      <c r="EL518" s="165"/>
      <c r="EM518" s="165"/>
      <c r="EN518" s="165"/>
      <c r="EO518" s="165"/>
      <c r="EP518" s="165"/>
      <c r="EQ518" s="165"/>
      <c r="ER518" s="165"/>
      <c r="ES518" s="165"/>
      <c r="ET518" s="165"/>
      <c r="EU518" s="165"/>
      <c r="EV518" s="165"/>
      <c r="EW518" s="165"/>
      <c r="EX518" s="165"/>
      <c r="EY518" s="165"/>
      <c r="EZ518" s="165"/>
      <c r="FA518" s="165"/>
      <c r="FB518" s="165"/>
      <c r="FC518" s="165"/>
      <c r="FD518" s="165"/>
      <c r="FE518" s="165"/>
      <c r="FF518" s="165"/>
      <c r="FG518" s="165"/>
      <c r="FH518" s="165"/>
      <c r="FI518" s="165"/>
      <c r="FJ518" s="165"/>
      <c r="FK518" s="165"/>
      <c r="FL518" s="165"/>
      <c r="FM518" s="165"/>
      <c r="FN518" s="165"/>
      <c r="FO518" s="165"/>
      <c r="FP518" s="165"/>
      <c r="FQ518" s="165"/>
      <c r="FR518" s="165"/>
      <c r="FS518" s="165"/>
      <c r="FT518" s="165"/>
      <c r="FU518" s="165"/>
      <c r="FV518" s="165"/>
      <c r="FW518" s="165"/>
      <c r="FX518" s="165"/>
      <c r="FY518" s="165"/>
      <c r="FZ518" s="165"/>
      <c r="GA518" s="165"/>
      <c r="GB518" s="165"/>
      <c r="GC518" s="165"/>
      <c r="GD518" s="165"/>
      <c r="GE518" s="165"/>
      <c r="GF518" s="165"/>
      <c r="GG518" s="165"/>
      <c r="GH518" s="165"/>
      <c r="GI518" s="165"/>
      <c r="GJ518" s="165"/>
      <c r="GK518" s="165"/>
      <c r="GL518" s="165"/>
      <c r="GM518" s="165"/>
      <c r="GN518" s="165"/>
      <c r="GO518" s="165"/>
      <c r="GP518" s="165"/>
      <c r="GQ518" s="165"/>
      <c r="GR518" s="165"/>
      <c r="GS518" s="165"/>
      <c r="GT518" s="165"/>
      <c r="GU518" s="165"/>
      <c r="GV518" s="165"/>
      <c r="GW518" s="165"/>
      <c r="GX518" s="165"/>
      <c r="GY518" s="165"/>
      <c r="GZ518" s="165"/>
      <c r="HA518" s="165"/>
      <c r="HB518" s="165"/>
      <c r="HC518" s="165"/>
      <c r="HD518" s="165"/>
      <c r="HE518" s="165"/>
      <c r="HF518" s="165"/>
      <c r="HG518" s="165"/>
      <c r="HH518" s="165"/>
      <c r="HI518" s="165"/>
      <c r="HJ518" s="165"/>
      <c r="HK518" s="165"/>
      <c r="HL518" s="165"/>
      <c r="HM518" s="165"/>
      <c r="HN518" s="165"/>
      <c r="HO518" s="165"/>
      <c r="HP518" s="165"/>
      <c r="HQ518" s="165"/>
      <c r="HR518" s="165"/>
      <c r="HS518" s="165"/>
      <c r="HT518" s="165"/>
      <c r="HU518" s="165"/>
      <c r="HV518" s="165"/>
      <c r="HW518" s="165"/>
      <c r="HX518" s="165"/>
      <c r="HY518" s="165"/>
      <c r="HZ518" s="165"/>
      <c r="IA518" s="165"/>
      <c r="IB518" s="165"/>
      <c r="IC518" s="165"/>
      <c r="ID518" s="165"/>
      <c r="IE518" s="165"/>
      <c r="IF518" s="165"/>
      <c r="IG518" s="165"/>
      <c r="IH518" s="165"/>
      <c r="II518" s="165"/>
      <c r="IJ518" s="165"/>
      <c r="IK518" s="165"/>
      <c r="IL518" s="165"/>
      <c r="IM518" s="165"/>
      <c r="IN518" s="165"/>
      <c r="IO518" s="165"/>
      <c r="IP518" s="165"/>
      <c r="IQ518" s="165"/>
      <c r="IR518" s="165"/>
      <c r="IS518" s="165"/>
      <c r="IT518" s="165"/>
      <c r="IU518" s="165"/>
      <c r="IV518" s="165"/>
      <c r="IW518" s="165"/>
      <c r="IX518" s="165"/>
      <c r="IY518" s="165"/>
      <c r="IZ518" s="165"/>
      <c r="JA518" s="165"/>
      <c r="JB518" s="165"/>
      <c r="JC518" s="165"/>
      <c r="JD518" s="165"/>
      <c r="JE518" s="165"/>
      <c r="JF518" s="165"/>
      <c r="JG518" s="165"/>
      <c r="JH518" s="165"/>
      <c r="JI518" s="165"/>
      <c r="JJ518" s="165"/>
      <c r="JK518" s="165"/>
      <c r="JL518" s="165"/>
      <c r="JM518" s="165"/>
      <c r="JN518" s="165"/>
      <c r="JO518" s="165"/>
      <c r="JP518" s="165"/>
      <c r="JQ518" s="165"/>
      <c r="JR518" s="165"/>
      <c r="JS518" s="165"/>
      <c r="JT518" s="165"/>
      <c r="JU518" s="165"/>
      <c r="JV518" s="165"/>
      <c r="JW518" s="165"/>
      <c r="JX518" s="165"/>
      <c r="JY518" s="165"/>
      <c r="JZ518" s="165"/>
      <c r="KA518" s="165"/>
      <c r="KB518" s="165"/>
      <c r="KC518" s="165"/>
      <c r="KD518" s="165"/>
      <c r="KE518" s="165"/>
      <c r="KF518" s="165"/>
      <c r="KG518" s="165"/>
      <c r="KH518" s="165"/>
      <c r="KI518" s="165"/>
      <c r="KJ518" s="165"/>
      <c r="KK518" s="165"/>
      <c r="KL518" s="165"/>
      <c r="KM518" s="165"/>
      <c r="KN518" s="165"/>
      <c r="KO518" s="165"/>
      <c r="KP518" s="165"/>
      <c r="KQ518" s="165"/>
      <c r="KR518" s="165"/>
      <c r="KS518" s="165"/>
      <c r="KT518" s="165"/>
      <c r="KU518" s="165"/>
      <c r="KV518" s="165"/>
      <c r="KW518" s="165"/>
      <c r="KX518" s="165"/>
      <c r="KY518" s="165"/>
      <c r="KZ518" s="165"/>
      <c r="LA518" s="165"/>
      <c r="LB518" s="165"/>
      <c r="LC518" s="165"/>
      <c r="LD518" s="165"/>
      <c r="LE518" s="165"/>
      <c r="LF518" s="165"/>
      <c r="LG518" s="165"/>
      <c r="LH518" s="165"/>
      <c r="LI518" s="165"/>
      <c r="LJ518" s="165"/>
      <c r="LK518" s="165"/>
      <c r="LL518" s="165"/>
      <c r="LM518" s="165"/>
      <c r="LN518" s="165"/>
      <c r="LO518" s="165"/>
      <c r="LP518" s="165"/>
      <c r="LQ518" s="165"/>
      <c r="LR518" s="165"/>
      <c r="LS518" s="165"/>
      <c r="LT518" s="165"/>
      <c r="LU518" s="165"/>
      <c r="LV518" s="165"/>
      <c r="LW518" s="165"/>
      <c r="LX518" s="165"/>
      <c r="LY518" s="165"/>
      <c r="LZ518" s="165"/>
      <c r="MA518" s="165"/>
      <c r="MB518" s="165"/>
      <c r="MC518" s="165"/>
      <c r="MD518" s="165"/>
      <c r="ME518" s="165"/>
      <c r="MF518" s="165"/>
      <c r="MG518" s="165"/>
      <c r="MH518" s="165"/>
      <c r="MI518" s="165"/>
      <c r="MJ518" s="165"/>
      <c r="MK518" s="165"/>
      <c r="ML518" s="165"/>
      <c r="MM518" s="165"/>
      <c r="MN518" s="165"/>
      <c r="MO518" s="165"/>
      <c r="MP518" s="165"/>
      <c r="MQ518" s="165"/>
      <c r="MR518" s="165"/>
      <c r="MS518" s="165"/>
      <c r="MT518" s="165"/>
      <c r="MU518" s="165"/>
      <c r="MV518" s="165"/>
      <c r="MW518" s="165"/>
      <c r="MX518" s="165"/>
      <c r="MY518" s="165"/>
      <c r="MZ518" s="165"/>
      <c r="NA518" s="165"/>
      <c r="NB518" s="165"/>
      <c r="NC518" s="165"/>
      <c r="ND518" s="165"/>
      <c r="NE518" s="165"/>
      <c r="NF518" s="165"/>
      <c r="NG518" s="165"/>
      <c r="NH518" s="165"/>
      <c r="NI518" s="165"/>
      <c r="NJ518" s="165"/>
      <c r="NK518" s="165"/>
      <c r="NL518" s="165"/>
      <c r="NM518" s="165"/>
      <c r="NN518" s="165"/>
      <c r="NO518" s="165"/>
      <c r="NP518" s="165"/>
      <c r="NQ518" s="165"/>
      <c r="NR518" s="165"/>
      <c r="NS518" s="165"/>
      <c r="NT518" s="165"/>
      <c r="NU518" s="165"/>
      <c r="NV518" s="165"/>
      <c r="NW518" s="165"/>
      <c r="NX518" s="165"/>
      <c r="NY518" s="165"/>
      <c r="NZ518" s="165"/>
      <c r="OA518" s="165"/>
      <c r="OB518" s="165"/>
      <c r="OC518" s="165"/>
      <c r="OD518" s="165"/>
      <c r="OE518" s="165"/>
      <c r="OF518" s="165"/>
      <c r="OG518" s="165"/>
      <c r="OH518" s="165"/>
      <c r="OI518" s="165"/>
      <c r="OJ518" s="165"/>
      <c r="OK518" s="165"/>
      <c r="OL518" s="165"/>
      <c r="OM518" s="165"/>
      <c r="ON518" s="165"/>
      <c r="OO518" s="165"/>
      <c r="OP518" s="165"/>
      <c r="OQ518" s="165"/>
      <c r="OR518" s="165"/>
      <c r="OS518" s="165"/>
      <c r="OT518" s="165"/>
      <c r="OU518" s="165"/>
      <c r="OV518" s="165"/>
      <c r="OW518" s="165"/>
      <c r="OX518" s="165"/>
      <c r="OY518" s="165"/>
      <c r="OZ518" s="165"/>
      <c r="PA518" s="165"/>
      <c r="PB518" s="165"/>
      <c r="PC518" s="165"/>
      <c r="PD518" s="165"/>
      <c r="PE518" s="165"/>
      <c r="PF518" s="165"/>
      <c r="PG518" s="165"/>
      <c r="PH518" s="165"/>
      <c r="PI518" s="165"/>
      <c r="PJ518" s="165"/>
      <c r="PK518" s="165"/>
      <c r="PL518" s="165"/>
      <c r="PM518" s="165"/>
      <c r="PN518" s="165"/>
      <c r="PO518" s="165"/>
      <c r="PP518" s="165"/>
      <c r="PQ518" s="165"/>
      <c r="PR518" s="165"/>
      <c r="PS518" s="165"/>
      <c r="PT518" s="165"/>
      <c r="PU518" s="165"/>
      <c r="PV518" s="165"/>
      <c r="PW518" s="165"/>
      <c r="PX518" s="165"/>
      <c r="PY518" s="165"/>
      <c r="PZ518" s="165"/>
      <c r="QA518" s="165"/>
      <c r="QB518" s="165"/>
      <c r="QC518" s="165"/>
      <c r="QD518" s="165"/>
      <c r="QE518" s="165"/>
      <c r="QF518" s="165"/>
      <c r="QG518" s="165"/>
      <c r="QH518" s="165"/>
      <c r="QI518" s="165"/>
      <c r="QJ518" s="165"/>
      <c r="QK518" s="165"/>
      <c r="QL518" s="165"/>
      <c r="QM518" s="165"/>
      <c r="QN518" s="165"/>
      <c r="QO518" s="165"/>
      <c r="QP518" s="165"/>
      <c r="QQ518" s="165"/>
      <c r="QR518" s="165"/>
      <c r="QS518" s="165"/>
      <c r="QT518" s="165"/>
      <c r="QU518" s="165"/>
      <c r="QV518" s="165"/>
      <c r="QW518" s="165"/>
      <c r="QX518" s="165"/>
      <c r="QY518" s="165"/>
      <c r="QZ518" s="165"/>
      <c r="RA518" s="165"/>
      <c r="RB518" s="165"/>
      <c r="RC518" s="165"/>
      <c r="RD518" s="165"/>
      <c r="RE518" s="165"/>
      <c r="RF518" s="165"/>
      <c r="RG518" s="165"/>
      <c r="RH518" s="165"/>
      <c r="RI518" s="165"/>
      <c r="RJ518" s="165"/>
      <c r="RK518" s="165"/>
      <c r="RL518" s="165"/>
      <c r="RM518" s="165"/>
      <c r="RN518" s="165"/>
      <c r="RO518" s="165"/>
      <c r="RP518" s="165"/>
      <c r="RQ518" s="165"/>
      <c r="RR518" s="165"/>
      <c r="RS518" s="165"/>
      <c r="RT518" s="165"/>
      <c r="RU518" s="165"/>
      <c r="RV518" s="165"/>
      <c r="RW518" s="165"/>
      <c r="RX518" s="165"/>
      <c r="RY518" s="165"/>
      <c r="RZ518" s="165"/>
      <c r="SA518" s="165"/>
      <c r="SB518" s="165"/>
      <c r="SC518" s="165"/>
      <c r="SD518" s="165"/>
      <c r="SE518" s="165"/>
      <c r="SF518" s="165"/>
      <c r="SG518" s="165"/>
      <c r="SH518" s="165"/>
      <c r="SI518" s="165"/>
      <c r="SJ518" s="165"/>
      <c r="SK518" s="165"/>
      <c r="SL518" s="165"/>
      <c r="SM518" s="165"/>
      <c r="SN518" s="165"/>
      <c r="SO518" s="165"/>
      <c r="SP518" s="165"/>
      <c r="SQ518" s="165"/>
      <c r="SR518" s="165"/>
      <c r="SS518" s="165"/>
      <c r="ST518" s="165"/>
      <c r="SU518" s="165"/>
      <c r="SV518" s="165"/>
      <c r="SW518" s="165"/>
      <c r="SX518" s="165"/>
      <c r="SY518" s="165"/>
      <c r="SZ518" s="165"/>
      <c r="TA518" s="165"/>
      <c r="TB518" s="165"/>
      <c r="TC518" s="165"/>
      <c r="TD518" s="165"/>
      <c r="TE518" s="165"/>
      <c r="TF518" s="165"/>
      <c r="TG518" s="165"/>
      <c r="TH518" s="165"/>
      <c r="TI518" s="165"/>
      <c r="TJ518" s="165"/>
      <c r="TK518" s="165"/>
      <c r="TL518" s="165"/>
      <c r="TM518" s="165"/>
      <c r="TN518" s="165"/>
      <c r="TO518" s="165"/>
      <c r="TP518" s="165"/>
      <c r="TQ518" s="165"/>
      <c r="TR518" s="165"/>
      <c r="TS518" s="165"/>
      <c r="TT518" s="165"/>
      <c r="TU518" s="165"/>
      <c r="TV518" s="165"/>
      <c r="TW518" s="165"/>
      <c r="TX518" s="165"/>
      <c r="TY518" s="165"/>
      <c r="TZ518" s="165"/>
      <c r="UA518" s="165"/>
      <c r="UB518" s="165"/>
      <c r="UC518" s="165"/>
      <c r="UD518" s="165"/>
      <c r="UE518" s="165"/>
      <c r="UF518" s="165"/>
      <c r="UG518" s="165"/>
      <c r="UH518" s="165"/>
      <c r="UI518" s="165"/>
      <c r="UJ518" s="165"/>
      <c r="UK518" s="165"/>
      <c r="UL518" s="165"/>
      <c r="UM518" s="165"/>
      <c r="UN518" s="165"/>
      <c r="UO518" s="165"/>
      <c r="UP518" s="165"/>
      <c r="UQ518" s="165"/>
      <c r="UR518" s="165"/>
      <c r="US518" s="165"/>
      <c r="UT518" s="165"/>
      <c r="UU518" s="165"/>
      <c r="UV518" s="165"/>
      <c r="UW518" s="165"/>
      <c r="UX518" s="165"/>
      <c r="UY518" s="165"/>
      <c r="UZ518" s="165"/>
      <c r="VA518" s="165"/>
      <c r="VB518" s="165"/>
      <c r="VC518" s="165"/>
      <c r="VD518" s="165"/>
      <c r="VE518" s="165"/>
      <c r="VF518" s="165"/>
      <c r="VG518" s="165"/>
      <c r="VH518" s="165"/>
      <c r="VI518" s="165"/>
      <c r="VJ518" s="165"/>
      <c r="VK518" s="165"/>
      <c r="VL518" s="165"/>
      <c r="VM518" s="165"/>
      <c r="VN518" s="165"/>
      <c r="VO518" s="165"/>
      <c r="VP518" s="165"/>
      <c r="VQ518" s="165"/>
      <c r="VR518" s="165"/>
      <c r="VS518" s="165"/>
      <c r="VT518" s="165"/>
      <c r="VU518" s="165"/>
      <c r="VV518" s="165"/>
      <c r="VW518" s="165"/>
      <c r="VX518" s="165"/>
      <c r="VY518" s="165"/>
      <c r="VZ518" s="165"/>
      <c r="WA518" s="165"/>
      <c r="WB518" s="165"/>
      <c r="WC518" s="165"/>
      <c r="WD518" s="165"/>
      <c r="WE518" s="165"/>
      <c r="WF518" s="165"/>
      <c r="WG518" s="165"/>
      <c r="WH518" s="165"/>
      <c r="WI518" s="165"/>
      <c r="WJ518" s="165"/>
      <c r="WK518" s="165"/>
      <c r="WL518" s="165"/>
      <c r="WM518" s="165"/>
      <c r="WN518" s="165"/>
      <c r="WO518" s="165"/>
      <c r="WP518" s="165"/>
      <c r="WQ518" s="165"/>
      <c r="WR518" s="165"/>
      <c r="WS518" s="165"/>
      <c r="WT518" s="165"/>
      <c r="WU518" s="165"/>
      <c r="WV518" s="165"/>
      <c r="WW518" s="165"/>
      <c r="WX518" s="165"/>
      <c r="WY518" s="165"/>
      <c r="WZ518" s="165"/>
      <c r="XA518" s="165"/>
      <c r="XB518" s="165"/>
      <c r="XC518" s="165"/>
      <c r="XD518" s="165"/>
      <c r="XE518" s="165"/>
      <c r="XF518" s="165"/>
      <c r="XG518" s="165"/>
      <c r="XH518" s="165"/>
      <c r="XI518" s="165"/>
      <c r="XJ518" s="165"/>
      <c r="XK518" s="165"/>
      <c r="XL518" s="165"/>
      <c r="XM518" s="165"/>
      <c r="XN518" s="165"/>
      <c r="XO518" s="165"/>
      <c r="XP518" s="165"/>
      <c r="XQ518" s="165"/>
      <c r="XR518" s="165"/>
      <c r="XS518" s="165"/>
      <c r="XT518" s="165"/>
      <c r="XU518" s="165"/>
      <c r="XV518" s="165"/>
      <c r="XW518" s="165"/>
      <c r="XX518" s="165"/>
      <c r="XY518" s="165"/>
      <c r="XZ518" s="165"/>
      <c r="YA518" s="165"/>
      <c r="YB518" s="165"/>
      <c r="YC518" s="165"/>
      <c r="YD518" s="165"/>
      <c r="YE518" s="165"/>
      <c r="YF518" s="165"/>
      <c r="YG518" s="165"/>
      <c r="YH518" s="165"/>
      <c r="YI518" s="165"/>
      <c r="YJ518" s="165"/>
      <c r="YK518" s="165"/>
      <c r="YL518" s="165"/>
      <c r="YM518" s="165"/>
      <c r="YN518" s="165"/>
      <c r="YO518" s="165"/>
      <c r="YP518" s="165"/>
      <c r="YQ518" s="165"/>
      <c r="YR518" s="165"/>
      <c r="YS518" s="165"/>
      <c r="YT518" s="165"/>
      <c r="YU518" s="165"/>
      <c r="YV518" s="165"/>
      <c r="YW518" s="165"/>
      <c r="YX518" s="165"/>
      <c r="YY518" s="165"/>
      <c r="YZ518" s="165"/>
      <c r="ZA518" s="165"/>
      <c r="ZB518" s="165"/>
      <c r="ZC518" s="165"/>
      <c r="ZD518" s="165"/>
      <c r="ZE518" s="165"/>
      <c r="ZF518" s="165"/>
      <c r="ZG518" s="165"/>
      <c r="ZH518" s="165"/>
      <c r="ZI518" s="165"/>
      <c r="ZJ518" s="165"/>
      <c r="ZK518" s="165"/>
      <c r="ZL518" s="165"/>
      <c r="ZM518" s="165"/>
      <c r="ZN518" s="165"/>
      <c r="ZO518" s="165"/>
      <c r="ZP518" s="165"/>
      <c r="ZQ518" s="165"/>
      <c r="ZR518" s="165"/>
      <c r="ZS518" s="165"/>
      <c r="ZT518" s="165"/>
      <c r="ZU518" s="165"/>
      <c r="ZV518" s="165"/>
      <c r="ZW518" s="165"/>
      <c r="ZX518" s="165"/>
      <c r="ZY518" s="165"/>
      <c r="ZZ518" s="165"/>
      <c r="AAA518" s="165"/>
      <c r="AAB518" s="165"/>
      <c r="AAC518" s="165"/>
      <c r="AAD518" s="165"/>
      <c r="AAE518" s="165"/>
      <c r="AAF518" s="165"/>
      <c r="AAG518" s="165"/>
      <c r="AAH518" s="165"/>
      <c r="AAI518" s="165"/>
      <c r="AAJ518" s="165"/>
      <c r="AAK518" s="165"/>
      <c r="AAL518" s="165"/>
      <c r="AAM518" s="165"/>
      <c r="AAN518" s="165"/>
      <c r="AAO518" s="165"/>
      <c r="AAP518" s="165"/>
      <c r="AAQ518" s="165"/>
      <c r="AAR518" s="165"/>
      <c r="AAS518" s="165"/>
      <c r="AAT518" s="165"/>
      <c r="AAU518" s="165"/>
      <c r="AAV518" s="165"/>
      <c r="AAW518" s="165"/>
      <c r="AAX518" s="165"/>
      <c r="AAY518" s="165"/>
      <c r="AAZ518" s="165"/>
      <c r="ABA518" s="165"/>
      <c r="ABB518" s="165"/>
      <c r="ABC518" s="165"/>
      <c r="ABD518" s="165"/>
      <c r="ABE518" s="165"/>
      <c r="ABF518" s="165"/>
      <c r="ABG518" s="165"/>
      <c r="ABH518" s="165"/>
      <c r="ABI518" s="165"/>
      <c r="ABJ518" s="165"/>
      <c r="ABK518" s="165"/>
      <c r="ABL518" s="165"/>
      <c r="ABM518" s="165"/>
      <c r="ABN518" s="165"/>
      <c r="ABO518" s="165"/>
      <c r="ABP518" s="165"/>
      <c r="ABQ518" s="165"/>
      <c r="ABR518" s="165"/>
      <c r="ABS518" s="165"/>
      <c r="ABT518" s="165"/>
      <c r="ABU518" s="165"/>
      <c r="ABV518" s="165"/>
      <c r="ABW518" s="165"/>
      <c r="ABX518" s="165"/>
      <c r="ABY518" s="165"/>
      <c r="ABZ518" s="165"/>
      <c r="ACA518" s="165"/>
      <c r="ACB518" s="165"/>
      <c r="ACC518" s="165"/>
      <c r="ACD518" s="165"/>
      <c r="ACE518" s="165"/>
      <c r="ACF518" s="165"/>
      <c r="ACG518" s="165"/>
      <c r="ACH518" s="165"/>
      <c r="ACI518" s="165"/>
      <c r="ACJ518" s="165"/>
      <c r="ACK518" s="165"/>
      <c r="ACL518" s="165"/>
      <c r="ACM518" s="165"/>
      <c r="ACN518" s="165"/>
      <c r="ACO518" s="165"/>
      <c r="ACP518" s="165"/>
      <c r="ACQ518" s="165"/>
      <c r="ACR518" s="165"/>
      <c r="ACS518" s="165"/>
      <c r="ACT518" s="165"/>
      <c r="ACU518" s="165"/>
      <c r="ACV518" s="165"/>
      <c r="ACW518" s="165"/>
      <c r="ACX518" s="165"/>
      <c r="ACY518" s="165"/>
      <c r="ACZ518" s="165"/>
      <c r="ADA518" s="165"/>
      <c r="ADB518" s="165"/>
      <c r="ADC518" s="165"/>
      <c r="ADD518" s="165"/>
      <c r="ADE518" s="165"/>
      <c r="ADF518" s="165"/>
      <c r="ADG518" s="165"/>
      <c r="ADH518" s="165"/>
      <c r="ADI518" s="165"/>
      <c r="ADJ518" s="165"/>
      <c r="ADK518" s="165"/>
      <c r="ADL518" s="165"/>
      <c r="ADM518" s="165"/>
      <c r="ADN518" s="165"/>
      <c r="ADO518" s="165"/>
      <c r="ADP518" s="165"/>
      <c r="ADQ518" s="165"/>
      <c r="ADR518" s="165"/>
      <c r="ADS518" s="165"/>
      <c r="ADT518" s="165"/>
      <c r="ADU518" s="165"/>
      <c r="ADV518" s="165"/>
      <c r="ADW518" s="165"/>
      <c r="ADX518" s="165"/>
      <c r="ADY518" s="165"/>
      <c r="ADZ518" s="165"/>
      <c r="AEA518" s="165"/>
      <c r="AEB518" s="165"/>
      <c r="AEC518" s="165"/>
      <c r="AED518" s="165"/>
      <c r="AEE518" s="165"/>
      <c r="AEF518" s="165"/>
      <c r="AEG518" s="165"/>
      <c r="AEH518" s="165"/>
      <c r="AEI518" s="165"/>
      <c r="AEJ518" s="165"/>
      <c r="AEK518" s="165"/>
      <c r="AEL518" s="165"/>
      <c r="AEM518" s="165"/>
      <c r="AEN518" s="165"/>
      <c r="AEO518" s="165"/>
      <c r="AEP518" s="165"/>
      <c r="AEQ518" s="165"/>
      <c r="AER518" s="165"/>
      <c r="AES518" s="165"/>
      <c r="AET518" s="165"/>
      <c r="AEU518" s="165"/>
      <c r="AEV518" s="165"/>
      <c r="AEW518" s="165"/>
      <c r="AEX518" s="165"/>
      <c r="AEY518" s="165"/>
      <c r="AEZ518" s="165"/>
      <c r="AFA518" s="165"/>
      <c r="AFB518" s="165"/>
      <c r="AFC518" s="165"/>
      <c r="AFD518" s="165"/>
      <c r="AFE518" s="165"/>
      <c r="AFF518" s="165"/>
      <c r="AFG518" s="165"/>
      <c r="AFH518" s="165"/>
      <c r="AFI518" s="165"/>
      <c r="AFJ518" s="165"/>
      <c r="AFK518" s="165"/>
      <c r="AFL518" s="165"/>
      <c r="AFM518" s="165"/>
      <c r="AFN518" s="165"/>
      <c r="AFO518" s="165"/>
      <c r="AFP518" s="165"/>
      <c r="AFQ518" s="165"/>
      <c r="AFR518" s="165"/>
      <c r="AFS518" s="165"/>
      <c r="AFT518" s="165"/>
      <c r="AFU518" s="165"/>
      <c r="AFV518" s="165"/>
      <c r="AFW518" s="165"/>
      <c r="AFX518" s="165"/>
      <c r="AFY518" s="165"/>
      <c r="AFZ518" s="165"/>
      <c r="AGA518" s="165"/>
      <c r="AGB518" s="165"/>
      <c r="AGC518" s="165"/>
      <c r="AGD518" s="165"/>
      <c r="AGE518" s="165"/>
      <c r="AGF518" s="165"/>
      <c r="AGG518" s="165"/>
      <c r="AGH518" s="165"/>
      <c r="AGI518" s="165"/>
      <c r="AGJ518" s="165"/>
      <c r="AGK518" s="165"/>
      <c r="AGL518" s="165"/>
      <c r="AGM518" s="165"/>
      <c r="AGN518" s="165"/>
      <c r="AGO518" s="165"/>
      <c r="AGP518" s="165"/>
      <c r="AGQ518" s="165"/>
      <c r="AGR518" s="165"/>
      <c r="AGS518" s="165"/>
      <c r="AGT518" s="165"/>
      <c r="AGU518" s="165"/>
      <c r="AGV518" s="165"/>
      <c r="AGW518" s="165"/>
      <c r="AGX518" s="165"/>
      <c r="AGY518" s="165"/>
      <c r="AGZ518" s="165"/>
      <c r="AHA518" s="165"/>
      <c r="AHB518" s="165"/>
      <c r="AHC518" s="165"/>
      <c r="AHD518" s="165"/>
      <c r="AHE518" s="165"/>
      <c r="AHF518" s="165"/>
      <c r="AHG518" s="165"/>
      <c r="AHH518" s="165"/>
      <c r="AHI518" s="165"/>
      <c r="AHJ518" s="165"/>
      <c r="AHK518" s="165"/>
      <c r="AHL518" s="165"/>
      <c r="AHM518" s="165"/>
      <c r="AHN518" s="165"/>
      <c r="AHO518" s="165"/>
      <c r="AHP518" s="165"/>
      <c r="AHQ518" s="165"/>
      <c r="AHR518" s="165"/>
      <c r="AHS518" s="165"/>
      <c r="AHT518" s="165"/>
      <c r="AHU518" s="165"/>
      <c r="AHV518" s="165"/>
      <c r="AHW518" s="165"/>
      <c r="AHX518" s="165"/>
      <c r="AHY518" s="165"/>
      <c r="AHZ518" s="165"/>
      <c r="AIA518" s="165"/>
      <c r="AIB518" s="165"/>
      <c r="AIC518" s="165"/>
      <c r="AID518" s="165"/>
      <c r="AIE518" s="165"/>
      <c r="AIF518" s="165"/>
      <c r="AIG518" s="165"/>
      <c r="AIH518" s="165"/>
      <c r="AII518" s="165"/>
      <c r="AIJ518" s="165"/>
      <c r="AIK518" s="165"/>
      <c r="AIL518" s="165"/>
      <c r="AIM518" s="165"/>
      <c r="AIN518" s="165"/>
      <c r="AIO518" s="165"/>
      <c r="AIP518" s="165"/>
      <c r="AIQ518" s="165"/>
      <c r="AIR518" s="165"/>
      <c r="AIS518" s="165"/>
      <c r="AIT518" s="165"/>
      <c r="AIU518" s="165"/>
      <c r="AIV518" s="165"/>
      <c r="AIW518" s="165"/>
      <c r="AIX518" s="165"/>
      <c r="AIY518" s="165"/>
      <c r="AIZ518" s="165"/>
      <c r="AJA518" s="165"/>
      <c r="AJB518" s="165"/>
      <c r="AJC518" s="165"/>
      <c r="AJD518" s="165"/>
      <c r="AJE518" s="165"/>
      <c r="AJF518" s="165"/>
      <c r="AJG518" s="165"/>
      <c r="AJH518" s="165"/>
      <c r="AJI518" s="165"/>
      <c r="AJJ518" s="165"/>
      <c r="AJK518" s="165"/>
      <c r="AJL518" s="165"/>
      <c r="AJM518" s="165"/>
      <c r="AJN518" s="165"/>
      <c r="AJO518" s="165"/>
      <c r="AJP518" s="165"/>
      <c r="AJQ518" s="165"/>
      <c r="AJR518" s="165"/>
      <c r="AJS518" s="165"/>
      <c r="AJT518" s="165"/>
      <c r="AJU518" s="165"/>
      <c r="AJV518" s="165"/>
      <c r="AJW518" s="165"/>
      <c r="AJX518" s="165"/>
      <c r="AJY518" s="165"/>
      <c r="AJZ518" s="165"/>
    </row>
    <row r="519" spans="1:962" ht="78.75" x14ac:dyDescent="0.2">
      <c r="A519" s="126">
        <v>60000163</v>
      </c>
      <c r="B519" s="164" t="s">
        <v>1432</v>
      </c>
      <c r="C519" s="153" t="s">
        <v>1368</v>
      </c>
      <c r="D519" s="155">
        <f t="shared" si="34"/>
        <v>760</v>
      </c>
      <c r="E519" s="155">
        <f>VLOOKUP(A519,[6]Лист2!$A$10:$G$1458,6,0)</f>
        <v>912</v>
      </c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  <c r="AZ519" s="165"/>
      <c r="BA519" s="165"/>
      <c r="BB519" s="165"/>
      <c r="BC519" s="165"/>
      <c r="BD519" s="165"/>
      <c r="BE519" s="165"/>
      <c r="BF519" s="165"/>
      <c r="BG519" s="165"/>
      <c r="BH519" s="165"/>
      <c r="BI519" s="165"/>
      <c r="BJ519" s="165"/>
      <c r="BK519" s="165"/>
      <c r="BL519" s="165"/>
      <c r="BM519" s="165"/>
      <c r="BN519" s="165"/>
      <c r="BO519" s="165"/>
      <c r="BP519" s="165"/>
      <c r="BQ519" s="165"/>
      <c r="BR519" s="165"/>
      <c r="BS519" s="165"/>
      <c r="BT519" s="165"/>
      <c r="BU519" s="165"/>
      <c r="BV519" s="165"/>
      <c r="BW519" s="165"/>
      <c r="BX519" s="165"/>
      <c r="BY519" s="165"/>
      <c r="BZ519" s="165"/>
      <c r="CA519" s="165"/>
      <c r="CB519" s="165"/>
      <c r="CC519" s="165"/>
      <c r="CD519" s="165"/>
      <c r="CE519" s="165"/>
      <c r="CF519" s="165"/>
      <c r="CG519" s="165"/>
      <c r="CH519" s="165"/>
      <c r="CI519" s="165"/>
      <c r="CJ519" s="165"/>
      <c r="CK519" s="165"/>
      <c r="CL519" s="165"/>
      <c r="CM519" s="165"/>
      <c r="CN519" s="165"/>
      <c r="CO519" s="165"/>
      <c r="CP519" s="165"/>
      <c r="CQ519" s="165"/>
      <c r="CR519" s="165"/>
      <c r="CS519" s="165"/>
      <c r="CT519" s="165"/>
      <c r="CU519" s="165"/>
      <c r="CV519" s="165"/>
      <c r="CW519" s="165"/>
      <c r="CX519" s="165"/>
      <c r="CY519" s="165"/>
      <c r="CZ519" s="165"/>
      <c r="DA519" s="165"/>
      <c r="DB519" s="165"/>
      <c r="DC519" s="165"/>
      <c r="DD519" s="165"/>
      <c r="DE519" s="165"/>
      <c r="DF519" s="165"/>
      <c r="DG519" s="165"/>
      <c r="DH519" s="165"/>
      <c r="DI519" s="165"/>
      <c r="DJ519" s="165"/>
      <c r="DK519" s="165"/>
      <c r="DL519" s="165"/>
      <c r="DM519" s="165"/>
      <c r="DN519" s="165"/>
      <c r="DO519" s="165"/>
      <c r="DP519" s="165"/>
      <c r="DQ519" s="165"/>
      <c r="DR519" s="165"/>
      <c r="DS519" s="165"/>
      <c r="DT519" s="165"/>
      <c r="DU519" s="165"/>
      <c r="DV519" s="165"/>
      <c r="DW519" s="165"/>
      <c r="DX519" s="165"/>
      <c r="DY519" s="165"/>
      <c r="DZ519" s="165"/>
      <c r="EA519" s="165"/>
      <c r="EB519" s="165"/>
      <c r="EC519" s="165"/>
      <c r="ED519" s="165"/>
      <c r="EE519" s="165"/>
      <c r="EF519" s="165"/>
      <c r="EG519" s="165"/>
      <c r="EH519" s="165"/>
      <c r="EI519" s="165"/>
      <c r="EJ519" s="165"/>
      <c r="EK519" s="165"/>
      <c r="EL519" s="165"/>
      <c r="EM519" s="165"/>
      <c r="EN519" s="165"/>
      <c r="EO519" s="165"/>
      <c r="EP519" s="165"/>
      <c r="EQ519" s="165"/>
      <c r="ER519" s="165"/>
      <c r="ES519" s="165"/>
      <c r="ET519" s="165"/>
      <c r="EU519" s="165"/>
      <c r="EV519" s="165"/>
      <c r="EW519" s="165"/>
      <c r="EX519" s="165"/>
      <c r="EY519" s="165"/>
      <c r="EZ519" s="165"/>
      <c r="FA519" s="165"/>
      <c r="FB519" s="165"/>
      <c r="FC519" s="165"/>
      <c r="FD519" s="165"/>
      <c r="FE519" s="165"/>
      <c r="FF519" s="165"/>
      <c r="FG519" s="165"/>
      <c r="FH519" s="165"/>
      <c r="FI519" s="165"/>
      <c r="FJ519" s="165"/>
      <c r="FK519" s="165"/>
      <c r="FL519" s="165"/>
      <c r="FM519" s="165"/>
      <c r="FN519" s="165"/>
      <c r="FO519" s="165"/>
      <c r="FP519" s="165"/>
      <c r="FQ519" s="165"/>
      <c r="FR519" s="165"/>
      <c r="FS519" s="165"/>
      <c r="FT519" s="165"/>
      <c r="FU519" s="165"/>
      <c r="FV519" s="165"/>
      <c r="FW519" s="165"/>
      <c r="FX519" s="165"/>
      <c r="FY519" s="165"/>
      <c r="FZ519" s="165"/>
      <c r="GA519" s="165"/>
      <c r="GB519" s="165"/>
      <c r="GC519" s="165"/>
      <c r="GD519" s="165"/>
      <c r="GE519" s="165"/>
      <c r="GF519" s="165"/>
      <c r="GG519" s="165"/>
      <c r="GH519" s="165"/>
      <c r="GI519" s="165"/>
      <c r="GJ519" s="165"/>
      <c r="GK519" s="165"/>
      <c r="GL519" s="165"/>
      <c r="GM519" s="165"/>
      <c r="GN519" s="165"/>
      <c r="GO519" s="165"/>
      <c r="GP519" s="165"/>
      <c r="GQ519" s="165"/>
      <c r="GR519" s="165"/>
      <c r="GS519" s="165"/>
      <c r="GT519" s="165"/>
      <c r="GU519" s="165"/>
      <c r="GV519" s="165"/>
      <c r="GW519" s="165"/>
      <c r="GX519" s="165"/>
      <c r="GY519" s="165"/>
      <c r="GZ519" s="165"/>
      <c r="HA519" s="165"/>
      <c r="HB519" s="165"/>
      <c r="HC519" s="165"/>
      <c r="HD519" s="165"/>
      <c r="HE519" s="165"/>
      <c r="HF519" s="165"/>
      <c r="HG519" s="165"/>
      <c r="HH519" s="165"/>
      <c r="HI519" s="165"/>
      <c r="HJ519" s="165"/>
      <c r="HK519" s="165"/>
      <c r="HL519" s="165"/>
      <c r="HM519" s="165"/>
      <c r="HN519" s="165"/>
      <c r="HO519" s="165"/>
      <c r="HP519" s="165"/>
      <c r="HQ519" s="165"/>
      <c r="HR519" s="165"/>
      <c r="HS519" s="165"/>
      <c r="HT519" s="165"/>
      <c r="HU519" s="165"/>
      <c r="HV519" s="165"/>
      <c r="HW519" s="165"/>
      <c r="HX519" s="165"/>
      <c r="HY519" s="165"/>
      <c r="HZ519" s="165"/>
      <c r="IA519" s="165"/>
      <c r="IB519" s="165"/>
      <c r="IC519" s="165"/>
      <c r="ID519" s="165"/>
      <c r="IE519" s="165"/>
      <c r="IF519" s="165"/>
      <c r="IG519" s="165"/>
      <c r="IH519" s="165"/>
      <c r="II519" s="165"/>
      <c r="IJ519" s="165"/>
      <c r="IK519" s="165"/>
      <c r="IL519" s="165"/>
      <c r="IM519" s="165"/>
      <c r="IN519" s="165"/>
      <c r="IO519" s="165"/>
      <c r="IP519" s="165"/>
      <c r="IQ519" s="165"/>
      <c r="IR519" s="165"/>
      <c r="IS519" s="165"/>
      <c r="IT519" s="165"/>
      <c r="IU519" s="165"/>
      <c r="IV519" s="165"/>
      <c r="IW519" s="165"/>
      <c r="IX519" s="165"/>
      <c r="IY519" s="165"/>
      <c r="IZ519" s="165"/>
      <c r="JA519" s="165"/>
      <c r="JB519" s="165"/>
      <c r="JC519" s="165"/>
      <c r="JD519" s="165"/>
      <c r="JE519" s="165"/>
      <c r="JF519" s="165"/>
      <c r="JG519" s="165"/>
      <c r="JH519" s="165"/>
      <c r="JI519" s="165"/>
      <c r="JJ519" s="165"/>
      <c r="JK519" s="165"/>
      <c r="JL519" s="165"/>
      <c r="JM519" s="165"/>
      <c r="JN519" s="165"/>
      <c r="JO519" s="165"/>
      <c r="JP519" s="165"/>
      <c r="JQ519" s="165"/>
      <c r="JR519" s="165"/>
      <c r="JS519" s="165"/>
      <c r="JT519" s="165"/>
      <c r="JU519" s="165"/>
      <c r="JV519" s="165"/>
      <c r="JW519" s="165"/>
      <c r="JX519" s="165"/>
      <c r="JY519" s="165"/>
      <c r="JZ519" s="165"/>
      <c r="KA519" s="165"/>
      <c r="KB519" s="165"/>
      <c r="KC519" s="165"/>
      <c r="KD519" s="165"/>
      <c r="KE519" s="165"/>
      <c r="KF519" s="165"/>
      <c r="KG519" s="165"/>
      <c r="KH519" s="165"/>
      <c r="KI519" s="165"/>
      <c r="KJ519" s="165"/>
      <c r="KK519" s="165"/>
      <c r="KL519" s="165"/>
      <c r="KM519" s="165"/>
      <c r="KN519" s="165"/>
      <c r="KO519" s="165"/>
      <c r="KP519" s="165"/>
      <c r="KQ519" s="165"/>
      <c r="KR519" s="165"/>
      <c r="KS519" s="165"/>
      <c r="KT519" s="165"/>
      <c r="KU519" s="165"/>
      <c r="KV519" s="165"/>
      <c r="KW519" s="165"/>
      <c r="KX519" s="165"/>
      <c r="KY519" s="165"/>
      <c r="KZ519" s="165"/>
      <c r="LA519" s="165"/>
      <c r="LB519" s="165"/>
      <c r="LC519" s="165"/>
      <c r="LD519" s="165"/>
      <c r="LE519" s="165"/>
      <c r="LF519" s="165"/>
      <c r="LG519" s="165"/>
      <c r="LH519" s="165"/>
      <c r="LI519" s="165"/>
      <c r="LJ519" s="165"/>
      <c r="LK519" s="165"/>
      <c r="LL519" s="165"/>
      <c r="LM519" s="165"/>
      <c r="LN519" s="165"/>
      <c r="LO519" s="165"/>
      <c r="LP519" s="165"/>
      <c r="LQ519" s="165"/>
      <c r="LR519" s="165"/>
      <c r="LS519" s="165"/>
      <c r="LT519" s="165"/>
      <c r="LU519" s="165"/>
      <c r="LV519" s="165"/>
      <c r="LW519" s="165"/>
      <c r="LX519" s="165"/>
      <c r="LY519" s="165"/>
      <c r="LZ519" s="165"/>
      <c r="MA519" s="165"/>
      <c r="MB519" s="165"/>
      <c r="MC519" s="165"/>
      <c r="MD519" s="165"/>
      <c r="ME519" s="165"/>
      <c r="MF519" s="165"/>
      <c r="MG519" s="165"/>
      <c r="MH519" s="165"/>
      <c r="MI519" s="165"/>
      <c r="MJ519" s="165"/>
      <c r="MK519" s="165"/>
      <c r="ML519" s="165"/>
      <c r="MM519" s="165"/>
      <c r="MN519" s="165"/>
      <c r="MO519" s="165"/>
      <c r="MP519" s="165"/>
      <c r="MQ519" s="165"/>
      <c r="MR519" s="165"/>
      <c r="MS519" s="165"/>
      <c r="MT519" s="165"/>
      <c r="MU519" s="165"/>
      <c r="MV519" s="165"/>
      <c r="MW519" s="165"/>
      <c r="MX519" s="165"/>
      <c r="MY519" s="165"/>
      <c r="MZ519" s="165"/>
      <c r="NA519" s="165"/>
      <c r="NB519" s="165"/>
      <c r="NC519" s="165"/>
      <c r="ND519" s="165"/>
      <c r="NE519" s="165"/>
      <c r="NF519" s="165"/>
      <c r="NG519" s="165"/>
      <c r="NH519" s="165"/>
      <c r="NI519" s="165"/>
      <c r="NJ519" s="165"/>
      <c r="NK519" s="165"/>
      <c r="NL519" s="165"/>
      <c r="NM519" s="165"/>
      <c r="NN519" s="165"/>
      <c r="NO519" s="165"/>
      <c r="NP519" s="165"/>
      <c r="NQ519" s="165"/>
      <c r="NR519" s="165"/>
      <c r="NS519" s="165"/>
      <c r="NT519" s="165"/>
      <c r="NU519" s="165"/>
      <c r="NV519" s="165"/>
      <c r="NW519" s="165"/>
      <c r="NX519" s="165"/>
      <c r="NY519" s="165"/>
      <c r="NZ519" s="165"/>
      <c r="OA519" s="165"/>
      <c r="OB519" s="165"/>
      <c r="OC519" s="165"/>
      <c r="OD519" s="165"/>
      <c r="OE519" s="165"/>
      <c r="OF519" s="165"/>
      <c r="OG519" s="165"/>
      <c r="OH519" s="165"/>
      <c r="OI519" s="165"/>
      <c r="OJ519" s="165"/>
      <c r="OK519" s="165"/>
      <c r="OL519" s="165"/>
      <c r="OM519" s="165"/>
      <c r="ON519" s="165"/>
      <c r="OO519" s="165"/>
      <c r="OP519" s="165"/>
      <c r="OQ519" s="165"/>
      <c r="OR519" s="165"/>
      <c r="OS519" s="165"/>
      <c r="OT519" s="165"/>
      <c r="OU519" s="165"/>
      <c r="OV519" s="165"/>
      <c r="OW519" s="165"/>
      <c r="OX519" s="165"/>
      <c r="OY519" s="165"/>
      <c r="OZ519" s="165"/>
      <c r="PA519" s="165"/>
      <c r="PB519" s="165"/>
      <c r="PC519" s="165"/>
      <c r="PD519" s="165"/>
      <c r="PE519" s="165"/>
      <c r="PF519" s="165"/>
      <c r="PG519" s="165"/>
      <c r="PH519" s="165"/>
      <c r="PI519" s="165"/>
      <c r="PJ519" s="165"/>
      <c r="PK519" s="165"/>
      <c r="PL519" s="165"/>
      <c r="PM519" s="165"/>
      <c r="PN519" s="165"/>
      <c r="PO519" s="165"/>
      <c r="PP519" s="165"/>
      <c r="PQ519" s="165"/>
      <c r="PR519" s="165"/>
      <c r="PS519" s="165"/>
      <c r="PT519" s="165"/>
      <c r="PU519" s="165"/>
      <c r="PV519" s="165"/>
      <c r="PW519" s="165"/>
      <c r="PX519" s="165"/>
      <c r="PY519" s="165"/>
      <c r="PZ519" s="165"/>
      <c r="QA519" s="165"/>
      <c r="QB519" s="165"/>
      <c r="QC519" s="165"/>
      <c r="QD519" s="165"/>
      <c r="QE519" s="165"/>
      <c r="QF519" s="165"/>
      <c r="QG519" s="165"/>
      <c r="QH519" s="165"/>
      <c r="QI519" s="165"/>
      <c r="QJ519" s="165"/>
      <c r="QK519" s="165"/>
      <c r="QL519" s="165"/>
      <c r="QM519" s="165"/>
      <c r="QN519" s="165"/>
      <c r="QO519" s="165"/>
      <c r="QP519" s="165"/>
      <c r="QQ519" s="165"/>
      <c r="QR519" s="165"/>
      <c r="QS519" s="165"/>
      <c r="QT519" s="165"/>
      <c r="QU519" s="165"/>
      <c r="QV519" s="165"/>
      <c r="QW519" s="165"/>
      <c r="QX519" s="165"/>
      <c r="QY519" s="165"/>
      <c r="QZ519" s="165"/>
      <c r="RA519" s="165"/>
      <c r="RB519" s="165"/>
      <c r="RC519" s="165"/>
      <c r="RD519" s="165"/>
      <c r="RE519" s="165"/>
      <c r="RF519" s="165"/>
      <c r="RG519" s="165"/>
      <c r="RH519" s="165"/>
      <c r="RI519" s="165"/>
      <c r="RJ519" s="165"/>
      <c r="RK519" s="165"/>
      <c r="RL519" s="165"/>
      <c r="RM519" s="165"/>
      <c r="RN519" s="165"/>
      <c r="RO519" s="165"/>
      <c r="RP519" s="165"/>
      <c r="RQ519" s="165"/>
      <c r="RR519" s="165"/>
      <c r="RS519" s="165"/>
      <c r="RT519" s="165"/>
      <c r="RU519" s="165"/>
      <c r="RV519" s="165"/>
      <c r="RW519" s="165"/>
      <c r="RX519" s="165"/>
      <c r="RY519" s="165"/>
      <c r="RZ519" s="165"/>
      <c r="SA519" s="165"/>
      <c r="SB519" s="165"/>
      <c r="SC519" s="165"/>
      <c r="SD519" s="165"/>
      <c r="SE519" s="165"/>
      <c r="SF519" s="165"/>
      <c r="SG519" s="165"/>
      <c r="SH519" s="165"/>
      <c r="SI519" s="165"/>
      <c r="SJ519" s="165"/>
      <c r="SK519" s="165"/>
      <c r="SL519" s="165"/>
      <c r="SM519" s="165"/>
      <c r="SN519" s="165"/>
      <c r="SO519" s="165"/>
      <c r="SP519" s="165"/>
      <c r="SQ519" s="165"/>
      <c r="SR519" s="165"/>
      <c r="SS519" s="165"/>
      <c r="ST519" s="165"/>
      <c r="SU519" s="165"/>
      <c r="SV519" s="165"/>
      <c r="SW519" s="165"/>
      <c r="SX519" s="165"/>
      <c r="SY519" s="165"/>
      <c r="SZ519" s="165"/>
      <c r="TA519" s="165"/>
      <c r="TB519" s="165"/>
      <c r="TC519" s="165"/>
      <c r="TD519" s="165"/>
      <c r="TE519" s="165"/>
      <c r="TF519" s="165"/>
      <c r="TG519" s="165"/>
      <c r="TH519" s="165"/>
      <c r="TI519" s="165"/>
      <c r="TJ519" s="165"/>
      <c r="TK519" s="165"/>
      <c r="TL519" s="165"/>
      <c r="TM519" s="165"/>
      <c r="TN519" s="165"/>
      <c r="TO519" s="165"/>
      <c r="TP519" s="165"/>
      <c r="TQ519" s="165"/>
      <c r="TR519" s="165"/>
      <c r="TS519" s="165"/>
      <c r="TT519" s="165"/>
      <c r="TU519" s="165"/>
      <c r="TV519" s="165"/>
      <c r="TW519" s="165"/>
      <c r="TX519" s="165"/>
      <c r="TY519" s="165"/>
      <c r="TZ519" s="165"/>
      <c r="UA519" s="165"/>
      <c r="UB519" s="165"/>
      <c r="UC519" s="165"/>
      <c r="UD519" s="165"/>
      <c r="UE519" s="165"/>
      <c r="UF519" s="165"/>
      <c r="UG519" s="165"/>
      <c r="UH519" s="165"/>
      <c r="UI519" s="165"/>
      <c r="UJ519" s="165"/>
      <c r="UK519" s="165"/>
      <c r="UL519" s="165"/>
      <c r="UM519" s="165"/>
      <c r="UN519" s="165"/>
      <c r="UO519" s="165"/>
      <c r="UP519" s="165"/>
      <c r="UQ519" s="165"/>
      <c r="UR519" s="165"/>
      <c r="US519" s="165"/>
      <c r="UT519" s="165"/>
      <c r="UU519" s="165"/>
      <c r="UV519" s="165"/>
      <c r="UW519" s="165"/>
      <c r="UX519" s="165"/>
      <c r="UY519" s="165"/>
      <c r="UZ519" s="165"/>
      <c r="VA519" s="165"/>
      <c r="VB519" s="165"/>
      <c r="VC519" s="165"/>
      <c r="VD519" s="165"/>
      <c r="VE519" s="165"/>
      <c r="VF519" s="165"/>
      <c r="VG519" s="165"/>
      <c r="VH519" s="165"/>
      <c r="VI519" s="165"/>
      <c r="VJ519" s="165"/>
      <c r="VK519" s="165"/>
      <c r="VL519" s="165"/>
      <c r="VM519" s="165"/>
      <c r="VN519" s="165"/>
      <c r="VO519" s="165"/>
      <c r="VP519" s="165"/>
      <c r="VQ519" s="165"/>
      <c r="VR519" s="165"/>
      <c r="VS519" s="165"/>
      <c r="VT519" s="165"/>
      <c r="VU519" s="165"/>
      <c r="VV519" s="165"/>
      <c r="VW519" s="165"/>
      <c r="VX519" s="165"/>
      <c r="VY519" s="165"/>
      <c r="VZ519" s="165"/>
      <c r="WA519" s="165"/>
      <c r="WB519" s="165"/>
      <c r="WC519" s="165"/>
      <c r="WD519" s="165"/>
      <c r="WE519" s="165"/>
      <c r="WF519" s="165"/>
      <c r="WG519" s="165"/>
      <c r="WH519" s="165"/>
      <c r="WI519" s="165"/>
      <c r="WJ519" s="165"/>
      <c r="WK519" s="165"/>
      <c r="WL519" s="165"/>
      <c r="WM519" s="165"/>
      <c r="WN519" s="165"/>
      <c r="WO519" s="165"/>
      <c r="WP519" s="165"/>
      <c r="WQ519" s="165"/>
      <c r="WR519" s="165"/>
      <c r="WS519" s="165"/>
      <c r="WT519" s="165"/>
      <c r="WU519" s="165"/>
      <c r="WV519" s="165"/>
      <c r="WW519" s="165"/>
      <c r="WX519" s="165"/>
      <c r="WY519" s="165"/>
      <c r="WZ519" s="165"/>
      <c r="XA519" s="165"/>
      <c r="XB519" s="165"/>
      <c r="XC519" s="165"/>
      <c r="XD519" s="165"/>
      <c r="XE519" s="165"/>
      <c r="XF519" s="165"/>
      <c r="XG519" s="165"/>
      <c r="XH519" s="165"/>
      <c r="XI519" s="165"/>
      <c r="XJ519" s="165"/>
      <c r="XK519" s="165"/>
      <c r="XL519" s="165"/>
      <c r="XM519" s="165"/>
      <c r="XN519" s="165"/>
      <c r="XO519" s="165"/>
      <c r="XP519" s="165"/>
      <c r="XQ519" s="165"/>
      <c r="XR519" s="165"/>
      <c r="XS519" s="165"/>
      <c r="XT519" s="165"/>
      <c r="XU519" s="165"/>
      <c r="XV519" s="165"/>
      <c r="XW519" s="165"/>
      <c r="XX519" s="165"/>
      <c r="XY519" s="165"/>
      <c r="XZ519" s="165"/>
      <c r="YA519" s="165"/>
      <c r="YB519" s="165"/>
      <c r="YC519" s="165"/>
      <c r="YD519" s="165"/>
      <c r="YE519" s="165"/>
      <c r="YF519" s="165"/>
      <c r="YG519" s="165"/>
      <c r="YH519" s="165"/>
      <c r="YI519" s="165"/>
      <c r="YJ519" s="165"/>
      <c r="YK519" s="165"/>
      <c r="YL519" s="165"/>
      <c r="YM519" s="165"/>
      <c r="YN519" s="165"/>
      <c r="YO519" s="165"/>
      <c r="YP519" s="165"/>
      <c r="YQ519" s="165"/>
      <c r="YR519" s="165"/>
      <c r="YS519" s="165"/>
      <c r="YT519" s="165"/>
      <c r="YU519" s="165"/>
      <c r="YV519" s="165"/>
      <c r="YW519" s="165"/>
      <c r="YX519" s="165"/>
      <c r="YY519" s="165"/>
      <c r="YZ519" s="165"/>
      <c r="ZA519" s="165"/>
      <c r="ZB519" s="165"/>
      <c r="ZC519" s="165"/>
      <c r="ZD519" s="165"/>
      <c r="ZE519" s="165"/>
      <c r="ZF519" s="165"/>
      <c r="ZG519" s="165"/>
      <c r="ZH519" s="165"/>
      <c r="ZI519" s="165"/>
      <c r="ZJ519" s="165"/>
      <c r="ZK519" s="165"/>
      <c r="ZL519" s="165"/>
      <c r="ZM519" s="165"/>
      <c r="ZN519" s="165"/>
      <c r="ZO519" s="165"/>
      <c r="ZP519" s="165"/>
      <c r="ZQ519" s="165"/>
      <c r="ZR519" s="165"/>
      <c r="ZS519" s="165"/>
      <c r="ZT519" s="165"/>
      <c r="ZU519" s="165"/>
      <c r="ZV519" s="165"/>
      <c r="ZW519" s="165"/>
      <c r="ZX519" s="165"/>
      <c r="ZY519" s="165"/>
      <c r="ZZ519" s="165"/>
      <c r="AAA519" s="165"/>
      <c r="AAB519" s="165"/>
      <c r="AAC519" s="165"/>
      <c r="AAD519" s="165"/>
      <c r="AAE519" s="165"/>
      <c r="AAF519" s="165"/>
      <c r="AAG519" s="165"/>
      <c r="AAH519" s="165"/>
      <c r="AAI519" s="165"/>
      <c r="AAJ519" s="165"/>
      <c r="AAK519" s="165"/>
      <c r="AAL519" s="165"/>
      <c r="AAM519" s="165"/>
      <c r="AAN519" s="165"/>
      <c r="AAO519" s="165"/>
      <c r="AAP519" s="165"/>
      <c r="AAQ519" s="165"/>
      <c r="AAR519" s="165"/>
      <c r="AAS519" s="165"/>
      <c r="AAT519" s="165"/>
      <c r="AAU519" s="165"/>
      <c r="AAV519" s="165"/>
      <c r="AAW519" s="165"/>
      <c r="AAX519" s="165"/>
      <c r="AAY519" s="165"/>
      <c r="AAZ519" s="165"/>
      <c r="ABA519" s="165"/>
      <c r="ABB519" s="165"/>
      <c r="ABC519" s="165"/>
      <c r="ABD519" s="165"/>
      <c r="ABE519" s="165"/>
      <c r="ABF519" s="165"/>
      <c r="ABG519" s="165"/>
      <c r="ABH519" s="165"/>
      <c r="ABI519" s="165"/>
      <c r="ABJ519" s="165"/>
      <c r="ABK519" s="165"/>
      <c r="ABL519" s="165"/>
      <c r="ABM519" s="165"/>
      <c r="ABN519" s="165"/>
      <c r="ABO519" s="165"/>
      <c r="ABP519" s="165"/>
      <c r="ABQ519" s="165"/>
      <c r="ABR519" s="165"/>
      <c r="ABS519" s="165"/>
      <c r="ABT519" s="165"/>
      <c r="ABU519" s="165"/>
      <c r="ABV519" s="165"/>
      <c r="ABW519" s="165"/>
      <c r="ABX519" s="165"/>
      <c r="ABY519" s="165"/>
      <c r="ABZ519" s="165"/>
      <c r="ACA519" s="165"/>
      <c r="ACB519" s="165"/>
      <c r="ACC519" s="165"/>
      <c r="ACD519" s="165"/>
      <c r="ACE519" s="165"/>
      <c r="ACF519" s="165"/>
      <c r="ACG519" s="165"/>
      <c r="ACH519" s="165"/>
      <c r="ACI519" s="165"/>
      <c r="ACJ519" s="165"/>
      <c r="ACK519" s="165"/>
      <c r="ACL519" s="165"/>
      <c r="ACM519" s="165"/>
      <c r="ACN519" s="165"/>
      <c r="ACO519" s="165"/>
      <c r="ACP519" s="165"/>
      <c r="ACQ519" s="165"/>
      <c r="ACR519" s="165"/>
      <c r="ACS519" s="165"/>
      <c r="ACT519" s="165"/>
      <c r="ACU519" s="165"/>
      <c r="ACV519" s="165"/>
      <c r="ACW519" s="165"/>
      <c r="ACX519" s="165"/>
      <c r="ACY519" s="165"/>
      <c r="ACZ519" s="165"/>
      <c r="ADA519" s="165"/>
      <c r="ADB519" s="165"/>
      <c r="ADC519" s="165"/>
      <c r="ADD519" s="165"/>
      <c r="ADE519" s="165"/>
      <c r="ADF519" s="165"/>
      <c r="ADG519" s="165"/>
      <c r="ADH519" s="165"/>
      <c r="ADI519" s="165"/>
      <c r="ADJ519" s="165"/>
      <c r="ADK519" s="165"/>
      <c r="ADL519" s="165"/>
      <c r="ADM519" s="165"/>
      <c r="ADN519" s="165"/>
      <c r="ADO519" s="165"/>
      <c r="ADP519" s="165"/>
      <c r="ADQ519" s="165"/>
      <c r="ADR519" s="165"/>
      <c r="ADS519" s="165"/>
      <c r="ADT519" s="165"/>
      <c r="ADU519" s="165"/>
      <c r="ADV519" s="165"/>
      <c r="ADW519" s="165"/>
      <c r="ADX519" s="165"/>
      <c r="ADY519" s="165"/>
      <c r="ADZ519" s="165"/>
      <c r="AEA519" s="165"/>
      <c r="AEB519" s="165"/>
      <c r="AEC519" s="165"/>
      <c r="AED519" s="165"/>
      <c r="AEE519" s="165"/>
      <c r="AEF519" s="165"/>
      <c r="AEG519" s="165"/>
      <c r="AEH519" s="165"/>
      <c r="AEI519" s="165"/>
      <c r="AEJ519" s="165"/>
      <c r="AEK519" s="165"/>
      <c r="AEL519" s="165"/>
      <c r="AEM519" s="165"/>
      <c r="AEN519" s="165"/>
      <c r="AEO519" s="165"/>
      <c r="AEP519" s="165"/>
      <c r="AEQ519" s="165"/>
      <c r="AER519" s="165"/>
      <c r="AES519" s="165"/>
      <c r="AET519" s="165"/>
      <c r="AEU519" s="165"/>
      <c r="AEV519" s="165"/>
      <c r="AEW519" s="165"/>
      <c r="AEX519" s="165"/>
      <c r="AEY519" s="165"/>
      <c r="AEZ519" s="165"/>
      <c r="AFA519" s="165"/>
      <c r="AFB519" s="165"/>
      <c r="AFC519" s="165"/>
      <c r="AFD519" s="165"/>
      <c r="AFE519" s="165"/>
      <c r="AFF519" s="165"/>
      <c r="AFG519" s="165"/>
      <c r="AFH519" s="165"/>
      <c r="AFI519" s="165"/>
      <c r="AFJ519" s="165"/>
      <c r="AFK519" s="165"/>
      <c r="AFL519" s="165"/>
      <c r="AFM519" s="165"/>
      <c r="AFN519" s="165"/>
      <c r="AFO519" s="165"/>
      <c r="AFP519" s="165"/>
      <c r="AFQ519" s="165"/>
      <c r="AFR519" s="165"/>
      <c r="AFS519" s="165"/>
      <c r="AFT519" s="165"/>
      <c r="AFU519" s="165"/>
      <c r="AFV519" s="165"/>
      <c r="AFW519" s="165"/>
      <c r="AFX519" s="165"/>
      <c r="AFY519" s="165"/>
      <c r="AFZ519" s="165"/>
      <c r="AGA519" s="165"/>
      <c r="AGB519" s="165"/>
      <c r="AGC519" s="165"/>
      <c r="AGD519" s="165"/>
      <c r="AGE519" s="165"/>
      <c r="AGF519" s="165"/>
      <c r="AGG519" s="165"/>
      <c r="AGH519" s="165"/>
      <c r="AGI519" s="165"/>
      <c r="AGJ519" s="165"/>
      <c r="AGK519" s="165"/>
      <c r="AGL519" s="165"/>
      <c r="AGM519" s="165"/>
      <c r="AGN519" s="165"/>
      <c r="AGO519" s="165"/>
      <c r="AGP519" s="165"/>
      <c r="AGQ519" s="165"/>
      <c r="AGR519" s="165"/>
      <c r="AGS519" s="165"/>
      <c r="AGT519" s="165"/>
      <c r="AGU519" s="165"/>
      <c r="AGV519" s="165"/>
      <c r="AGW519" s="165"/>
      <c r="AGX519" s="165"/>
      <c r="AGY519" s="165"/>
      <c r="AGZ519" s="165"/>
      <c r="AHA519" s="165"/>
      <c r="AHB519" s="165"/>
      <c r="AHC519" s="165"/>
      <c r="AHD519" s="165"/>
      <c r="AHE519" s="165"/>
      <c r="AHF519" s="165"/>
      <c r="AHG519" s="165"/>
      <c r="AHH519" s="165"/>
      <c r="AHI519" s="165"/>
      <c r="AHJ519" s="165"/>
      <c r="AHK519" s="165"/>
      <c r="AHL519" s="165"/>
      <c r="AHM519" s="165"/>
      <c r="AHN519" s="165"/>
      <c r="AHO519" s="165"/>
      <c r="AHP519" s="165"/>
      <c r="AHQ519" s="165"/>
      <c r="AHR519" s="165"/>
      <c r="AHS519" s="165"/>
      <c r="AHT519" s="165"/>
      <c r="AHU519" s="165"/>
      <c r="AHV519" s="165"/>
      <c r="AHW519" s="165"/>
      <c r="AHX519" s="165"/>
      <c r="AHY519" s="165"/>
      <c r="AHZ519" s="165"/>
      <c r="AIA519" s="165"/>
      <c r="AIB519" s="165"/>
      <c r="AIC519" s="165"/>
      <c r="AID519" s="165"/>
      <c r="AIE519" s="165"/>
      <c r="AIF519" s="165"/>
      <c r="AIG519" s="165"/>
      <c r="AIH519" s="165"/>
      <c r="AII519" s="165"/>
      <c r="AIJ519" s="165"/>
      <c r="AIK519" s="165"/>
      <c r="AIL519" s="165"/>
      <c r="AIM519" s="165"/>
      <c r="AIN519" s="165"/>
      <c r="AIO519" s="165"/>
      <c r="AIP519" s="165"/>
      <c r="AIQ519" s="165"/>
      <c r="AIR519" s="165"/>
      <c r="AIS519" s="165"/>
      <c r="AIT519" s="165"/>
      <c r="AIU519" s="165"/>
      <c r="AIV519" s="165"/>
      <c r="AIW519" s="165"/>
      <c r="AIX519" s="165"/>
      <c r="AIY519" s="165"/>
      <c r="AIZ519" s="165"/>
      <c r="AJA519" s="165"/>
      <c r="AJB519" s="165"/>
      <c r="AJC519" s="165"/>
      <c r="AJD519" s="165"/>
      <c r="AJE519" s="165"/>
      <c r="AJF519" s="165"/>
      <c r="AJG519" s="165"/>
      <c r="AJH519" s="165"/>
      <c r="AJI519" s="165"/>
      <c r="AJJ519" s="165"/>
      <c r="AJK519" s="165"/>
      <c r="AJL519" s="165"/>
      <c r="AJM519" s="165"/>
      <c r="AJN519" s="165"/>
      <c r="AJO519" s="165"/>
      <c r="AJP519" s="165"/>
      <c r="AJQ519" s="165"/>
      <c r="AJR519" s="165"/>
      <c r="AJS519" s="165"/>
      <c r="AJT519" s="165"/>
      <c r="AJU519" s="165"/>
      <c r="AJV519" s="165"/>
      <c r="AJW519" s="165"/>
      <c r="AJX519" s="165"/>
      <c r="AJY519" s="165"/>
      <c r="AJZ519" s="165"/>
    </row>
    <row r="520" spans="1:962" ht="47.25" x14ac:dyDescent="0.2">
      <c r="A520" s="126">
        <v>60000164</v>
      </c>
      <c r="B520" s="164" t="s">
        <v>1433</v>
      </c>
      <c r="C520" s="153" t="s">
        <v>1368</v>
      </c>
      <c r="D520" s="155">
        <f t="shared" si="34"/>
        <v>900</v>
      </c>
      <c r="E520" s="155">
        <f>VLOOKUP(A520,[6]Лист2!$A$10:$G$1458,6,0)</f>
        <v>1080</v>
      </c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  <c r="AZ520" s="165"/>
      <c r="BA520" s="165"/>
      <c r="BB520" s="165"/>
      <c r="BC520" s="165"/>
      <c r="BD520" s="165"/>
      <c r="BE520" s="165"/>
      <c r="BF520" s="165"/>
      <c r="BG520" s="165"/>
      <c r="BH520" s="165"/>
      <c r="BI520" s="165"/>
      <c r="BJ520" s="165"/>
      <c r="BK520" s="165"/>
      <c r="BL520" s="165"/>
      <c r="BM520" s="165"/>
      <c r="BN520" s="165"/>
      <c r="BO520" s="165"/>
      <c r="BP520" s="165"/>
      <c r="BQ520" s="165"/>
      <c r="BR520" s="165"/>
      <c r="BS520" s="165"/>
      <c r="BT520" s="165"/>
      <c r="BU520" s="165"/>
      <c r="BV520" s="165"/>
      <c r="BW520" s="165"/>
      <c r="BX520" s="165"/>
      <c r="BY520" s="165"/>
      <c r="BZ520" s="165"/>
      <c r="CA520" s="165"/>
      <c r="CB520" s="165"/>
      <c r="CC520" s="165"/>
      <c r="CD520" s="165"/>
      <c r="CE520" s="165"/>
      <c r="CF520" s="165"/>
      <c r="CG520" s="165"/>
      <c r="CH520" s="165"/>
      <c r="CI520" s="165"/>
      <c r="CJ520" s="165"/>
      <c r="CK520" s="165"/>
      <c r="CL520" s="165"/>
      <c r="CM520" s="165"/>
      <c r="CN520" s="165"/>
      <c r="CO520" s="165"/>
      <c r="CP520" s="165"/>
      <c r="CQ520" s="165"/>
      <c r="CR520" s="165"/>
      <c r="CS520" s="165"/>
      <c r="CT520" s="165"/>
      <c r="CU520" s="165"/>
      <c r="CV520" s="165"/>
      <c r="CW520" s="165"/>
      <c r="CX520" s="165"/>
      <c r="CY520" s="165"/>
      <c r="CZ520" s="165"/>
      <c r="DA520" s="165"/>
      <c r="DB520" s="165"/>
      <c r="DC520" s="165"/>
      <c r="DD520" s="165"/>
      <c r="DE520" s="165"/>
      <c r="DF520" s="165"/>
      <c r="DG520" s="165"/>
      <c r="DH520" s="165"/>
      <c r="DI520" s="165"/>
      <c r="DJ520" s="165"/>
      <c r="DK520" s="165"/>
      <c r="DL520" s="165"/>
      <c r="DM520" s="165"/>
      <c r="DN520" s="165"/>
      <c r="DO520" s="165"/>
      <c r="DP520" s="165"/>
      <c r="DQ520" s="165"/>
      <c r="DR520" s="165"/>
      <c r="DS520" s="165"/>
      <c r="DT520" s="165"/>
      <c r="DU520" s="165"/>
      <c r="DV520" s="165"/>
      <c r="DW520" s="165"/>
      <c r="DX520" s="165"/>
      <c r="DY520" s="165"/>
      <c r="DZ520" s="165"/>
      <c r="EA520" s="165"/>
      <c r="EB520" s="165"/>
      <c r="EC520" s="165"/>
      <c r="ED520" s="165"/>
      <c r="EE520" s="165"/>
      <c r="EF520" s="165"/>
      <c r="EG520" s="165"/>
      <c r="EH520" s="165"/>
      <c r="EI520" s="165"/>
      <c r="EJ520" s="165"/>
      <c r="EK520" s="165"/>
      <c r="EL520" s="165"/>
      <c r="EM520" s="165"/>
      <c r="EN520" s="165"/>
      <c r="EO520" s="165"/>
      <c r="EP520" s="165"/>
      <c r="EQ520" s="165"/>
      <c r="ER520" s="165"/>
      <c r="ES520" s="165"/>
      <c r="ET520" s="165"/>
      <c r="EU520" s="165"/>
      <c r="EV520" s="165"/>
      <c r="EW520" s="165"/>
      <c r="EX520" s="165"/>
      <c r="EY520" s="165"/>
      <c r="EZ520" s="165"/>
      <c r="FA520" s="165"/>
      <c r="FB520" s="165"/>
      <c r="FC520" s="165"/>
      <c r="FD520" s="165"/>
      <c r="FE520" s="165"/>
      <c r="FF520" s="165"/>
      <c r="FG520" s="165"/>
      <c r="FH520" s="165"/>
      <c r="FI520" s="165"/>
      <c r="FJ520" s="165"/>
      <c r="FK520" s="165"/>
      <c r="FL520" s="165"/>
      <c r="FM520" s="165"/>
      <c r="FN520" s="165"/>
      <c r="FO520" s="165"/>
      <c r="FP520" s="165"/>
      <c r="FQ520" s="165"/>
      <c r="FR520" s="165"/>
      <c r="FS520" s="165"/>
      <c r="FT520" s="165"/>
      <c r="FU520" s="165"/>
      <c r="FV520" s="165"/>
      <c r="FW520" s="165"/>
      <c r="FX520" s="165"/>
      <c r="FY520" s="165"/>
      <c r="FZ520" s="165"/>
      <c r="GA520" s="165"/>
      <c r="GB520" s="165"/>
      <c r="GC520" s="165"/>
      <c r="GD520" s="165"/>
      <c r="GE520" s="165"/>
      <c r="GF520" s="165"/>
      <c r="GG520" s="165"/>
      <c r="GH520" s="165"/>
      <c r="GI520" s="165"/>
      <c r="GJ520" s="165"/>
      <c r="GK520" s="165"/>
      <c r="GL520" s="165"/>
      <c r="GM520" s="165"/>
      <c r="GN520" s="165"/>
      <c r="GO520" s="165"/>
      <c r="GP520" s="165"/>
      <c r="GQ520" s="165"/>
      <c r="GR520" s="165"/>
      <c r="GS520" s="165"/>
      <c r="GT520" s="165"/>
      <c r="GU520" s="165"/>
      <c r="GV520" s="165"/>
      <c r="GW520" s="165"/>
      <c r="GX520" s="165"/>
      <c r="GY520" s="165"/>
      <c r="GZ520" s="165"/>
      <c r="HA520" s="165"/>
      <c r="HB520" s="165"/>
      <c r="HC520" s="165"/>
      <c r="HD520" s="165"/>
      <c r="HE520" s="165"/>
      <c r="HF520" s="165"/>
      <c r="HG520" s="165"/>
      <c r="HH520" s="165"/>
      <c r="HI520" s="165"/>
      <c r="HJ520" s="165"/>
      <c r="HK520" s="165"/>
      <c r="HL520" s="165"/>
      <c r="HM520" s="165"/>
      <c r="HN520" s="165"/>
      <c r="HO520" s="165"/>
      <c r="HP520" s="165"/>
      <c r="HQ520" s="165"/>
      <c r="HR520" s="165"/>
      <c r="HS520" s="165"/>
      <c r="HT520" s="165"/>
      <c r="HU520" s="165"/>
      <c r="HV520" s="165"/>
      <c r="HW520" s="165"/>
      <c r="HX520" s="165"/>
      <c r="HY520" s="165"/>
      <c r="HZ520" s="165"/>
      <c r="IA520" s="165"/>
      <c r="IB520" s="165"/>
      <c r="IC520" s="165"/>
      <c r="ID520" s="165"/>
      <c r="IE520" s="165"/>
      <c r="IF520" s="165"/>
      <c r="IG520" s="165"/>
      <c r="IH520" s="165"/>
      <c r="II520" s="165"/>
      <c r="IJ520" s="165"/>
      <c r="IK520" s="165"/>
      <c r="IL520" s="165"/>
      <c r="IM520" s="165"/>
      <c r="IN520" s="165"/>
      <c r="IO520" s="165"/>
      <c r="IP520" s="165"/>
      <c r="IQ520" s="165"/>
      <c r="IR520" s="165"/>
      <c r="IS520" s="165"/>
      <c r="IT520" s="165"/>
      <c r="IU520" s="165"/>
      <c r="IV520" s="165"/>
      <c r="IW520" s="165"/>
      <c r="IX520" s="165"/>
      <c r="IY520" s="165"/>
      <c r="IZ520" s="165"/>
      <c r="JA520" s="165"/>
      <c r="JB520" s="165"/>
      <c r="JC520" s="165"/>
      <c r="JD520" s="165"/>
      <c r="JE520" s="165"/>
      <c r="JF520" s="165"/>
      <c r="JG520" s="165"/>
      <c r="JH520" s="165"/>
      <c r="JI520" s="165"/>
      <c r="JJ520" s="165"/>
      <c r="JK520" s="165"/>
      <c r="JL520" s="165"/>
      <c r="JM520" s="165"/>
      <c r="JN520" s="165"/>
      <c r="JO520" s="165"/>
      <c r="JP520" s="165"/>
      <c r="JQ520" s="165"/>
      <c r="JR520" s="165"/>
      <c r="JS520" s="165"/>
      <c r="JT520" s="165"/>
      <c r="JU520" s="165"/>
      <c r="JV520" s="165"/>
      <c r="JW520" s="165"/>
      <c r="JX520" s="165"/>
      <c r="JY520" s="165"/>
      <c r="JZ520" s="165"/>
      <c r="KA520" s="165"/>
      <c r="KB520" s="165"/>
      <c r="KC520" s="165"/>
      <c r="KD520" s="165"/>
      <c r="KE520" s="165"/>
      <c r="KF520" s="165"/>
      <c r="KG520" s="165"/>
      <c r="KH520" s="165"/>
      <c r="KI520" s="165"/>
      <c r="KJ520" s="165"/>
      <c r="KK520" s="165"/>
      <c r="KL520" s="165"/>
      <c r="KM520" s="165"/>
      <c r="KN520" s="165"/>
      <c r="KO520" s="165"/>
      <c r="KP520" s="165"/>
      <c r="KQ520" s="165"/>
      <c r="KR520" s="165"/>
      <c r="KS520" s="165"/>
      <c r="KT520" s="165"/>
      <c r="KU520" s="165"/>
      <c r="KV520" s="165"/>
      <c r="KW520" s="165"/>
      <c r="KX520" s="165"/>
      <c r="KY520" s="165"/>
      <c r="KZ520" s="165"/>
      <c r="LA520" s="165"/>
      <c r="LB520" s="165"/>
      <c r="LC520" s="165"/>
      <c r="LD520" s="165"/>
      <c r="LE520" s="165"/>
      <c r="LF520" s="165"/>
      <c r="LG520" s="165"/>
      <c r="LH520" s="165"/>
      <c r="LI520" s="165"/>
      <c r="LJ520" s="165"/>
      <c r="LK520" s="165"/>
      <c r="LL520" s="165"/>
      <c r="LM520" s="165"/>
      <c r="LN520" s="165"/>
      <c r="LO520" s="165"/>
      <c r="LP520" s="165"/>
      <c r="LQ520" s="165"/>
      <c r="LR520" s="165"/>
      <c r="LS520" s="165"/>
      <c r="LT520" s="165"/>
      <c r="LU520" s="165"/>
      <c r="LV520" s="165"/>
      <c r="LW520" s="165"/>
      <c r="LX520" s="165"/>
      <c r="LY520" s="165"/>
      <c r="LZ520" s="165"/>
      <c r="MA520" s="165"/>
      <c r="MB520" s="165"/>
      <c r="MC520" s="165"/>
      <c r="MD520" s="165"/>
      <c r="ME520" s="165"/>
      <c r="MF520" s="165"/>
      <c r="MG520" s="165"/>
      <c r="MH520" s="165"/>
      <c r="MI520" s="165"/>
      <c r="MJ520" s="165"/>
      <c r="MK520" s="165"/>
      <c r="ML520" s="165"/>
      <c r="MM520" s="165"/>
      <c r="MN520" s="165"/>
      <c r="MO520" s="165"/>
      <c r="MP520" s="165"/>
      <c r="MQ520" s="165"/>
      <c r="MR520" s="165"/>
      <c r="MS520" s="165"/>
      <c r="MT520" s="165"/>
      <c r="MU520" s="165"/>
      <c r="MV520" s="165"/>
      <c r="MW520" s="165"/>
      <c r="MX520" s="165"/>
      <c r="MY520" s="165"/>
      <c r="MZ520" s="165"/>
      <c r="NA520" s="165"/>
      <c r="NB520" s="165"/>
      <c r="NC520" s="165"/>
      <c r="ND520" s="165"/>
      <c r="NE520" s="165"/>
      <c r="NF520" s="165"/>
      <c r="NG520" s="165"/>
      <c r="NH520" s="165"/>
      <c r="NI520" s="165"/>
      <c r="NJ520" s="165"/>
      <c r="NK520" s="165"/>
      <c r="NL520" s="165"/>
      <c r="NM520" s="165"/>
      <c r="NN520" s="165"/>
      <c r="NO520" s="165"/>
      <c r="NP520" s="165"/>
      <c r="NQ520" s="165"/>
      <c r="NR520" s="165"/>
      <c r="NS520" s="165"/>
      <c r="NT520" s="165"/>
      <c r="NU520" s="165"/>
      <c r="NV520" s="165"/>
      <c r="NW520" s="165"/>
      <c r="NX520" s="165"/>
      <c r="NY520" s="165"/>
      <c r="NZ520" s="165"/>
      <c r="OA520" s="165"/>
      <c r="OB520" s="165"/>
      <c r="OC520" s="165"/>
      <c r="OD520" s="165"/>
      <c r="OE520" s="165"/>
      <c r="OF520" s="165"/>
      <c r="OG520" s="165"/>
      <c r="OH520" s="165"/>
      <c r="OI520" s="165"/>
      <c r="OJ520" s="165"/>
      <c r="OK520" s="165"/>
      <c r="OL520" s="165"/>
      <c r="OM520" s="165"/>
      <c r="ON520" s="165"/>
      <c r="OO520" s="165"/>
      <c r="OP520" s="165"/>
      <c r="OQ520" s="165"/>
      <c r="OR520" s="165"/>
      <c r="OS520" s="165"/>
      <c r="OT520" s="165"/>
      <c r="OU520" s="165"/>
      <c r="OV520" s="165"/>
      <c r="OW520" s="165"/>
      <c r="OX520" s="165"/>
      <c r="OY520" s="165"/>
      <c r="OZ520" s="165"/>
      <c r="PA520" s="165"/>
      <c r="PB520" s="165"/>
      <c r="PC520" s="165"/>
      <c r="PD520" s="165"/>
      <c r="PE520" s="165"/>
      <c r="PF520" s="165"/>
      <c r="PG520" s="165"/>
      <c r="PH520" s="165"/>
      <c r="PI520" s="165"/>
      <c r="PJ520" s="165"/>
      <c r="PK520" s="165"/>
      <c r="PL520" s="165"/>
      <c r="PM520" s="165"/>
      <c r="PN520" s="165"/>
      <c r="PO520" s="165"/>
      <c r="PP520" s="165"/>
      <c r="PQ520" s="165"/>
      <c r="PR520" s="165"/>
      <c r="PS520" s="165"/>
      <c r="PT520" s="165"/>
      <c r="PU520" s="165"/>
      <c r="PV520" s="165"/>
      <c r="PW520" s="165"/>
      <c r="PX520" s="165"/>
      <c r="PY520" s="165"/>
      <c r="PZ520" s="165"/>
      <c r="QA520" s="165"/>
      <c r="QB520" s="165"/>
      <c r="QC520" s="165"/>
      <c r="QD520" s="165"/>
      <c r="QE520" s="165"/>
      <c r="QF520" s="165"/>
      <c r="QG520" s="165"/>
      <c r="QH520" s="165"/>
      <c r="QI520" s="165"/>
      <c r="QJ520" s="165"/>
      <c r="QK520" s="165"/>
      <c r="QL520" s="165"/>
      <c r="QM520" s="165"/>
      <c r="QN520" s="165"/>
      <c r="QO520" s="165"/>
      <c r="QP520" s="165"/>
      <c r="QQ520" s="165"/>
      <c r="QR520" s="165"/>
      <c r="QS520" s="165"/>
      <c r="QT520" s="165"/>
      <c r="QU520" s="165"/>
      <c r="QV520" s="165"/>
      <c r="QW520" s="165"/>
      <c r="QX520" s="165"/>
      <c r="QY520" s="165"/>
      <c r="QZ520" s="165"/>
      <c r="RA520" s="165"/>
      <c r="RB520" s="165"/>
      <c r="RC520" s="165"/>
      <c r="RD520" s="165"/>
      <c r="RE520" s="165"/>
      <c r="RF520" s="165"/>
      <c r="RG520" s="165"/>
      <c r="RH520" s="165"/>
      <c r="RI520" s="165"/>
      <c r="RJ520" s="165"/>
      <c r="RK520" s="165"/>
      <c r="RL520" s="165"/>
      <c r="RM520" s="165"/>
      <c r="RN520" s="165"/>
      <c r="RO520" s="165"/>
      <c r="RP520" s="165"/>
      <c r="RQ520" s="165"/>
      <c r="RR520" s="165"/>
      <c r="RS520" s="165"/>
      <c r="RT520" s="165"/>
      <c r="RU520" s="165"/>
      <c r="RV520" s="165"/>
      <c r="RW520" s="165"/>
      <c r="RX520" s="165"/>
      <c r="RY520" s="165"/>
      <c r="RZ520" s="165"/>
      <c r="SA520" s="165"/>
      <c r="SB520" s="165"/>
      <c r="SC520" s="165"/>
      <c r="SD520" s="165"/>
      <c r="SE520" s="165"/>
      <c r="SF520" s="165"/>
      <c r="SG520" s="165"/>
      <c r="SH520" s="165"/>
      <c r="SI520" s="165"/>
      <c r="SJ520" s="165"/>
      <c r="SK520" s="165"/>
      <c r="SL520" s="165"/>
      <c r="SM520" s="165"/>
      <c r="SN520" s="165"/>
      <c r="SO520" s="165"/>
      <c r="SP520" s="165"/>
      <c r="SQ520" s="165"/>
      <c r="SR520" s="165"/>
      <c r="SS520" s="165"/>
      <c r="ST520" s="165"/>
      <c r="SU520" s="165"/>
      <c r="SV520" s="165"/>
      <c r="SW520" s="165"/>
      <c r="SX520" s="165"/>
      <c r="SY520" s="165"/>
      <c r="SZ520" s="165"/>
      <c r="TA520" s="165"/>
      <c r="TB520" s="165"/>
      <c r="TC520" s="165"/>
      <c r="TD520" s="165"/>
      <c r="TE520" s="165"/>
      <c r="TF520" s="165"/>
      <c r="TG520" s="165"/>
      <c r="TH520" s="165"/>
      <c r="TI520" s="165"/>
      <c r="TJ520" s="165"/>
      <c r="TK520" s="165"/>
      <c r="TL520" s="165"/>
      <c r="TM520" s="165"/>
      <c r="TN520" s="165"/>
      <c r="TO520" s="165"/>
      <c r="TP520" s="165"/>
      <c r="TQ520" s="165"/>
      <c r="TR520" s="165"/>
      <c r="TS520" s="165"/>
      <c r="TT520" s="165"/>
      <c r="TU520" s="165"/>
      <c r="TV520" s="165"/>
      <c r="TW520" s="165"/>
      <c r="TX520" s="165"/>
      <c r="TY520" s="165"/>
      <c r="TZ520" s="165"/>
      <c r="UA520" s="165"/>
      <c r="UB520" s="165"/>
      <c r="UC520" s="165"/>
      <c r="UD520" s="165"/>
      <c r="UE520" s="165"/>
      <c r="UF520" s="165"/>
      <c r="UG520" s="165"/>
      <c r="UH520" s="165"/>
      <c r="UI520" s="165"/>
      <c r="UJ520" s="165"/>
      <c r="UK520" s="165"/>
      <c r="UL520" s="165"/>
      <c r="UM520" s="165"/>
      <c r="UN520" s="165"/>
      <c r="UO520" s="165"/>
      <c r="UP520" s="165"/>
      <c r="UQ520" s="165"/>
      <c r="UR520" s="165"/>
      <c r="US520" s="165"/>
      <c r="UT520" s="165"/>
      <c r="UU520" s="165"/>
      <c r="UV520" s="165"/>
      <c r="UW520" s="165"/>
      <c r="UX520" s="165"/>
      <c r="UY520" s="165"/>
      <c r="UZ520" s="165"/>
      <c r="VA520" s="165"/>
      <c r="VB520" s="165"/>
      <c r="VC520" s="165"/>
      <c r="VD520" s="165"/>
      <c r="VE520" s="165"/>
      <c r="VF520" s="165"/>
      <c r="VG520" s="165"/>
      <c r="VH520" s="165"/>
      <c r="VI520" s="165"/>
      <c r="VJ520" s="165"/>
      <c r="VK520" s="165"/>
      <c r="VL520" s="165"/>
      <c r="VM520" s="165"/>
      <c r="VN520" s="165"/>
      <c r="VO520" s="165"/>
      <c r="VP520" s="165"/>
      <c r="VQ520" s="165"/>
      <c r="VR520" s="165"/>
      <c r="VS520" s="165"/>
      <c r="VT520" s="165"/>
      <c r="VU520" s="165"/>
      <c r="VV520" s="165"/>
      <c r="VW520" s="165"/>
      <c r="VX520" s="165"/>
      <c r="VY520" s="165"/>
      <c r="VZ520" s="165"/>
      <c r="WA520" s="165"/>
      <c r="WB520" s="165"/>
      <c r="WC520" s="165"/>
      <c r="WD520" s="165"/>
      <c r="WE520" s="165"/>
      <c r="WF520" s="165"/>
      <c r="WG520" s="165"/>
      <c r="WH520" s="165"/>
      <c r="WI520" s="165"/>
      <c r="WJ520" s="165"/>
      <c r="WK520" s="165"/>
      <c r="WL520" s="165"/>
      <c r="WM520" s="165"/>
      <c r="WN520" s="165"/>
      <c r="WO520" s="165"/>
      <c r="WP520" s="165"/>
      <c r="WQ520" s="165"/>
      <c r="WR520" s="165"/>
      <c r="WS520" s="165"/>
      <c r="WT520" s="165"/>
      <c r="WU520" s="165"/>
      <c r="WV520" s="165"/>
      <c r="WW520" s="165"/>
      <c r="WX520" s="165"/>
      <c r="WY520" s="165"/>
      <c r="WZ520" s="165"/>
      <c r="XA520" s="165"/>
      <c r="XB520" s="165"/>
      <c r="XC520" s="165"/>
      <c r="XD520" s="165"/>
      <c r="XE520" s="165"/>
      <c r="XF520" s="165"/>
      <c r="XG520" s="165"/>
      <c r="XH520" s="165"/>
      <c r="XI520" s="165"/>
      <c r="XJ520" s="165"/>
      <c r="XK520" s="165"/>
      <c r="XL520" s="165"/>
      <c r="XM520" s="165"/>
      <c r="XN520" s="165"/>
      <c r="XO520" s="165"/>
      <c r="XP520" s="165"/>
      <c r="XQ520" s="165"/>
      <c r="XR520" s="165"/>
      <c r="XS520" s="165"/>
      <c r="XT520" s="165"/>
      <c r="XU520" s="165"/>
      <c r="XV520" s="165"/>
      <c r="XW520" s="165"/>
      <c r="XX520" s="165"/>
      <c r="XY520" s="165"/>
      <c r="XZ520" s="165"/>
      <c r="YA520" s="165"/>
      <c r="YB520" s="165"/>
      <c r="YC520" s="165"/>
      <c r="YD520" s="165"/>
      <c r="YE520" s="165"/>
      <c r="YF520" s="165"/>
      <c r="YG520" s="165"/>
      <c r="YH520" s="165"/>
      <c r="YI520" s="165"/>
      <c r="YJ520" s="165"/>
      <c r="YK520" s="165"/>
      <c r="YL520" s="165"/>
      <c r="YM520" s="165"/>
      <c r="YN520" s="165"/>
      <c r="YO520" s="165"/>
      <c r="YP520" s="165"/>
      <c r="YQ520" s="165"/>
      <c r="YR520" s="165"/>
      <c r="YS520" s="165"/>
      <c r="YT520" s="165"/>
      <c r="YU520" s="165"/>
      <c r="YV520" s="165"/>
      <c r="YW520" s="165"/>
      <c r="YX520" s="165"/>
      <c r="YY520" s="165"/>
      <c r="YZ520" s="165"/>
      <c r="ZA520" s="165"/>
      <c r="ZB520" s="165"/>
      <c r="ZC520" s="165"/>
      <c r="ZD520" s="165"/>
      <c r="ZE520" s="165"/>
      <c r="ZF520" s="165"/>
      <c r="ZG520" s="165"/>
      <c r="ZH520" s="165"/>
      <c r="ZI520" s="165"/>
      <c r="ZJ520" s="165"/>
      <c r="ZK520" s="165"/>
      <c r="ZL520" s="165"/>
      <c r="ZM520" s="165"/>
      <c r="ZN520" s="165"/>
      <c r="ZO520" s="165"/>
      <c r="ZP520" s="165"/>
      <c r="ZQ520" s="165"/>
      <c r="ZR520" s="165"/>
      <c r="ZS520" s="165"/>
      <c r="ZT520" s="165"/>
      <c r="ZU520" s="165"/>
      <c r="ZV520" s="165"/>
      <c r="ZW520" s="165"/>
      <c r="ZX520" s="165"/>
      <c r="ZY520" s="165"/>
      <c r="ZZ520" s="165"/>
      <c r="AAA520" s="165"/>
      <c r="AAB520" s="165"/>
      <c r="AAC520" s="165"/>
      <c r="AAD520" s="165"/>
      <c r="AAE520" s="165"/>
      <c r="AAF520" s="165"/>
      <c r="AAG520" s="165"/>
      <c r="AAH520" s="165"/>
      <c r="AAI520" s="165"/>
      <c r="AAJ520" s="165"/>
      <c r="AAK520" s="165"/>
      <c r="AAL520" s="165"/>
      <c r="AAM520" s="165"/>
      <c r="AAN520" s="165"/>
      <c r="AAO520" s="165"/>
      <c r="AAP520" s="165"/>
      <c r="AAQ520" s="165"/>
      <c r="AAR520" s="165"/>
      <c r="AAS520" s="165"/>
      <c r="AAT520" s="165"/>
      <c r="AAU520" s="165"/>
      <c r="AAV520" s="165"/>
      <c r="AAW520" s="165"/>
      <c r="AAX520" s="165"/>
      <c r="AAY520" s="165"/>
      <c r="AAZ520" s="165"/>
      <c r="ABA520" s="165"/>
      <c r="ABB520" s="165"/>
      <c r="ABC520" s="165"/>
      <c r="ABD520" s="165"/>
      <c r="ABE520" s="165"/>
      <c r="ABF520" s="165"/>
      <c r="ABG520" s="165"/>
      <c r="ABH520" s="165"/>
      <c r="ABI520" s="165"/>
      <c r="ABJ520" s="165"/>
      <c r="ABK520" s="165"/>
      <c r="ABL520" s="165"/>
      <c r="ABM520" s="165"/>
      <c r="ABN520" s="165"/>
      <c r="ABO520" s="165"/>
      <c r="ABP520" s="165"/>
      <c r="ABQ520" s="165"/>
      <c r="ABR520" s="165"/>
      <c r="ABS520" s="165"/>
      <c r="ABT520" s="165"/>
      <c r="ABU520" s="165"/>
      <c r="ABV520" s="165"/>
      <c r="ABW520" s="165"/>
      <c r="ABX520" s="165"/>
      <c r="ABY520" s="165"/>
      <c r="ABZ520" s="165"/>
      <c r="ACA520" s="165"/>
      <c r="ACB520" s="165"/>
      <c r="ACC520" s="165"/>
      <c r="ACD520" s="165"/>
      <c r="ACE520" s="165"/>
      <c r="ACF520" s="165"/>
      <c r="ACG520" s="165"/>
      <c r="ACH520" s="165"/>
      <c r="ACI520" s="165"/>
      <c r="ACJ520" s="165"/>
      <c r="ACK520" s="165"/>
      <c r="ACL520" s="165"/>
      <c r="ACM520" s="165"/>
      <c r="ACN520" s="165"/>
      <c r="ACO520" s="165"/>
      <c r="ACP520" s="165"/>
      <c r="ACQ520" s="165"/>
      <c r="ACR520" s="165"/>
      <c r="ACS520" s="165"/>
      <c r="ACT520" s="165"/>
      <c r="ACU520" s="165"/>
      <c r="ACV520" s="165"/>
      <c r="ACW520" s="165"/>
      <c r="ACX520" s="165"/>
      <c r="ACY520" s="165"/>
      <c r="ACZ520" s="165"/>
      <c r="ADA520" s="165"/>
      <c r="ADB520" s="165"/>
      <c r="ADC520" s="165"/>
      <c r="ADD520" s="165"/>
      <c r="ADE520" s="165"/>
      <c r="ADF520" s="165"/>
      <c r="ADG520" s="165"/>
      <c r="ADH520" s="165"/>
      <c r="ADI520" s="165"/>
      <c r="ADJ520" s="165"/>
      <c r="ADK520" s="165"/>
      <c r="ADL520" s="165"/>
      <c r="ADM520" s="165"/>
      <c r="ADN520" s="165"/>
      <c r="ADO520" s="165"/>
      <c r="ADP520" s="165"/>
      <c r="ADQ520" s="165"/>
      <c r="ADR520" s="165"/>
      <c r="ADS520" s="165"/>
      <c r="ADT520" s="165"/>
      <c r="ADU520" s="165"/>
      <c r="ADV520" s="165"/>
      <c r="ADW520" s="165"/>
      <c r="ADX520" s="165"/>
      <c r="ADY520" s="165"/>
      <c r="ADZ520" s="165"/>
      <c r="AEA520" s="165"/>
      <c r="AEB520" s="165"/>
      <c r="AEC520" s="165"/>
      <c r="AED520" s="165"/>
      <c r="AEE520" s="165"/>
      <c r="AEF520" s="165"/>
      <c r="AEG520" s="165"/>
      <c r="AEH520" s="165"/>
      <c r="AEI520" s="165"/>
      <c r="AEJ520" s="165"/>
      <c r="AEK520" s="165"/>
      <c r="AEL520" s="165"/>
      <c r="AEM520" s="165"/>
      <c r="AEN520" s="165"/>
      <c r="AEO520" s="165"/>
      <c r="AEP520" s="165"/>
      <c r="AEQ520" s="165"/>
      <c r="AER520" s="165"/>
      <c r="AES520" s="165"/>
      <c r="AET520" s="165"/>
      <c r="AEU520" s="165"/>
      <c r="AEV520" s="165"/>
      <c r="AEW520" s="165"/>
      <c r="AEX520" s="165"/>
      <c r="AEY520" s="165"/>
      <c r="AEZ520" s="165"/>
      <c r="AFA520" s="165"/>
      <c r="AFB520" s="165"/>
      <c r="AFC520" s="165"/>
      <c r="AFD520" s="165"/>
      <c r="AFE520" s="165"/>
      <c r="AFF520" s="165"/>
      <c r="AFG520" s="165"/>
      <c r="AFH520" s="165"/>
      <c r="AFI520" s="165"/>
      <c r="AFJ520" s="165"/>
      <c r="AFK520" s="165"/>
      <c r="AFL520" s="165"/>
      <c r="AFM520" s="165"/>
      <c r="AFN520" s="165"/>
      <c r="AFO520" s="165"/>
      <c r="AFP520" s="165"/>
      <c r="AFQ520" s="165"/>
      <c r="AFR520" s="165"/>
      <c r="AFS520" s="165"/>
      <c r="AFT520" s="165"/>
      <c r="AFU520" s="165"/>
      <c r="AFV520" s="165"/>
      <c r="AFW520" s="165"/>
      <c r="AFX520" s="165"/>
      <c r="AFY520" s="165"/>
      <c r="AFZ520" s="165"/>
      <c r="AGA520" s="165"/>
      <c r="AGB520" s="165"/>
      <c r="AGC520" s="165"/>
      <c r="AGD520" s="165"/>
      <c r="AGE520" s="165"/>
      <c r="AGF520" s="165"/>
      <c r="AGG520" s="165"/>
      <c r="AGH520" s="165"/>
      <c r="AGI520" s="165"/>
      <c r="AGJ520" s="165"/>
      <c r="AGK520" s="165"/>
      <c r="AGL520" s="165"/>
      <c r="AGM520" s="165"/>
      <c r="AGN520" s="165"/>
      <c r="AGO520" s="165"/>
      <c r="AGP520" s="165"/>
      <c r="AGQ520" s="165"/>
      <c r="AGR520" s="165"/>
      <c r="AGS520" s="165"/>
      <c r="AGT520" s="165"/>
      <c r="AGU520" s="165"/>
      <c r="AGV520" s="165"/>
      <c r="AGW520" s="165"/>
      <c r="AGX520" s="165"/>
      <c r="AGY520" s="165"/>
      <c r="AGZ520" s="165"/>
      <c r="AHA520" s="165"/>
      <c r="AHB520" s="165"/>
      <c r="AHC520" s="165"/>
      <c r="AHD520" s="165"/>
      <c r="AHE520" s="165"/>
      <c r="AHF520" s="165"/>
      <c r="AHG520" s="165"/>
      <c r="AHH520" s="165"/>
      <c r="AHI520" s="165"/>
      <c r="AHJ520" s="165"/>
      <c r="AHK520" s="165"/>
      <c r="AHL520" s="165"/>
      <c r="AHM520" s="165"/>
      <c r="AHN520" s="165"/>
      <c r="AHO520" s="165"/>
      <c r="AHP520" s="165"/>
      <c r="AHQ520" s="165"/>
      <c r="AHR520" s="165"/>
      <c r="AHS520" s="165"/>
      <c r="AHT520" s="165"/>
      <c r="AHU520" s="165"/>
      <c r="AHV520" s="165"/>
      <c r="AHW520" s="165"/>
      <c r="AHX520" s="165"/>
      <c r="AHY520" s="165"/>
      <c r="AHZ520" s="165"/>
      <c r="AIA520" s="165"/>
      <c r="AIB520" s="165"/>
      <c r="AIC520" s="165"/>
      <c r="AID520" s="165"/>
      <c r="AIE520" s="165"/>
      <c r="AIF520" s="165"/>
      <c r="AIG520" s="165"/>
      <c r="AIH520" s="165"/>
      <c r="AII520" s="165"/>
      <c r="AIJ520" s="165"/>
      <c r="AIK520" s="165"/>
      <c r="AIL520" s="165"/>
      <c r="AIM520" s="165"/>
      <c r="AIN520" s="165"/>
      <c r="AIO520" s="165"/>
      <c r="AIP520" s="165"/>
      <c r="AIQ520" s="165"/>
      <c r="AIR520" s="165"/>
      <c r="AIS520" s="165"/>
      <c r="AIT520" s="165"/>
      <c r="AIU520" s="165"/>
      <c r="AIV520" s="165"/>
      <c r="AIW520" s="165"/>
      <c r="AIX520" s="165"/>
      <c r="AIY520" s="165"/>
      <c r="AIZ520" s="165"/>
      <c r="AJA520" s="165"/>
      <c r="AJB520" s="165"/>
      <c r="AJC520" s="165"/>
      <c r="AJD520" s="165"/>
      <c r="AJE520" s="165"/>
      <c r="AJF520" s="165"/>
      <c r="AJG520" s="165"/>
      <c r="AJH520" s="165"/>
      <c r="AJI520" s="165"/>
      <c r="AJJ520" s="165"/>
      <c r="AJK520" s="165"/>
      <c r="AJL520" s="165"/>
      <c r="AJM520" s="165"/>
      <c r="AJN520" s="165"/>
      <c r="AJO520" s="165"/>
      <c r="AJP520" s="165"/>
      <c r="AJQ520" s="165"/>
      <c r="AJR520" s="165"/>
      <c r="AJS520" s="165"/>
      <c r="AJT520" s="165"/>
      <c r="AJU520" s="165"/>
      <c r="AJV520" s="165"/>
      <c r="AJW520" s="165"/>
      <c r="AJX520" s="165"/>
      <c r="AJY520" s="165"/>
      <c r="AJZ520" s="165"/>
    </row>
    <row r="521" spans="1:962" ht="47.25" x14ac:dyDescent="0.2">
      <c r="A521" s="126">
        <v>60000165</v>
      </c>
      <c r="B521" s="164" t="s">
        <v>1434</v>
      </c>
      <c r="C521" s="153" t="s">
        <v>1368</v>
      </c>
      <c r="D521" s="155">
        <f t="shared" si="34"/>
        <v>1025</v>
      </c>
      <c r="E521" s="155">
        <f>VLOOKUP(A521,[6]Лист2!$A$10:$G$1458,6,0)</f>
        <v>1230</v>
      </c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  <c r="AZ521" s="165"/>
      <c r="BA521" s="165"/>
      <c r="BB521" s="165"/>
      <c r="BC521" s="165"/>
      <c r="BD521" s="165"/>
      <c r="BE521" s="165"/>
      <c r="BF521" s="165"/>
      <c r="BG521" s="165"/>
      <c r="BH521" s="165"/>
      <c r="BI521" s="165"/>
      <c r="BJ521" s="165"/>
      <c r="BK521" s="165"/>
      <c r="BL521" s="165"/>
      <c r="BM521" s="165"/>
      <c r="BN521" s="165"/>
      <c r="BO521" s="165"/>
      <c r="BP521" s="165"/>
      <c r="BQ521" s="165"/>
      <c r="BR521" s="165"/>
      <c r="BS521" s="165"/>
      <c r="BT521" s="165"/>
      <c r="BU521" s="165"/>
      <c r="BV521" s="165"/>
      <c r="BW521" s="165"/>
      <c r="BX521" s="165"/>
      <c r="BY521" s="165"/>
      <c r="BZ521" s="165"/>
      <c r="CA521" s="165"/>
      <c r="CB521" s="165"/>
      <c r="CC521" s="165"/>
      <c r="CD521" s="165"/>
      <c r="CE521" s="165"/>
      <c r="CF521" s="165"/>
      <c r="CG521" s="165"/>
      <c r="CH521" s="165"/>
      <c r="CI521" s="165"/>
      <c r="CJ521" s="165"/>
      <c r="CK521" s="165"/>
      <c r="CL521" s="165"/>
      <c r="CM521" s="165"/>
      <c r="CN521" s="165"/>
      <c r="CO521" s="165"/>
      <c r="CP521" s="165"/>
      <c r="CQ521" s="165"/>
      <c r="CR521" s="165"/>
      <c r="CS521" s="165"/>
      <c r="CT521" s="165"/>
      <c r="CU521" s="165"/>
      <c r="CV521" s="165"/>
      <c r="CW521" s="165"/>
      <c r="CX521" s="165"/>
      <c r="CY521" s="165"/>
      <c r="CZ521" s="165"/>
      <c r="DA521" s="165"/>
      <c r="DB521" s="165"/>
      <c r="DC521" s="165"/>
      <c r="DD521" s="165"/>
      <c r="DE521" s="165"/>
      <c r="DF521" s="165"/>
      <c r="DG521" s="165"/>
      <c r="DH521" s="165"/>
      <c r="DI521" s="165"/>
      <c r="DJ521" s="165"/>
      <c r="DK521" s="165"/>
      <c r="DL521" s="165"/>
      <c r="DM521" s="165"/>
      <c r="DN521" s="165"/>
      <c r="DO521" s="165"/>
      <c r="DP521" s="165"/>
      <c r="DQ521" s="165"/>
      <c r="DR521" s="165"/>
      <c r="DS521" s="165"/>
      <c r="DT521" s="165"/>
      <c r="DU521" s="165"/>
      <c r="DV521" s="165"/>
      <c r="DW521" s="165"/>
      <c r="DX521" s="165"/>
      <c r="DY521" s="165"/>
      <c r="DZ521" s="165"/>
      <c r="EA521" s="165"/>
      <c r="EB521" s="165"/>
      <c r="EC521" s="165"/>
      <c r="ED521" s="165"/>
      <c r="EE521" s="165"/>
      <c r="EF521" s="165"/>
      <c r="EG521" s="165"/>
      <c r="EH521" s="165"/>
      <c r="EI521" s="165"/>
      <c r="EJ521" s="165"/>
      <c r="EK521" s="165"/>
      <c r="EL521" s="165"/>
      <c r="EM521" s="165"/>
      <c r="EN521" s="165"/>
      <c r="EO521" s="165"/>
      <c r="EP521" s="165"/>
      <c r="EQ521" s="165"/>
      <c r="ER521" s="165"/>
      <c r="ES521" s="165"/>
      <c r="ET521" s="165"/>
      <c r="EU521" s="165"/>
      <c r="EV521" s="165"/>
      <c r="EW521" s="165"/>
      <c r="EX521" s="165"/>
      <c r="EY521" s="165"/>
      <c r="EZ521" s="165"/>
      <c r="FA521" s="165"/>
      <c r="FB521" s="165"/>
      <c r="FC521" s="165"/>
      <c r="FD521" s="165"/>
      <c r="FE521" s="165"/>
      <c r="FF521" s="165"/>
      <c r="FG521" s="165"/>
      <c r="FH521" s="165"/>
      <c r="FI521" s="165"/>
      <c r="FJ521" s="165"/>
      <c r="FK521" s="165"/>
      <c r="FL521" s="165"/>
      <c r="FM521" s="165"/>
      <c r="FN521" s="165"/>
      <c r="FO521" s="165"/>
      <c r="FP521" s="165"/>
      <c r="FQ521" s="165"/>
      <c r="FR521" s="165"/>
      <c r="FS521" s="165"/>
      <c r="FT521" s="165"/>
      <c r="FU521" s="165"/>
      <c r="FV521" s="165"/>
      <c r="FW521" s="165"/>
      <c r="FX521" s="165"/>
      <c r="FY521" s="165"/>
      <c r="FZ521" s="165"/>
      <c r="GA521" s="165"/>
      <c r="GB521" s="165"/>
      <c r="GC521" s="165"/>
      <c r="GD521" s="165"/>
      <c r="GE521" s="165"/>
      <c r="GF521" s="165"/>
      <c r="GG521" s="165"/>
      <c r="GH521" s="165"/>
      <c r="GI521" s="165"/>
      <c r="GJ521" s="165"/>
      <c r="GK521" s="165"/>
      <c r="GL521" s="165"/>
      <c r="GM521" s="165"/>
      <c r="GN521" s="165"/>
      <c r="GO521" s="165"/>
      <c r="GP521" s="165"/>
      <c r="GQ521" s="165"/>
      <c r="GR521" s="165"/>
      <c r="GS521" s="165"/>
      <c r="GT521" s="165"/>
      <c r="GU521" s="165"/>
      <c r="GV521" s="165"/>
      <c r="GW521" s="165"/>
      <c r="GX521" s="165"/>
      <c r="GY521" s="165"/>
      <c r="GZ521" s="165"/>
      <c r="HA521" s="165"/>
      <c r="HB521" s="165"/>
      <c r="HC521" s="165"/>
      <c r="HD521" s="165"/>
      <c r="HE521" s="165"/>
      <c r="HF521" s="165"/>
      <c r="HG521" s="165"/>
      <c r="HH521" s="165"/>
      <c r="HI521" s="165"/>
      <c r="HJ521" s="165"/>
      <c r="HK521" s="165"/>
      <c r="HL521" s="165"/>
      <c r="HM521" s="165"/>
      <c r="HN521" s="165"/>
      <c r="HO521" s="165"/>
      <c r="HP521" s="165"/>
      <c r="HQ521" s="165"/>
      <c r="HR521" s="165"/>
      <c r="HS521" s="165"/>
      <c r="HT521" s="165"/>
      <c r="HU521" s="165"/>
      <c r="HV521" s="165"/>
      <c r="HW521" s="165"/>
      <c r="HX521" s="165"/>
      <c r="HY521" s="165"/>
      <c r="HZ521" s="165"/>
      <c r="IA521" s="165"/>
      <c r="IB521" s="165"/>
      <c r="IC521" s="165"/>
      <c r="ID521" s="165"/>
      <c r="IE521" s="165"/>
      <c r="IF521" s="165"/>
      <c r="IG521" s="165"/>
      <c r="IH521" s="165"/>
      <c r="II521" s="165"/>
      <c r="IJ521" s="165"/>
      <c r="IK521" s="165"/>
      <c r="IL521" s="165"/>
      <c r="IM521" s="165"/>
      <c r="IN521" s="165"/>
      <c r="IO521" s="165"/>
      <c r="IP521" s="165"/>
      <c r="IQ521" s="165"/>
      <c r="IR521" s="165"/>
      <c r="IS521" s="165"/>
      <c r="IT521" s="165"/>
      <c r="IU521" s="165"/>
      <c r="IV521" s="165"/>
      <c r="IW521" s="165"/>
      <c r="IX521" s="165"/>
      <c r="IY521" s="165"/>
      <c r="IZ521" s="165"/>
      <c r="JA521" s="165"/>
      <c r="JB521" s="165"/>
      <c r="JC521" s="165"/>
      <c r="JD521" s="165"/>
      <c r="JE521" s="165"/>
      <c r="JF521" s="165"/>
      <c r="JG521" s="165"/>
      <c r="JH521" s="165"/>
      <c r="JI521" s="165"/>
      <c r="JJ521" s="165"/>
      <c r="JK521" s="165"/>
      <c r="JL521" s="165"/>
      <c r="JM521" s="165"/>
      <c r="JN521" s="165"/>
      <c r="JO521" s="165"/>
      <c r="JP521" s="165"/>
      <c r="JQ521" s="165"/>
      <c r="JR521" s="165"/>
      <c r="JS521" s="165"/>
      <c r="JT521" s="165"/>
      <c r="JU521" s="165"/>
      <c r="JV521" s="165"/>
      <c r="JW521" s="165"/>
      <c r="JX521" s="165"/>
      <c r="JY521" s="165"/>
      <c r="JZ521" s="165"/>
      <c r="KA521" s="165"/>
      <c r="KB521" s="165"/>
      <c r="KC521" s="165"/>
      <c r="KD521" s="165"/>
      <c r="KE521" s="165"/>
      <c r="KF521" s="165"/>
      <c r="KG521" s="165"/>
      <c r="KH521" s="165"/>
      <c r="KI521" s="165"/>
      <c r="KJ521" s="165"/>
      <c r="KK521" s="165"/>
      <c r="KL521" s="165"/>
      <c r="KM521" s="165"/>
      <c r="KN521" s="165"/>
      <c r="KO521" s="165"/>
      <c r="KP521" s="165"/>
      <c r="KQ521" s="165"/>
      <c r="KR521" s="165"/>
      <c r="KS521" s="165"/>
      <c r="KT521" s="165"/>
      <c r="KU521" s="165"/>
      <c r="KV521" s="165"/>
      <c r="KW521" s="165"/>
      <c r="KX521" s="165"/>
      <c r="KY521" s="165"/>
      <c r="KZ521" s="165"/>
      <c r="LA521" s="165"/>
      <c r="LB521" s="165"/>
      <c r="LC521" s="165"/>
      <c r="LD521" s="165"/>
      <c r="LE521" s="165"/>
      <c r="LF521" s="165"/>
      <c r="LG521" s="165"/>
      <c r="LH521" s="165"/>
      <c r="LI521" s="165"/>
      <c r="LJ521" s="165"/>
      <c r="LK521" s="165"/>
      <c r="LL521" s="165"/>
      <c r="LM521" s="165"/>
      <c r="LN521" s="165"/>
      <c r="LO521" s="165"/>
      <c r="LP521" s="165"/>
      <c r="LQ521" s="165"/>
      <c r="LR521" s="165"/>
      <c r="LS521" s="165"/>
      <c r="LT521" s="165"/>
      <c r="LU521" s="165"/>
      <c r="LV521" s="165"/>
      <c r="LW521" s="165"/>
      <c r="LX521" s="165"/>
      <c r="LY521" s="165"/>
      <c r="LZ521" s="165"/>
      <c r="MA521" s="165"/>
      <c r="MB521" s="165"/>
      <c r="MC521" s="165"/>
      <c r="MD521" s="165"/>
      <c r="ME521" s="165"/>
      <c r="MF521" s="165"/>
      <c r="MG521" s="165"/>
      <c r="MH521" s="165"/>
      <c r="MI521" s="165"/>
      <c r="MJ521" s="165"/>
      <c r="MK521" s="165"/>
      <c r="ML521" s="165"/>
      <c r="MM521" s="165"/>
      <c r="MN521" s="165"/>
      <c r="MO521" s="165"/>
      <c r="MP521" s="165"/>
      <c r="MQ521" s="165"/>
      <c r="MR521" s="165"/>
      <c r="MS521" s="165"/>
      <c r="MT521" s="165"/>
      <c r="MU521" s="165"/>
      <c r="MV521" s="165"/>
      <c r="MW521" s="165"/>
      <c r="MX521" s="165"/>
      <c r="MY521" s="165"/>
      <c r="MZ521" s="165"/>
      <c r="NA521" s="165"/>
      <c r="NB521" s="165"/>
      <c r="NC521" s="165"/>
      <c r="ND521" s="165"/>
      <c r="NE521" s="165"/>
      <c r="NF521" s="165"/>
      <c r="NG521" s="165"/>
      <c r="NH521" s="165"/>
      <c r="NI521" s="165"/>
      <c r="NJ521" s="165"/>
      <c r="NK521" s="165"/>
      <c r="NL521" s="165"/>
      <c r="NM521" s="165"/>
      <c r="NN521" s="165"/>
      <c r="NO521" s="165"/>
      <c r="NP521" s="165"/>
      <c r="NQ521" s="165"/>
      <c r="NR521" s="165"/>
      <c r="NS521" s="165"/>
      <c r="NT521" s="165"/>
      <c r="NU521" s="165"/>
      <c r="NV521" s="165"/>
      <c r="NW521" s="165"/>
      <c r="NX521" s="165"/>
      <c r="NY521" s="165"/>
      <c r="NZ521" s="165"/>
      <c r="OA521" s="165"/>
      <c r="OB521" s="165"/>
      <c r="OC521" s="165"/>
      <c r="OD521" s="165"/>
      <c r="OE521" s="165"/>
      <c r="OF521" s="165"/>
      <c r="OG521" s="165"/>
      <c r="OH521" s="165"/>
      <c r="OI521" s="165"/>
      <c r="OJ521" s="165"/>
      <c r="OK521" s="165"/>
      <c r="OL521" s="165"/>
      <c r="OM521" s="165"/>
      <c r="ON521" s="165"/>
      <c r="OO521" s="165"/>
      <c r="OP521" s="165"/>
      <c r="OQ521" s="165"/>
      <c r="OR521" s="165"/>
      <c r="OS521" s="165"/>
      <c r="OT521" s="165"/>
      <c r="OU521" s="165"/>
      <c r="OV521" s="165"/>
      <c r="OW521" s="165"/>
      <c r="OX521" s="165"/>
      <c r="OY521" s="165"/>
      <c r="OZ521" s="165"/>
      <c r="PA521" s="165"/>
      <c r="PB521" s="165"/>
      <c r="PC521" s="165"/>
      <c r="PD521" s="165"/>
      <c r="PE521" s="165"/>
      <c r="PF521" s="165"/>
      <c r="PG521" s="165"/>
      <c r="PH521" s="165"/>
      <c r="PI521" s="165"/>
      <c r="PJ521" s="165"/>
      <c r="PK521" s="165"/>
      <c r="PL521" s="165"/>
      <c r="PM521" s="165"/>
      <c r="PN521" s="165"/>
      <c r="PO521" s="165"/>
      <c r="PP521" s="165"/>
      <c r="PQ521" s="165"/>
      <c r="PR521" s="165"/>
      <c r="PS521" s="165"/>
      <c r="PT521" s="165"/>
      <c r="PU521" s="165"/>
      <c r="PV521" s="165"/>
      <c r="PW521" s="165"/>
      <c r="PX521" s="165"/>
      <c r="PY521" s="165"/>
      <c r="PZ521" s="165"/>
      <c r="QA521" s="165"/>
      <c r="QB521" s="165"/>
      <c r="QC521" s="165"/>
      <c r="QD521" s="165"/>
      <c r="QE521" s="165"/>
      <c r="QF521" s="165"/>
      <c r="QG521" s="165"/>
      <c r="QH521" s="165"/>
      <c r="QI521" s="165"/>
      <c r="QJ521" s="165"/>
      <c r="QK521" s="165"/>
      <c r="QL521" s="165"/>
      <c r="QM521" s="165"/>
      <c r="QN521" s="165"/>
      <c r="QO521" s="165"/>
      <c r="QP521" s="165"/>
      <c r="QQ521" s="165"/>
      <c r="QR521" s="165"/>
      <c r="QS521" s="165"/>
      <c r="QT521" s="165"/>
      <c r="QU521" s="165"/>
      <c r="QV521" s="165"/>
      <c r="QW521" s="165"/>
      <c r="QX521" s="165"/>
      <c r="QY521" s="165"/>
      <c r="QZ521" s="165"/>
      <c r="RA521" s="165"/>
      <c r="RB521" s="165"/>
      <c r="RC521" s="165"/>
      <c r="RD521" s="165"/>
      <c r="RE521" s="165"/>
      <c r="RF521" s="165"/>
      <c r="RG521" s="165"/>
      <c r="RH521" s="165"/>
      <c r="RI521" s="165"/>
      <c r="RJ521" s="165"/>
      <c r="RK521" s="165"/>
      <c r="RL521" s="165"/>
      <c r="RM521" s="165"/>
      <c r="RN521" s="165"/>
      <c r="RO521" s="165"/>
      <c r="RP521" s="165"/>
      <c r="RQ521" s="165"/>
      <c r="RR521" s="165"/>
      <c r="RS521" s="165"/>
      <c r="RT521" s="165"/>
      <c r="RU521" s="165"/>
      <c r="RV521" s="165"/>
      <c r="RW521" s="165"/>
      <c r="RX521" s="165"/>
      <c r="RY521" s="165"/>
      <c r="RZ521" s="165"/>
      <c r="SA521" s="165"/>
      <c r="SB521" s="165"/>
      <c r="SC521" s="165"/>
      <c r="SD521" s="165"/>
      <c r="SE521" s="165"/>
      <c r="SF521" s="165"/>
      <c r="SG521" s="165"/>
      <c r="SH521" s="165"/>
      <c r="SI521" s="165"/>
      <c r="SJ521" s="165"/>
      <c r="SK521" s="165"/>
      <c r="SL521" s="165"/>
      <c r="SM521" s="165"/>
      <c r="SN521" s="165"/>
      <c r="SO521" s="165"/>
      <c r="SP521" s="165"/>
      <c r="SQ521" s="165"/>
      <c r="SR521" s="165"/>
      <c r="SS521" s="165"/>
      <c r="ST521" s="165"/>
      <c r="SU521" s="165"/>
      <c r="SV521" s="165"/>
      <c r="SW521" s="165"/>
      <c r="SX521" s="165"/>
      <c r="SY521" s="165"/>
      <c r="SZ521" s="165"/>
      <c r="TA521" s="165"/>
      <c r="TB521" s="165"/>
      <c r="TC521" s="165"/>
      <c r="TD521" s="165"/>
      <c r="TE521" s="165"/>
      <c r="TF521" s="165"/>
      <c r="TG521" s="165"/>
      <c r="TH521" s="165"/>
      <c r="TI521" s="165"/>
      <c r="TJ521" s="165"/>
      <c r="TK521" s="165"/>
      <c r="TL521" s="165"/>
      <c r="TM521" s="165"/>
      <c r="TN521" s="165"/>
      <c r="TO521" s="165"/>
      <c r="TP521" s="165"/>
      <c r="TQ521" s="165"/>
      <c r="TR521" s="165"/>
      <c r="TS521" s="165"/>
      <c r="TT521" s="165"/>
      <c r="TU521" s="165"/>
      <c r="TV521" s="165"/>
      <c r="TW521" s="165"/>
      <c r="TX521" s="165"/>
      <c r="TY521" s="165"/>
      <c r="TZ521" s="165"/>
      <c r="UA521" s="165"/>
      <c r="UB521" s="165"/>
      <c r="UC521" s="165"/>
      <c r="UD521" s="165"/>
      <c r="UE521" s="165"/>
      <c r="UF521" s="165"/>
      <c r="UG521" s="165"/>
      <c r="UH521" s="165"/>
      <c r="UI521" s="165"/>
      <c r="UJ521" s="165"/>
      <c r="UK521" s="165"/>
      <c r="UL521" s="165"/>
      <c r="UM521" s="165"/>
      <c r="UN521" s="165"/>
      <c r="UO521" s="165"/>
      <c r="UP521" s="165"/>
      <c r="UQ521" s="165"/>
      <c r="UR521" s="165"/>
      <c r="US521" s="165"/>
      <c r="UT521" s="165"/>
      <c r="UU521" s="165"/>
      <c r="UV521" s="165"/>
      <c r="UW521" s="165"/>
      <c r="UX521" s="165"/>
      <c r="UY521" s="165"/>
      <c r="UZ521" s="165"/>
      <c r="VA521" s="165"/>
      <c r="VB521" s="165"/>
      <c r="VC521" s="165"/>
      <c r="VD521" s="165"/>
      <c r="VE521" s="165"/>
      <c r="VF521" s="165"/>
      <c r="VG521" s="165"/>
      <c r="VH521" s="165"/>
      <c r="VI521" s="165"/>
      <c r="VJ521" s="165"/>
      <c r="VK521" s="165"/>
      <c r="VL521" s="165"/>
      <c r="VM521" s="165"/>
      <c r="VN521" s="165"/>
      <c r="VO521" s="165"/>
      <c r="VP521" s="165"/>
      <c r="VQ521" s="165"/>
      <c r="VR521" s="165"/>
      <c r="VS521" s="165"/>
      <c r="VT521" s="165"/>
      <c r="VU521" s="165"/>
      <c r="VV521" s="165"/>
      <c r="VW521" s="165"/>
      <c r="VX521" s="165"/>
      <c r="VY521" s="165"/>
      <c r="VZ521" s="165"/>
      <c r="WA521" s="165"/>
      <c r="WB521" s="165"/>
      <c r="WC521" s="165"/>
      <c r="WD521" s="165"/>
      <c r="WE521" s="165"/>
      <c r="WF521" s="165"/>
      <c r="WG521" s="165"/>
      <c r="WH521" s="165"/>
      <c r="WI521" s="165"/>
      <c r="WJ521" s="165"/>
      <c r="WK521" s="165"/>
      <c r="WL521" s="165"/>
      <c r="WM521" s="165"/>
      <c r="WN521" s="165"/>
      <c r="WO521" s="165"/>
      <c r="WP521" s="165"/>
      <c r="WQ521" s="165"/>
      <c r="WR521" s="165"/>
      <c r="WS521" s="165"/>
      <c r="WT521" s="165"/>
      <c r="WU521" s="165"/>
      <c r="WV521" s="165"/>
      <c r="WW521" s="165"/>
      <c r="WX521" s="165"/>
      <c r="WY521" s="165"/>
      <c r="WZ521" s="165"/>
      <c r="XA521" s="165"/>
      <c r="XB521" s="165"/>
      <c r="XC521" s="165"/>
      <c r="XD521" s="165"/>
      <c r="XE521" s="165"/>
      <c r="XF521" s="165"/>
      <c r="XG521" s="165"/>
      <c r="XH521" s="165"/>
      <c r="XI521" s="165"/>
      <c r="XJ521" s="165"/>
      <c r="XK521" s="165"/>
      <c r="XL521" s="165"/>
      <c r="XM521" s="165"/>
      <c r="XN521" s="165"/>
      <c r="XO521" s="165"/>
      <c r="XP521" s="165"/>
      <c r="XQ521" s="165"/>
      <c r="XR521" s="165"/>
      <c r="XS521" s="165"/>
      <c r="XT521" s="165"/>
      <c r="XU521" s="165"/>
      <c r="XV521" s="165"/>
      <c r="XW521" s="165"/>
      <c r="XX521" s="165"/>
      <c r="XY521" s="165"/>
      <c r="XZ521" s="165"/>
      <c r="YA521" s="165"/>
      <c r="YB521" s="165"/>
      <c r="YC521" s="165"/>
      <c r="YD521" s="165"/>
      <c r="YE521" s="165"/>
      <c r="YF521" s="165"/>
      <c r="YG521" s="165"/>
      <c r="YH521" s="165"/>
      <c r="YI521" s="165"/>
      <c r="YJ521" s="165"/>
      <c r="YK521" s="165"/>
      <c r="YL521" s="165"/>
      <c r="YM521" s="165"/>
      <c r="YN521" s="165"/>
      <c r="YO521" s="165"/>
      <c r="YP521" s="165"/>
      <c r="YQ521" s="165"/>
      <c r="YR521" s="165"/>
      <c r="YS521" s="165"/>
      <c r="YT521" s="165"/>
      <c r="YU521" s="165"/>
      <c r="YV521" s="165"/>
      <c r="YW521" s="165"/>
      <c r="YX521" s="165"/>
      <c r="YY521" s="165"/>
      <c r="YZ521" s="165"/>
      <c r="ZA521" s="165"/>
      <c r="ZB521" s="165"/>
      <c r="ZC521" s="165"/>
      <c r="ZD521" s="165"/>
      <c r="ZE521" s="165"/>
      <c r="ZF521" s="165"/>
      <c r="ZG521" s="165"/>
      <c r="ZH521" s="165"/>
      <c r="ZI521" s="165"/>
      <c r="ZJ521" s="165"/>
      <c r="ZK521" s="165"/>
      <c r="ZL521" s="165"/>
      <c r="ZM521" s="165"/>
      <c r="ZN521" s="165"/>
      <c r="ZO521" s="165"/>
      <c r="ZP521" s="165"/>
      <c r="ZQ521" s="165"/>
      <c r="ZR521" s="165"/>
      <c r="ZS521" s="165"/>
      <c r="ZT521" s="165"/>
      <c r="ZU521" s="165"/>
      <c r="ZV521" s="165"/>
      <c r="ZW521" s="165"/>
      <c r="ZX521" s="165"/>
      <c r="ZY521" s="165"/>
      <c r="ZZ521" s="165"/>
      <c r="AAA521" s="165"/>
      <c r="AAB521" s="165"/>
      <c r="AAC521" s="165"/>
      <c r="AAD521" s="165"/>
      <c r="AAE521" s="165"/>
      <c r="AAF521" s="165"/>
      <c r="AAG521" s="165"/>
      <c r="AAH521" s="165"/>
      <c r="AAI521" s="165"/>
      <c r="AAJ521" s="165"/>
      <c r="AAK521" s="165"/>
      <c r="AAL521" s="165"/>
      <c r="AAM521" s="165"/>
      <c r="AAN521" s="165"/>
      <c r="AAO521" s="165"/>
      <c r="AAP521" s="165"/>
      <c r="AAQ521" s="165"/>
      <c r="AAR521" s="165"/>
      <c r="AAS521" s="165"/>
      <c r="AAT521" s="165"/>
      <c r="AAU521" s="165"/>
      <c r="AAV521" s="165"/>
      <c r="AAW521" s="165"/>
      <c r="AAX521" s="165"/>
      <c r="AAY521" s="165"/>
      <c r="AAZ521" s="165"/>
      <c r="ABA521" s="165"/>
      <c r="ABB521" s="165"/>
      <c r="ABC521" s="165"/>
      <c r="ABD521" s="165"/>
      <c r="ABE521" s="165"/>
      <c r="ABF521" s="165"/>
      <c r="ABG521" s="165"/>
      <c r="ABH521" s="165"/>
      <c r="ABI521" s="165"/>
      <c r="ABJ521" s="165"/>
      <c r="ABK521" s="165"/>
      <c r="ABL521" s="165"/>
      <c r="ABM521" s="165"/>
      <c r="ABN521" s="165"/>
      <c r="ABO521" s="165"/>
      <c r="ABP521" s="165"/>
      <c r="ABQ521" s="165"/>
      <c r="ABR521" s="165"/>
      <c r="ABS521" s="165"/>
      <c r="ABT521" s="165"/>
      <c r="ABU521" s="165"/>
      <c r="ABV521" s="165"/>
      <c r="ABW521" s="165"/>
      <c r="ABX521" s="165"/>
      <c r="ABY521" s="165"/>
      <c r="ABZ521" s="165"/>
      <c r="ACA521" s="165"/>
      <c r="ACB521" s="165"/>
      <c r="ACC521" s="165"/>
      <c r="ACD521" s="165"/>
      <c r="ACE521" s="165"/>
      <c r="ACF521" s="165"/>
      <c r="ACG521" s="165"/>
      <c r="ACH521" s="165"/>
      <c r="ACI521" s="165"/>
      <c r="ACJ521" s="165"/>
      <c r="ACK521" s="165"/>
      <c r="ACL521" s="165"/>
      <c r="ACM521" s="165"/>
      <c r="ACN521" s="165"/>
      <c r="ACO521" s="165"/>
      <c r="ACP521" s="165"/>
      <c r="ACQ521" s="165"/>
      <c r="ACR521" s="165"/>
      <c r="ACS521" s="165"/>
      <c r="ACT521" s="165"/>
      <c r="ACU521" s="165"/>
      <c r="ACV521" s="165"/>
      <c r="ACW521" s="165"/>
      <c r="ACX521" s="165"/>
      <c r="ACY521" s="165"/>
      <c r="ACZ521" s="165"/>
      <c r="ADA521" s="165"/>
      <c r="ADB521" s="165"/>
      <c r="ADC521" s="165"/>
      <c r="ADD521" s="165"/>
      <c r="ADE521" s="165"/>
      <c r="ADF521" s="165"/>
      <c r="ADG521" s="165"/>
      <c r="ADH521" s="165"/>
      <c r="ADI521" s="165"/>
      <c r="ADJ521" s="165"/>
      <c r="ADK521" s="165"/>
      <c r="ADL521" s="165"/>
      <c r="ADM521" s="165"/>
      <c r="ADN521" s="165"/>
      <c r="ADO521" s="165"/>
      <c r="ADP521" s="165"/>
      <c r="ADQ521" s="165"/>
      <c r="ADR521" s="165"/>
      <c r="ADS521" s="165"/>
      <c r="ADT521" s="165"/>
      <c r="ADU521" s="165"/>
      <c r="ADV521" s="165"/>
      <c r="ADW521" s="165"/>
      <c r="ADX521" s="165"/>
      <c r="ADY521" s="165"/>
      <c r="ADZ521" s="165"/>
      <c r="AEA521" s="165"/>
      <c r="AEB521" s="165"/>
      <c r="AEC521" s="165"/>
      <c r="AED521" s="165"/>
      <c r="AEE521" s="165"/>
      <c r="AEF521" s="165"/>
      <c r="AEG521" s="165"/>
      <c r="AEH521" s="165"/>
      <c r="AEI521" s="165"/>
      <c r="AEJ521" s="165"/>
      <c r="AEK521" s="165"/>
      <c r="AEL521" s="165"/>
      <c r="AEM521" s="165"/>
      <c r="AEN521" s="165"/>
      <c r="AEO521" s="165"/>
      <c r="AEP521" s="165"/>
      <c r="AEQ521" s="165"/>
      <c r="AER521" s="165"/>
      <c r="AES521" s="165"/>
      <c r="AET521" s="165"/>
      <c r="AEU521" s="165"/>
      <c r="AEV521" s="165"/>
      <c r="AEW521" s="165"/>
      <c r="AEX521" s="165"/>
      <c r="AEY521" s="165"/>
      <c r="AEZ521" s="165"/>
      <c r="AFA521" s="165"/>
      <c r="AFB521" s="165"/>
      <c r="AFC521" s="165"/>
      <c r="AFD521" s="165"/>
      <c r="AFE521" s="165"/>
      <c r="AFF521" s="165"/>
      <c r="AFG521" s="165"/>
      <c r="AFH521" s="165"/>
      <c r="AFI521" s="165"/>
      <c r="AFJ521" s="165"/>
      <c r="AFK521" s="165"/>
      <c r="AFL521" s="165"/>
      <c r="AFM521" s="165"/>
      <c r="AFN521" s="165"/>
      <c r="AFO521" s="165"/>
      <c r="AFP521" s="165"/>
      <c r="AFQ521" s="165"/>
      <c r="AFR521" s="165"/>
      <c r="AFS521" s="165"/>
      <c r="AFT521" s="165"/>
      <c r="AFU521" s="165"/>
      <c r="AFV521" s="165"/>
      <c r="AFW521" s="165"/>
      <c r="AFX521" s="165"/>
      <c r="AFY521" s="165"/>
      <c r="AFZ521" s="165"/>
      <c r="AGA521" s="165"/>
      <c r="AGB521" s="165"/>
      <c r="AGC521" s="165"/>
      <c r="AGD521" s="165"/>
      <c r="AGE521" s="165"/>
      <c r="AGF521" s="165"/>
      <c r="AGG521" s="165"/>
      <c r="AGH521" s="165"/>
      <c r="AGI521" s="165"/>
      <c r="AGJ521" s="165"/>
      <c r="AGK521" s="165"/>
      <c r="AGL521" s="165"/>
      <c r="AGM521" s="165"/>
      <c r="AGN521" s="165"/>
      <c r="AGO521" s="165"/>
      <c r="AGP521" s="165"/>
      <c r="AGQ521" s="165"/>
      <c r="AGR521" s="165"/>
      <c r="AGS521" s="165"/>
      <c r="AGT521" s="165"/>
      <c r="AGU521" s="165"/>
      <c r="AGV521" s="165"/>
      <c r="AGW521" s="165"/>
      <c r="AGX521" s="165"/>
      <c r="AGY521" s="165"/>
      <c r="AGZ521" s="165"/>
      <c r="AHA521" s="165"/>
      <c r="AHB521" s="165"/>
      <c r="AHC521" s="165"/>
      <c r="AHD521" s="165"/>
      <c r="AHE521" s="165"/>
      <c r="AHF521" s="165"/>
      <c r="AHG521" s="165"/>
      <c r="AHH521" s="165"/>
      <c r="AHI521" s="165"/>
      <c r="AHJ521" s="165"/>
      <c r="AHK521" s="165"/>
      <c r="AHL521" s="165"/>
      <c r="AHM521" s="165"/>
      <c r="AHN521" s="165"/>
      <c r="AHO521" s="165"/>
      <c r="AHP521" s="165"/>
      <c r="AHQ521" s="165"/>
      <c r="AHR521" s="165"/>
      <c r="AHS521" s="165"/>
      <c r="AHT521" s="165"/>
      <c r="AHU521" s="165"/>
      <c r="AHV521" s="165"/>
      <c r="AHW521" s="165"/>
      <c r="AHX521" s="165"/>
      <c r="AHY521" s="165"/>
      <c r="AHZ521" s="165"/>
      <c r="AIA521" s="165"/>
      <c r="AIB521" s="165"/>
      <c r="AIC521" s="165"/>
      <c r="AID521" s="165"/>
      <c r="AIE521" s="165"/>
      <c r="AIF521" s="165"/>
      <c r="AIG521" s="165"/>
      <c r="AIH521" s="165"/>
      <c r="AII521" s="165"/>
      <c r="AIJ521" s="165"/>
      <c r="AIK521" s="165"/>
      <c r="AIL521" s="165"/>
      <c r="AIM521" s="165"/>
      <c r="AIN521" s="165"/>
      <c r="AIO521" s="165"/>
      <c r="AIP521" s="165"/>
      <c r="AIQ521" s="165"/>
      <c r="AIR521" s="165"/>
      <c r="AIS521" s="165"/>
      <c r="AIT521" s="165"/>
      <c r="AIU521" s="165"/>
      <c r="AIV521" s="165"/>
      <c r="AIW521" s="165"/>
      <c r="AIX521" s="165"/>
      <c r="AIY521" s="165"/>
      <c r="AIZ521" s="165"/>
      <c r="AJA521" s="165"/>
      <c r="AJB521" s="165"/>
      <c r="AJC521" s="165"/>
      <c r="AJD521" s="165"/>
      <c r="AJE521" s="165"/>
      <c r="AJF521" s="165"/>
      <c r="AJG521" s="165"/>
      <c r="AJH521" s="165"/>
      <c r="AJI521" s="165"/>
      <c r="AJJ521" s="165"/>
      <c r="AJK521" s="165"/>
      <c r="AJL521" s="165"/>
      <c r="AJM521" s="165"/>
      <c r="AJN521" s="165"/>
      <c r="AJO521" s="165"/>
      <c r="AJP521" s="165"/>
      <c r="AJQ521" s="165"/>
      <c r="AJR521" s="165"/>
      <c r="AJS521" s="165"/>
      <c r="AJT521" s="165"/>
      <c r="AJU521" s="165"/>
      <c r="AJV521" s="165"/>
      <c r="AJW521" s="165"/>
      <c r="AJX521" s="165"/>
      <c r="AJY521" s="165"/>
      <c r="AJZ521" s="165"/>
    </row>
    <row r="522" spans="1:962" ht="47.25" x14ac:dyDescent="0.2">
      <c r="A522" s="126">
        <v>60000166</v>
      </c>
      <c r="B522" s="164" t="s">
        <v>1435</v>
      </c>
      <c r="C522" s="153" t="s">
        <v>1368</v>
      </c>
      <c r="D522" s="155">
        <f t="shared" si="34"/>
        <v>2470</v>
      </c>
      <c r="E522" s="155">
        <f>VLOOKUP(A522,[6]Лист2!$A$10:$G$1458,6,0)</f>
        <v>2964</v>
      </c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  <c r="AZ522" s="165"/>
      <c r="BA522" s="165"/>
      <c r="BB522" s="165"/>
      <c r="BC522" s="165"/>
      <c r="BD522" s="165"/>
      <c r="BE522" s="165"/>
      <c r="BF522" s="165"/>
      <c r="BG522" s="165"/>
      <c r="BH522" s="165"/>
      <c r="BI522" s="165"/>
      <c r="BJ522" s="165"/>
      <c r="BK522" s="165"/>
      <c r="BL522" s="165"/>
      <c r="BM522" s="165"/>
      <c r="BN522" s="165"/>
      <c r="BO522" s="165"/>
      <c r="BP522" s="165"/>
      <c r="BQ522" s="165"/>
      <c r="BR522" s="165"/>
      <c r="BS522" s="165"/>
      <c r="BT522" s="165"/>
      <c r="BU522" s="165"/>
      <c r="BV522" s="165"/>
      <c r="BW522" s="165"/>
      <c r="BX522" s="165"/>
      <c r="BY522" s="165"/>
      <c r="BZ522" s="165"/>
      <c r="CA522" s="165"/>
      <c r="CB522" s="165"/>
      <c r="CC522" s="165"/>
      <c r="CD522" s="165"/>
      <c r="CE522" s="165"/>
      <c r="CF522" s="165"/>
      <c r="CG522" s="165"/>
      <c r="CH522" s="165"/>
      <c r="CI522" s="165"/>
      <c r="CJ522" s="165"/>
      <c r="CK522" s="165"/>
      <c r="CL522" s="165"/>
      <c r="CM522" s="165"/>
      <c r="CN522" s="165"/>
      <c r="CO522" s="165"/>
      <c r="CP522" s="165"/>
      <c r="CQ522" s="165"/>
      <c r="CR522" s="165"/>
      <c r="CS522" s="165"/>
      <c r="CT522" s="165"/>
      <c r="CU522" s="165"/>
      <c r="CV522" s="165"/>
      <c r="CW522" s="165"/>
      <c r="CX522" s="165"/>
      <c r="CY522" s="165"/>
      <c r="CZ522" s="165"/>
      <c r="DA522" s="165"/>
      <c r="DB522" s="165"/>
      <c r="DC522" s="165"/>
      <c r="DD522" s="165"/>
      <c r="DE522" s="165"/>
      <c r="DF522" s="165"/>
      <c r="DG522" s="165"/>
      <c r="DH522" s="165"/>
      <c r="DI522" s="165"/>
      <c r="DJ522" s="165"/>
      <c r="DK522" s="165"/>
      <c r="DL522" s="165"/>
      <c r="DM522" s="165"/>
      <c r="DN522" s="165"/>
      <c r="DO522" s="165"/>
      <c r="DP522" s="165"/>
      <c r="DQ522" s="165"/>
      <c r="DR522" s="165"/>
      <c r="DS522" s="165"/>
      <c r="DT522" s="165"/>
      <c r="DU522" s="165"/>
      <c r="DV522" s="165"/>
      <c r="DW522" s="165"/>
      <c r="DX522" s="165"/>
      <c r="DY522" s="165"/>
      <c r="DZ522" s="165"/>
      <c r="EA522" s="165"/>
      <c r="EB522" s="165"/>
      <c r="EC522" s="165"/>
      <c r="ED522" s="165"/>
      <c r="EE522" s="165"/>
      <c r="EF522" s="165"/>
      <c r="EG522" s="165"/>
      <c r="EH522" s="165"/>
      <c r="EI522" s="165"/>
      <c r="EJ522" s="165"/>
      <c r="EK522" s="165"/>
      <c r="EL522" s="165"/>
      <c r="EM522" s="165"/>
      <c r="EN522" s="165"/>
      <c r="EO522" s="165"/>
      <c r="EP522" s="165"/>
      <c r="EQ522" s="165"/>
      <c r="ER522" s="165"/>
      <c r="ES522" s="165"/>
      <c r="ET522" s="165"/>
      <c r="EU522" s="165"/>
      <c r="EV522" s="165"/>
      <c r="EW522" s="165"/>
      <c r="EX522" s="165"/>
      <c r="EY522" s="165"/>
      <c r="EZ522" s="165"/>
      <c r="FA522" s="165"/>
      <c r="FB522" s="165"/>
      <c r="FC522" s="165"/>
      <c r="FD522" s="165"/>
      <c r="FE522" s="165"/>
      <c r="FF522" s="165"/>
      <c r="FG522" s="165"/>
      <c r="FH522" s="165"/>
      <c r="FI522" s="165"/>
      <c r="FJ522" s="165"/>
      <c r="FK522" s="165"/>
      <c r="FL522" s="165"/>
      <c r="FM522" s="165"/>
      <c r="FN522" s="165"/>
      <c r="FO522" s="165"/>
      <c r="FP522" s="165"/>
      <c r="FQ522" s="165"/>
      <c r="FR522" s="165"/>
      <c r="FS522" s="165"/>
      <c r="FT522" s="165"/>
      <c r="FU522" s="165"/>
      <c r="FV522" s="165"/>
      <c r="FW522" s="165"/>
      <c r="FX522" s="165"/>
      <c r="FY522" s="165"/>
      <c r="FZ522" s="165"/>
      <c r="GA522" s="165"/>
      <c r="GB522" s="165"/>
      <c r="GC522" s="165"/>
      <c r="GD522" s="165"/>
      <c r="GE522" s="165"/>
      <c r="GF522" s="165"/>
      <c r="GG522" s="165"/>
      <c r="GH522" s="165"/>
      <c r="GI522" s="165"/>
      <c r="GJ522" s="165"/>
      <c r="GK522" s="165"/>
      <c r="GL522" s="165"/>
      <c r="GM522" s="165"/>
      <c r="GN522" s="165"/>
      <c r="GO522" s="165"/>
      <c r="GP522" s="165"/>
      <c r="GQ522" s="165"/>
      <c r="GR522" s="165"/>
      <c r="GS522" s="165"/>
      <c r="GT522" s="165"/>
      <c r="GU522" s="165"/>
      <c r="GV522" s="165"/>
      <c r="GW522" s="165"/>
      <c r="GX522" s="165"/>
      <c r="GY522" s="165"/>
      <c r="GZ522" s="165"/>
      <c r="HA522" s="165"/>
      <c r="HB522" s="165"/>
      <c r="HC522" s="165"/>
      <c r="HD522" s="165"/>
      <c r="HE522" s="165"/>
      <c r="HF522" s="165"/>
      <c r="HG522" s="165"/>
      <c r="HH522" s="165"/>
      <c r="HI522" s="165"/>
      <c r="HJ522" s="165"/>
      <c r="HK522" s="165"/>
      <c r="HL522" s="165"/>
      <c r="HM522" s="165"/>
      <c r="HN522" s="165"/>
      <c r="HO522" s="165"/>
      <c r="HP522" s="165"/>
      <c r="HQ522" s="165"/>
      <c r="HR522" s="165"/>
      <c r="HS522" s="165"/>
      <c r="HT522" s="165"/>
      <c r="HU522" s="165"/>
      <c r="HV522" s="165"/>
      <c r="HW522" s="165"/>
      <c r="HX522" s="165"/>
      <c r="HY522" s="165"/>
      <c r="HZ522" s="165"/>
      <c r="IA522" s="165"/>
      <c r="IB522" s="165"/>
      <c r="IC522" s="165"/>
      <c r="ID522" s="165"/>
      <c r="IE522" s="165"/>
      <c r="IF522" s="165"/>
      <c r="IG522" s="165"/>
      <c r="IH522" s="165"/>
      <c r="II522" s="165"/>
      <c r="IJ522" s="165"/>
      <c r="IK522" s="165"/>
      <c r="IL522" s="165"/>
      <c r="IM522" s="165"/>
      <c r="IN522" s="165"/>
      <c r="IO522" s="165"/>
      <c r="IP522" s="165"/>
      <c r="IQ522" s="165"/>
      <c r="IR522" s="165"/>
      <c r="IS522" s="165"/>
      <c r="IT522" s="165"/>
      <c r="IU522" s="165"/>
      <c r="IV522" s="165"/>
      <c r="IW522" s="165"/>
      <c r="IX522" s="165"/>
      <c r="IY522" s="165"/>
      <c r="IZ522" s="165"/>
      <c r="JA522" s="165"/>
      <c r="JB522" s="165"/>
      <c r="JC522" s="165"/>
      <c r="JD522" s="165"/>
      <c r="JE522" s="165"/>
      <c r="JF522" s="165"/>
      <c r="JG522" s="165"/>
      <c r="JH522" s="165"/>
      <c r="JI522" s="165"/>
      <c r="JJ522" s="165"/>
      <c r="JK522" s="165"/>
      <c r="JL522" s="165"/>
      <c r="JM522" s="165"/>
      <c r="JN522" s="165"/>
      <c r="JO522" s="165"/>
      <c r="JP522" s="165"/>
      <c r="JQ522" s="165"/>
      <c r="JR522" s="165"/>
      <c r="JS522" s="165"/>
      <c r="JT522" s="165"/>
      <c r="JU522" s="165"/>
      <c r="JV522" s="165"/>
      <c r="JW522" s="165"/>
      <c r="JX522" s="165"/>
      <c r="JY522" s="165"/>
      <c r="JZ522" s="165"/>
      <c r="KA522" s="165"/>
      <c r="KB522" s="165"/>
      <c r="KC522" s="165"/>
      <c r="KD522" s="165"/>
      <c r="KE522" s="165"/>
      <c r="KF522" s="165"/>
      <c r="KG522" s="165"/>
      <c r="KH522" s="165"/>
      <c r="KI522" s="165"/>
      <c r="KJ522" s="165"/>
      <c r="KK522" s="165"/>
      <c r="KL522" s="165"/>
      <c r="KM522" s="165"/>
      <c r="KN522" s="165"/>
      <c r="KO522" s="165"/>
      <c r="KP522" s="165"/>
      <c r="KQ522" s="165"/>
      <c r="KR522" s="165"/>
      <c r="KS522" s="165"/>
      <c r="KT522" s="165"/>
      <c r="KU522" s="165"/>
      <c r="KV522" s="165"/>
      <c r="KW522" s="165"/>
      <c r="KX522" s="165"/>
      <c r="KY522" s="165"/>
      <c r="KZ522" s="165"/>
      <c r="LA522" s="165"/>
      <c r="LB522" s="165"/>
      <c r="LC522" s="165"/>
      <c r="LD522" s="165"/>
      <c r="LE522" s="165"/>
      <c r="LF522" s="165"/>
      <c r="LG522" s="165"/>
      <c r="LH522" s="165"/>
      <c r="LI522" s="165"/>
      <c r="LJ522" s="165"/>
      <c r="LK522" s="165"/>
      <c r="LL522" s="165"/>
      <c r="LM522" s="165"/>
      <c r="LN522" s="165"/>
      <c r="LO522" s="165"/>
      <c r="LP522" s="165"/>
      <c r="LQ522" s="165"/>
      <c r="LR522" s="165"/>
      <c r="LS522" s="165"/>
      <c r="LT522" s="165"/>
      <c r="LU522" s="165"/>
      <c r="LV522" s="165"/>
      <c r="LW522" s="165"/>
      <c r="LX522" s="165"/>
      <c r="LY522" s="165"/>
      <c r="LZ522" s="165"/>
      <c r="MA522" s="165"/>
      <c r="MB522" s="165"/>
      <c r="MC522" s="165"/>
      <c r="MD522" s="165"/>
      <c r="ME522" s="165"/>
      <c r="MF522" s="165"/>
      <c r="MG522" s="165"/>
      <c r="MH522" s="165"/>
      <c r="MI522" s="165"/>
      <c r="MJ522" s="165"/>
      <c r="MK522" s="165"/>
      <c r="ML522" s="165"/>
      <c r="MM522" s="165"/>
      <c r="MN522" s="165"/>
      <c r="MO522" s="165"/>
      <c r="MP522" s="165"/>
      <c r="MQ522" s="165"/>
      <c r="MR522" s="165"/>
      <c r="MS522" s="165"/>
      <c r="MT522" s="165"/>
      <c r="MU522" s="165"/>
      <c r="MV522" s="165"/>
      <c r="MW522" s="165"/>
      <c r="MX522" s="165"/>
      <c r="MY522" s="165"/>
      <c r="MZ522" s="165"/>
      <c r="NA522" s="165"/>
      <c r="NB522" s="165"/>
      <c r="NC522" s="165"/>
      <c r="ND522" s="165"/>
      <c r="NE522" s="165"/>
      <c r="NF522" s="165"/>
      <c r="NG522" s="165"/>
      <c r="NH522" s="165"/>
      <c r="NI522" s="165"/>
      <c r="NJ522" s="165"/>
      <c r="NK522" s="165"/>
      <c r="NL522" s="165"/>
      <c r="NM522" s="165"/>
      <c r="NN522" s="165"/>
      <c r="NO522" s="165"/>
      <c r="NP522" s="165"/>
      <c r="NQ522" s="165"/>
      <c r="NR522" s="165"/>
      <c r="NS522" s="165"/>
      <c r="NT522" s="165"/>
      <c r="NU522" s="165"/>
      <c r="NV522" s="165"/>
      <c r="NW522" s="165"/>
      <c r="NX522" s="165"/>
      <c r="NY522" s="165"/>
      <c r="NZ522" s="165"/>
      <c r="OA522" s="165"/>
      <c r="OB522" s="165"/>
      <c r="OC522" s="165"/>
      <c r="OD522" s="165"/>
      <c r="OE522" s="165"/>
      <c r="OF522" s="165"/>
      <c r="OG522" s="165"/>
      <c r="OH522" s="165"/>
      <c r="OI522" s="165"/>
      <c r="OJ522" s="165"/>
      <c r="OK522" s="165"/>
      <c r="OL522" s="165"/>
      <c r="OM522" s="165"/>
      <c r="ON522" s="165"/>
      <c r="OO522" s="165"/>
      <c r="OP522" s="165"/>
      <c r="OQ522" s="165"/>
      <c r="OR522" s="165"/>
      <c r="OS522" s="165"/>
      <c r="OT522" s="165"/>
      <c r="OU522" s="165"/>
      <c r="OV522" s="165"/>
      <c r="OW522" s="165"/>
      <c r="OX522" s="165"/>
      <c r="OY522" s="165"/>
      <c r="OZ522" s="165"/>
      <c r="PA522" s="165"/>
      <c r="PB522" s="165"/>
      <c r="PC522" s="165"/>
      <c r="PD522" s="165"/>
      <c r="PE522" s="165"/>
      <c r="PF522" s="165"/>
      <c r="PG522" s="165"/>
      <c r="PH522" s="165"/>
      <c r="PI522" s="165"/>
      <c r="PJ522" s="165"/>
      <c r="PK522" s="165"/>
      <c r="PL522" s="165"/>
      <c r="PM522" s="165"/>
      <c r="PN522" s="165"/>
      <c r="PO522" s="165"/>
      <c r="PP522" s="165"/>
      <c r="PQ522" s="165"/>
      <c r="PR522" s="165"/>
      <c r="PS522" s="165"/>
      <c r="PT522" s="165"/>
      <c r="PU522" s="165"/>
      <c r="PV522" s="165"/>
      <c r="PW522" s="165"/>
      <c r="PX522" s="165"/>
      <c r="PY522" s="165"/>
      <c r="PZ522" s="165"/>
      <c r="QA522" s="165"/>
      <c r="QB522" s="165"/>
      <c r="QC522" s="165"/>
      <c r="QD522" s="165"/>
      <c r="QE522" s="165"/>
      <c r="QF522" s="165"/>
      <c r="QG522" s="165"/>
      <c r="QH522" s="165"/>
      <c r="QI522" s="165"/>
      <c r="QJ522" s="165"/>
      <c r="QK522" s="165"/>
      <c r="QL522" s="165"/>
      <c r="QM522" s="165"/>
      <c r="QN522" s="165"/>
      <c r="QO522" s="165"/>
      <c r="QP522" s="165"/>
      <c r="QQ522" s="165"/>
      <c r="QR522" s="165"/>
      <c r="QS522" s="165"/>
      <c r="QT522" s="165"/>
      <c r="QU522" s="165"/>
      <c r="QV522" s="165"/>
      <c r="QW522" s="165"/>
      <c r="QX522" s="165"/>
      <c r="QY522" s="165"/>
      <c r="QZ522" s="165"/>
      <c r="RA522" s="165"/>
      <c r="RB522" s="165"/>
      <c r="RC522" s="165"/>
      <c r="RD522" s="165"/>
      <c r="RE522" s="165"/>
      <c r="RF522" s="165"/>
      <c r="RG522" s="165"/>
      <c r="RH522" s="165"/>
      <c r="RI522" s="165"/>
      <c r="RJ522" s="165"/>
      <c r="RK522" s="165"/>
      <c r="RL522" s="165"/>
      <c r="RM522" s="165"/>
      <c r="RN522" s="165"/>
      <c r="RO522" s="165"/>
      <c r="RP522" s="165"/>
      <c r="RQ522" s="165"/>
      <c r="RR522" s="165"/>
      <c r="RS522" s="165"/>
      <c r="RT522" s="165"/>
      <c r="RU522" s="165"/>
      <c r="RV522" s="165"/>
      <c r="RW522" s="165"/>
      <c r="RX522" s="165"/>
      <c r="RY522" s="165"/>
      <c r="RZ522" s="165"/>
      <c r="SA522" s="165"/>
      <c r="SB522" s="165"/>
      <c r="SC522" s="165"/>
      <c r="SD522" s="165"/>
      <c r="SE522" s="165"/>
      <c r="SF522" s="165"/>
      <c r="SG522" s="165"/>
      <c r="SH522" s="165"/>
      <c r="SI522" s="165"/>
      <c r="SJ522" s="165"/>
      <c r="SK522" s="165"/>
      <c r="SL522" s="165"/>
      <c r="SM522" s="165"/>
      <c r="SN522" s="165"/>
      <c r="SO522" s="165"/>
      <c r="SP522" s="165"/>
      <c r="SQ522" s="165"/>
      <c r="SR522" s="165"/>
      <c r="SS522" s="165"/>
      <c r="ST522" s="165"/>
      <c r="SU522" s="165"/>
      <c r="SV522" s="165"/>
      <c r="SW522" s="165"/>
      <c r="SX522" s="165"/>
      <c r="SY522" s="165"/>
      <c r="SZ522" s="165"/>
      <c r="TA522" s="165"/>
      <c r="TB522" s="165"/>
      <c r="TC522" s="165"/>
      <c r="TD522" s="165"/>
      <c r="TE522" s="165"/>
      <c r="TF522" s="165"/>
      <c r="TG522" s="165"/>
      <c r="TH522" s="165"/>
      <c r="TI522" s="165"/>
      <c r="TJ522" s="165"/>
      <c r="TK522" s="165"/>
      <c r="TL522" s="165"/>
      <c r="TM522" s="165"/>
      <c r="TN522" s="165"/>
      <c r="TO522" s="165"/>
      <c r="TP522" s="165"/>
      <c r="TQ522" s="165"/>
      <c r="TR522" s="165"/>
      <c r="TS522" s="165"/>
      <c r="TT522" s="165"/>
      <c r="TU522" s="165"/>
      <c r="TV522" s="165"/>
      <c r="TW522" s="165"/>
      <c r="TX522" s="165"/>
      <c r="TY522" s="165"/>
      <c r="TZ522" s="165"/>
      <c r="UA522" s="165"/>
      <c r="UB522" s="165"/>
      <c r="UC522" s="165"/>
      <c r="UD522" s="165"/>
      <c r="UE522" s="165"/>
      <c r="UF522" s="165"/>
      <c r="UG522" s="165"/>
      <c r="UH522" s="165"/>
      <c r="UI522" s="165"/>
      <c r="UJ522" s="165"/>
      <c r="UK522" s="165"/>
      <c r="UL522" s="165"/>
      <c r="UM522" s="165"/>
      <c r="UN522" s="165"/>
      <c r="UO522" s="165"/>
      <c r="UP522" s="165"/>
      <c r="UQ522" s="165"/>
      <c r="UR522" s="165"/>
      <c r="US522" s="165"/>
      <c r="UT522" s="165"/>
      <c r="UU522" s="165"/>
      <c r="UV522" s="165"/>
      <c r="UW522" s="165"/>
      <c r="UX522" s="165"/>
      <c r="UY522" s="165"/>
      <c r="UZ522" s="165"/>
      <c r="VA522" s="165"/>
      <c r="VB522" s="165"/>
      <c r="VC522" s="165"/>
      <c r="VD522" s="165"/>
      <c r="VE522" s="165"/>
      <c r="VF522" s="165"/>
      <c r="VG522" s="165"/>
      <c r="VH522" s="165"/>
      <c r="VI522" s="165"/>
      <c r="VJ522" s="165"/>
      <c r="VK522" s="165"/>
      <c r="VL522" s="165"/>
      <c r="VM522" s="165"/>
      <c r="VN522" s="165"/>
      <c r="VO522" s="165"/>
      <c r="VP522" s="165"/>
      <c r="VQ522" s="165"/>
      <c r="VR522" s="165"/>
      <c r="VS522" s="165"/>
      <c r="VT522" s="165"/>
      <c r="VU522" s="165"/>
      <c r="VV522" s="165"/>
      <c r="VW522" s="165"/>
      <c r="VX522" s="165"/>
      <c r="VY522" s="165"/>
      <c r="VZ522" s="165"/>
      <c r="WA522" s="165"/>
      <c r="WB522" s="165"/>
      <c r="WC522" s="165"/>
      <c r="WD522" s="165"/>
      <c r="WE522" s="165"/>
      <c r="WF522" s="165"/>
      <c r="WG522" s="165"/>
      <c r="WH522" s="165"/>
      <c r="WI522" s="165"/>
      <c r="WJ522" s="165"/>
      <c r="WK522" s="165"/>
      <c r="WL522" s="165"/>
      <c r="WM522" s="165"/>
      <c r="WN522" s="165"/>
      <c r="WO522" s="165"/>
      <c r="WP522" s="165"/>
      <c r="WQ522" s="165"/>
      <c r="WR522" s="165"/>
      <c r="WS522" s="165"/>
      <c r="WT522" s="165"/>
      <c r="WU522" s="165"/>
      <c r="WV522" s="165"/>
      <c r="WW522" s="165"/>
      <c r="WX522" s="165"/>
      <c r="WY522" s="165"/>
      <c r="WZ522" s="165"/>
      <c r="XA522" s="165"/>
      <c r="XB522" s="165"/>
      <c r="XC522" s="165"/>
      <c r="XD522" s="165"/>
      <c r="XE522" s="165"/>
      <c r="XF522" s="165"/>
      <c r="XG522" s="165"/>
      <c r="XH522" s="165"/>
      <c r="XI522" s="165"/>
      <c r="XJ522" s="165"/>
      <c r="XK522" s="165"/>
      <c r="XL522" s="165"/>
      <c r="XM522" s="165"/>
      <c r="XN522" s="165"/>
      <c r="XO522" s="165"/>
      <c r="XP522" s="165"/>
      <c r="XQ522" s="165"/>
      <c r="XR522" s="165"/>
      <c r="XS522" s="165"/>
      <c r="XT522" s="165"/>
      <c r="XU522" s="165"/>
      <c r="XV522" s="165"/>
      <c r="XW522" s="165"/>
      <c r="XX522" s="165"/>
      <c r="XY522" s="165"/>
      <c r="XZ522" s="165"/>
      <c r="YA522" s="165"/>
      <c r="YB522" s="165"/>
      <c r="YC522" s="165"/>
      <c r="YD522" s="165"/>
      <c r="YE522" s="165"/>
      <c r="YF522" s="165"/>
      <c r="YG522" s="165"/>
      <c r="YH522" s="165"/>
      <c r="YI522" s="165"/>
      <c r="YJ522" s="165"/>
      <c r="YK522" s="165"/>
      <c r="YL522" s="165"/>
      <c r="YM522" s="165"/>
      <c r="YN522" s="165"/>
      <c r="YO522" s="165"/>
      <c r="YP522" s="165"/>
      <c r="YQ522" s="165"/>
      <c r="YR522" s="165"/>
      <c r="YS522" s="165"/>
      <c r="YT522" s="165"/>
      <c r="YU522" s="165"/>
      <c r="YV522" s="165"/>
      <c r="YW522" s="165"/>
      <c r="YX522" s="165"/>
      <c r="YY522" s="165"/>
      <c r="YZ522" s="165"/>
      <c r="ZA522" s="165"/>
      <c r="ZB522" s="165"/>
      <c r="ZC522" s="165"/>
      <c r="ZD522" s="165"/>
      <c r="ZE522" s="165"/>
      <c r="ZF522" s="165"/>
      <c r="ZG522" s="165"/>
      <c r="ZH522" s="165"/>
      <c r="ZI522" s="165"/>
      <c r="ZJ522" s="165"/>
      <c r="ZK522" s="165"/>
      <c r="ZL522" s="165"/>
      <c r="ZM522" s="165"/>
      <c r="ZN522" s="165"/>
      <c r="ZO522" s="165"/>
      <c r="ZP522" s="165"/>
      <c r="ZQ522" s="165"/>
      <c r="ZR522" s="165"/>
      <c r="ZS522" s="165"/>
      <c r="ZT522" s="165"/>
      <c r="ZU522" s="165"/>
      <c r="ZV522" s="165"/>
      <c r="ZW522" s="165"/>
      <c r="ZX522" s="165"/>
      <c r="ZY522" s="165"/>
      <c r="ZZ522" s="165"/>
      <c r="AAA522" s="165"/>
      <c r="AAB522" s="165"/>
      <c r="AAC522" s="165"/>
      <c r="AAD522" s="165"/>
      <c r="AAE522" s="165"/>
      <c r="AAF522" s="165"/>
      <c r="AAG522" s="165"/>
      <c r="AAH522" s="165"/>
      <c r="AAI522" s="165"/>
      <c r="AAJ522" s="165"/>
      <c r="AAK522" s="165"/>
      <c r="AAL522" s="165"/>
      <c r="AAM522" s="165"/>
      <c r="AAN522" s="165"/>
      <c r="AAO522" s="165"/>
      <c r="AAP522" s="165"/>
      <c r="AAQ522" s="165"/>
      <c r="AAR522" s="165"/>
      <c r="AAS522" s="165"/>
      <c r="AAT522" s="165"/>
      <c r="AAU522" s="165"/>
      <c r="AAV522" s="165"/>
      <c r="AAW522" s="165"/>
      <c r="AAX522" s="165"/>
      <c r="AAY522" s="165"/>
      <c r="AAZ522" s="165"/>
      <c r="ABA522" s="165"/>
      <c r="ABB522" s="165"/>
      <c r="ABC522" s="165"/>
      <c r="ABD522" s="165"/>
      <c r="ABE522" s="165"/>
      <c r="ABF522" s="165"/>
      <c r="ABG522" s="165"/>
      <c r="ABH522" s="165"/>
      <c r="ABI522" s="165"/>
      <c r="ABJ522" s="165"/>
      <c r="ABK522" s="165"/>
      <c r="ABL522" s="165"/>
      <c r="ABM522" s="165"/>
      <c r="ABN522" s="165"/>
      <c r="ABO522" s="165"/>
      <c r="ABP522" s="165"/>
      <c r="ABQ522" s="165"/>
      <c r="ABR522" s="165"/>
      <c r="ABS522" s="165"/>
      <c r="ABT522" s="165"/>
      <c r="ABU522" s="165"/>
      <c r="ABV522" s="165"/>
      <c r="ABW522" s="165"/>
      <c r="ABX522" s="165"/>
      <c r="ABY522" s="165"/>
      <c r="ABZ522" s="165"/>
      <c r="ACA522" s="165"/>
      <c r="ACB522" s="165"/>
      <c r="ACC522" s="165"/>
      <c r="ACD522" s="165"/>
      <c r="ACE522" s="165"/>
      <c r="ACF522" s="165"/>
      <c r="ACG522" s="165"/>
      <c r="ACH522" s="165"/>
      <c r="ACI522" s="165"/>
      <c r="ACJ522" s="165"/>
      <c r="ACK522" s="165"/>
      <c r="ACL522" s="165"/>
      <c r="ACM522" s="165"/>
      <c r="ACN522" s="165"/>
      <c r="ACO522" s="165"/>
      <c r="ACP522" s="165"/>
      <c r="ACQ522" s="165"/>
      <c r="ACR522" s="165"/>
      <c r="ACS522" s="165"/>
      <c r="ACT522" s="165"/>
      <c r="ACU522" s="165"/>
      <c r="ACV522" s="165"/>
      <c r="ACW522" s="165"/>
      <c r="ACX522" s="165"/>
      <c r="ACY522" s="165"/>
      <c r="ACZ522" s="165"/>
      <c r="ADA522" s="165"/>
      <c r="ADB522" s="165"/>
      <c r="ADC522" s="165"/>
      <c r="ADD522" s="165"/>
      <c r="ADE522" s="165"/>
      <c r="ADF522" s="165"/>
      <c r="ADG522" s="165"/>
      <c r="ADH522" s="165"/>
      <c r="ADI522" s="165"/>
      <c r="ADJ522" s="165"/>
      <c r="ADK522" s="165"/>
      <c r="ADL522" s="165"/>
      <c r="ADM522" s="165"/>
      <c r="ADN522" s="165"/>
      <c r="ADO522" s="165"/>
      <c r="ADP522" s="165"/>
      <c r="ADQ522" s="165"/>
      <c r="ADR522" s="165"/>
      <c r="ADS522" s="165"/>
      <c r="ADT522" s="165"/>
      <c r="ADU522" s="165"/>
      <c r="ADV522" s="165"/>
      <c r="ADW522" s="165"/>
      <c r="ADX522" s="165"/>
      <c r="ADY522" s="165"/>
      <c r="ADZ522" s="165"/>
      <c r="AEA522" s="165"/>
      <c r="AEB522" s="165"/>
      <c r="AEC522" s="165"/>
      <c r="AED522" s="165"/>
      <c r="AEE522" s="165"/>
      <c r="AEF522" s="165"/>
      <c r="AEG522" s="165"/>
      <c r="AEH522" s="165"/>
      <c r="AEI522" s="165"/>
      <c r="AEJ522" s="165"/>
      <c r="AEK522" s="165"/>
      <c r="AEL522" s="165"/>
      <c r="AEM522" s="165"/>
      <c r="AEN522" s="165"/>
      <c r="AEO522" s="165"/>
      <c r="AEP522" s="165"/>
      <c r="AEQ522" s="165"/>
      <c r="AER522" s="165"/>
      <c r="AES522" s="165"/>
      <c r="AET522" s="165"/>
      <c r="AEU522" s="165"/>
      <c r="AEV522" s="165"/>
      <c r="AEW522" s="165"/>
      <c r="AEX522" s="165"/>
      <c r="AEY522" s="165"/>
      <c r="AEZ522" s="165"/>
      <c r="AFA522" s="165"/>
      <c r="AFB522" s="165"/>
      <c r="AFC522" s="165"/>
      <c r="AFD522" s="165"/>
      <c r="AFE522" s="165"/>
      <c r="AFF522" s="165"/>
      <c r="AFG522" s="165"/>
      <c r="AFH522" s="165"/>
      <c r="AFI522" s="165"/>
      <c r="AFJ522" s="165"/>
      <c r="AFK522" s="165"/>
      <c r="AFL522" s="165"/>
      <c r="AFM522" s="165"/>
      <c r="AFN522" s="165"/>
      <c r="AFO522" s="165"/>
      <c r="AFP522" s="165"/>
      <c r="AFQ522" s="165"/>
      <c r="AFR522" s="165"/>
      <c r="AFS522" s="165"/>
      <c r="AFT522" s="165"/>
      <c r="AFU522" s="165"/>
      <c r="AFV522" s="165"/>
      <c r="AFW522" s="165"/>
      <c r="AFX522" s="165"/>
      <c r="AFY522" s="165"/>
      <c r="AFZ522" s="165"/>
      <c r="AGA522" s="165"/>
      <c r="AGB522" s="165"/>
      <c r="AGC522" s="165"/>
      <c r="AGD522" s="165"/>
      <c r="AGE522" s="165"/>
      <c r="AGF522" s="165"/>
      <c r="AGG522" s="165"/>
      <c r="AGH522" s="165"/>
      <c r="AGI522" s="165"/>
      <c r="AGJ522" s="165"/>
      <c r="AGK522" s="165"/>
      <c r="AGL522" s="165"/>
      <c r="AGM522" s="165"/>
      <c r="AGN522" s="165"/>
      <c r="AGO522" s="165"/>
      <c r="AGP522" s="165"/>
      <c r="AGQ522" s="165"/>
      <c r="AGR522" s="165"/>
      <c r="AGS522" s="165"/>
      <c r="AGT522" s="165"/>
      <c r="AGU522" s="165"/>
      <c r="AGV522" s="165"/>
      <c r="AGW522" s="165"/>
      <c r="AGX522" s="165"/>
      <c r="AGY522" s="165"/>
      <c r="AGZ522" s="165"/>
      <c r="AHA522" s="165"/>
      <c r="AHB522" s="165"/>
      <c r="AHC522" s="165"/>
      <c r="AHD522" s="165"/>
      <c r="AHE522" s="165"/>
      <c r="AHF522" s="165"/>
      <c r="AHG522" s="165"/>
      <c r="AHH522" s="165"/>
      <c r="AHI522" s="165"/>
      <c r="AHJ522" s="165"/>
      <c r="AHK522" s="165"/>
      <c r="AHL522" s="165"/>
      <c r="AHM522" s="165"/>
      <c r="AHN522" s="165"/>
      <c r="AHO522" s="165"/>
      <c r="AHP522" s="165"/>
      <c r="AHQ522" s="165"/>
      <c r="AHR522" s="165"/>
      <c r="AHS522" s="165"/>
      <c r="AHT522" s="165"/>
      <c r="AHU522" s="165"/>
      <c r="AHV522" s="165"/>
      <c r="AHW522" s="165"/>
      <c r="AHX522" s="165"/>
      <c r="AHY522" s="165"/>
      <c r="AHZ522" s="165"/>
      <c r="AIA522" s="165"/>
      <c r="AIB522" s="165"/>
      <c r="AIC522" s="165"/>
      <c r="AID522" s="165"/>
      <c r="AIE522" s="165"/>
      <c r="AIF522" s="165"/>
      <c r="AIG522" s="165"/>
      <c r="AIH522" s="165"/>
      <c r="AII522" s="165"/>
      <c r="AIJ522" s="165"/>
      <c r="AIK522" s="165"/>
      <c r="AIL522" s="165"/>
      <c r="AIM522" s="165"/>
      <c r="AIN522" s="165"/>
      <c r="AIO522" s="165"/>
      <c r="AIP522" s="165"/>
      <c r="AIQ522" s="165"/>
      <c r="AIR522" s="165"/>
      <c r="AIS522" s="165"/>
      <c r="AIT522" s="165"/>
      <c r="AIU522" s="165"/>
      <c r="AIV522" s="165"/>
      <c r="AIW522" s="165"/>
      <c r="AIX522" s="165"/>
      <c r="AIY522" s="165"/>
      <c r="AIZ522" s="165"/>
      <c r="AJA522" s="165"/>
      <c r="AJB522" s="165"/>
      <c r="AJC522" s="165"/>
      <c r="AJD522" s="165"/>
      <c r="AJE522" s="165"/>
      <c r="AJF522" s="165"/>
      <c r="AJG522" s="165"/>
      <c r="AJH522" s="165"/>
      <c r="AJI522" s="165"/>
      <c r="AJJ522" s="165"/>
      <c r="AJK522" s="165"/>
      <c r="AJL522" s="165"/>
      <c r="AJM522" s="165"/>
      <c r="AJN522" s="165"/>
      <c r="AJO522" s="165"/>
      <c r="AJP522" s="165"/>
      <c r="AJQ522" s="165"/>
      <c r="AJR522" s="165"/>
      <c r="AJS522" s="165"/>
      <c r="AJT522" s="165"/>
      <c r="AJU522" s="165"/>
      <c r="AJV522" s="165"/>
      <c r="AJW522" s="165"/>
      <c r="AJX522" s="165"/>
      <c r="AJY522" s="165"/>
      <c r="AJZ522" s="165"/>
    </row>
    <row r="523" spans="1:962" ht="48.75" x14ac:dyDescent="0.2">
      <c r="A523" s="126">
        <v>60000167</v>
      </c>
      <c r="B523" s="164" t="s">
        <v>1589</v>
      </c>
      <c r="C523" s="153" t="s">
        <v>1368</v>
      </c>
      <c r="D523" s="155">
        <f t="shared" si="34"/>
        <v>1330</v>
      </c>
      <c r="E523" s="155">
        <f>VLOOKUP(A523,[6]Лист2!$A$10:$G$1458,6,0)</f>
        <v>1596</v>
      </c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  <c r="AZ523" s="165"/>
      <c r="BA523" s="165"/>
      <c r="BB523" s="165"/>
      <c r="BC523" s="165"/>
      <c r="BD523" s="165"/>
      <c r="BE523" s="165"/>
      <c r="BF523" s="165"/>
      <c r="BG523" s="165"/>
      <c r="BH523" s="165"/>
      <c r="BI523" s="165"/>
      <c r="BJ523" s="165"/>
      <c r="BK523" s="165"/>
      <c r="BL523" s="165"/>
      <c r="BM523" s="165"/>
      <c r="BN523" s="165"/>
      <c r="BO523" s="165"/>
      <c r="BP523" s="165"/>
      <c r="BQ523" s="165"/>
      <c r="BR523" s="165"/>
      <c r="BS523" s="165"/>
      <c r="BT523" s="165"/>
      <c r="BU523" s="165"/>
      <c r="BV523" s="165"/>
      <c r="BW523" s="165"/>
      <c r="BX523" s="165"/>
      <c r="BY523" s="165"/>
      <c r="BZ523" s="165"/>
      <c r="CA523" s="165"/>
      <c r="CB523" s="165"/>
      <c r="CC523" s="165"/>
      <c r="CD523" s="165"/>
      <c r="CE523" s="165"/>
      <c r="CF523" s="165"/>
      <c r="CG523" s="165"/>
      <c r="CH523" s="165"/>
      <c r="CI523" s="165"/>
      <c r="CJ523" s="165"/>
      <c r="CK523" s="165"/>
      <c r="CL523" s="165"/>
      <c r="CM523" s="165"/>
      <c r="CN523" s="165"/>
      <c r="CO523" s="165"/>
      <c r="CP523" s="165"/>
      <c r="CQ523" s="165"/>
      <c r="CR523" s="165"/>
      <c r="CS523" s="165"/>
      <c r="CT523" s="165"/>
      <c r="CU523" s="165"/>
      <c r="CV523" s="165"/>
      <c r="CW523" s="165"/>
      <c r="CX523" s="165"/>
      <c r="CY523" s="165"/>
      <c r="CZ523" s="165"/>
      <c r="DA523" s="165"/>
      <c r="DB523" s="165"/>
      <c r="DC523" s="165"/>
      <c r="DD523" s="165"/>
      <c r="DE523" s="165"/>
      <c r="DF523" s="165"/>
      <c r="DG523" s="165"/>
      <c r="DH523" s="165"/>
      <c r="DI523" s="165"/>
      <c r="DJ523" s="165"/>
      <c r="DK523" s="165"/>
      <c r="DL523" s="165"/>
      <c r="DM523" s="165"/>
      <c r="DN523" s="165"/>
      <c r="DO523" s="165"/>
      <c r="DP523" s="165"/>
      <c r="DQ523" s="165"/>
      <c r="DR523" s="165"/>
      <c r="DS523" s="165"/>
      <c r="DT523" s="165"/>
      <c r="DU523" s="165"/>
      <c r="DV523" s="165"/>
      <c r="DW523" s="165"/>
      <c r="DX523" s="165"/>
      <c r="DY523" s="165"/>
      <c r="DZ523" s="165"/>
      <c r="EA523" s="165"/>
      <c r="EB523" s="165"/>
      <c r="EC523" s="165"/>
      <c r="ED523" s="165"/>
      <c r="EE523" s="165"/>
      <c r="EF523" s="165"/>
      <c r="EG523" s="165"/>
      <c r="EH523" s="165"/>
      <c r="EI523" s="165"/>
      <c r="EJ523" s="165"/>
      <c r="EK523" s="165"/>
      <c r="EL523" s="165"/>
      <c r="EM523" s="165"/>
      <c r="EN523" s="165"/>
      <c r="EO523" s="165"/>
      <c r="EP523" s="165"/>
      <c r="EQ523" s="165"/>
      <c r="ER523" s="165"/>
      <c r="ES523" s="165"/>
      <c r="ET523" s="165"/>
      <c r="EU523" s="165"/>
      <c r="EV523" s="165"/>
      <c r="EW523" s="165"/>
      <c r="EX523" s="165"/>
      <c r="EY523" s="165"/>
      <c r="EZ523" s="165"/>
      <c r="FA523" s="165"/>
      <c r="FB523" s="165"/>
      <c r="FC523" s="165"/>
      <c r="FD523" s="165"/>
      <c r="FE523" s="165"/>
      <c r="FF523" s="165"/>
      <c r="FG523" s="165"/>
      <c r="FH523" s="165"/>
      <c r="FI523" s="165"/>
      <c r="FJ523" s="165"/>
      <c r="FK523" s="165"/>
      <c r="FL523" s="165"/>
      <c r="FM523" s="165"/>
      <c r="FN523" s="165"/>
      <c r="FO523" s="165"/>
      <c r="FP523" s="165"/>
      <c r="FQ523" s="165"/>
      <c r="FR523" s="165"/>
      <c r="FS523" s="165"/>
      <c r="FT523" s="165"/>
      <c r="FU523" s="165"/>
      <c r="FV523" s="165"/>
      <c r="FW523" s="165"/>
      <c r="FX523" s="165"/>
      <c r="FY523" s="165"/>
      <c r="FZ523" s="165"/>
      <c r="GA523" s="165"/>
      <c r="GB523" s="165"/>
      <c r="GC523" s="165"/>
      <c r="GD523" s="165"/>
      <c r="GE523" s="165"/>
      <c r="GF523" s="165"/>
      <c r="GG523" s="165"/>
      <c r="GH523" s="165"/>
      <c r="GI523" s="165"/>
      <c r="GJ523" s="165"/>
      <c r="GK523" s="165"/>
      <c r="GL523" s="165"/>
      <c r="GM523" s="165"/>
      <c r="GN523" s="165"/>
      <c r="GO523" s="165"/>
      <c r="GP523" s="165"/>
      <c r="GQ523" s="165"/>
      <c r="GR523" s="165"/>
      <c r="GS523" s="165"/>
      <c r="GT523" s="165"/>
      <c r="GU523" s="165"/>
      <c r="GV523" s="165"/>
      <c r="GW523" s="165"/>
      <c r="GX523" s="165"/>
      <c r="GY523" s="165"/>
      <c r="GZ523" s="165"/>
      <c r="HA523" s="165"/>
      <c r="HB523" s="165"/>
      <c r="HC523" s="165"/>
      <c r="HD523" s="165"/>
      <c r="HE523" s="165"/>
      <c r="HF523" s="165"/>
      <c r="HG523" s="165"/>
      <c r="HH523" s="165"/>
      <c r="HI523" s="165"/>
      <c r="HJ523" s="165"/>
      <c r="HK523" s="165"/>
      <c r="HL523" s="165"/>
      <c r="HM523" s="165"/>
      <c r="HN523" s="165"/>
      <c r="HO523" s="165"/>
      <c r="HP523" s="165"/>
      <c r="HQ523" s="165"/>
      <c r="HR523" s="165"/>
      <c r="HS523" s="165"/>
      <c r="HT523" s="165"/>
      <c r="HU523" s="165"/>
      <c r="HV523" s="165"/>
      <c r="HW523" s="165"/>
      <c r="HX523" s="165"/>
      <c r="HY523" s="165"/>
      <c r="HZ523" s="165"/>
      <c r="IA523" s="165"/>
      <c r="IB523" s="165"/>
      <c r="IC523" s="165"/>
      <c r="ID523" s="165"/>
      <c r="IE523" s="165"/>
      <c r="IF523" s="165"/>
      <c r="IG523" s="165"/>
      <c r="IH523" s="165"/>
      <c r="II523" s="165"/>
      <c r="IJ523" s="165"/>
      <c r="IK523" s="165"/>
      <c r="IL523" s="165"/>
      <c r="IM523" s="165"/>
      <c r="IN523" s="165"/>
      <c r="IO523" s="165"/>
      <c r="IP523" s="165"/>
      <c r="IQ523" s="165"/>
      <c r="IR523" s="165"/>
      <c r="IS523" s="165"/>
      <c r="IT523" s="165"/>
      <c r="IU523" s="165"/>
      <c r="IV523" s="165"/>
      <c r="IW523" s="165"/>
      <c r="IX523" s="165"/>
      <c r="IY523" s="165"/>
      <c r="IZ523" s="165"/>
      <c r="JA523" s="165"/>
      <c r="JB523" s="165"/>
      <c r="JC523" s="165"/>
      <c r="JD523" s="165"/>
      <c r="JE523" s="165"/>
      <c r="JF523" s="165"/>
      <c r="JG523" s="165"/>
      <c r="JH523" s="165"/>
      <c r="JI523" s="165"/>
      <c r="JJ523" s="165"/>
      <c r="JK523" s="165"/>
      <c r="JL523" s="165"/>
      <c r="JM523" s="165"/>
      <c r="JN523" s="165"/>
      <c r="JO523" s="165"/>
      <c r="JP523" s="165"/>
      <c r="JQ523" s="165"/>
      <c r="JR523" s="165"/>
      <c r="JS523" s="165"/>
      <c r="JT523" s="165"/>
      <c r="JU523" s="165"/>
      <c r="JV523" s="165"/>
      <c r="JW523" s="165"/>
      <c r="JX523" s="165"/>
      <c r="JY523" s="165"/>
      <c r="JZ523" s="165"/>
      <c r="KA523" s="165"/>
      <c r="KB523" s="165"/>
      <c r="KC523" s="165"/>
      <c r="KD523" s="165"/>
      <c r="KE523" s="165"/>
      <c r="KF523" s="165"/>
      <c r="KG523" s="165"/>
      <c r="KH523" s="165"/>
      <c r="KI523" s="165"/>
      <c r="KJ523" s="165"/>
      <c r="KK523" s="165"/>
      <c r="KL523" s="165"/>
      <c r="KM523" s="165"/>
      <c r="KN523" s="165"/>
      <c r="KO523" s="165"/>
      <c r="KP523" s="165"/>
      <c r="KQ523" s="165"/>
      <c r="KR523" s="165"/>
      <c r="KS523" s="165"/>
      <c r="KT523" s="165"/>
      <c r="KU523" s="165"/>
      <c r="KV523" s="165"/>
      <c r="KW523" s="165"/>
      <c r="KX523" s="165"/>
      <c r="KY523" s="165"/>
      <c r="KZ523" s="165"/>
      <c r="LA523" s="165"/>
      <c r="LB523" s="165"/>
      <c r="LC523" s="165"/>
      <c r="LD523" s="165"/>
      <c r="LE523" s="165"/>
      <c r="LF523" s="165"/>
      <c r="LG523" s="165"/>
      <c r="LH523" s="165"/>
      <c r="LI523" s="165"/>
      <c r="LJ523" s="165"/>
      <c r="LK523" s="165"/>
      <c r="LL523" s="165"/>
      <c r="LM523" s="165"/>
      <c r="LN523" s="165"/>
      <c r="LO523" s="165"/>
      <c r="LP523" s="165"/>
      <c r="LQ523" s="165"/>
      <c r="LR523" s="165"/>
      <c r="LS523" s="165"/>
      <c r="LT523" s="165"/>
      <c r="LU523" s="165"/>
      <c r="LV523" s="165"/>
      <c r="LW523" s="165"/>
      <c r="LX523" s="165"/>
      <c r="LY523" s="165"/>
      <c r="LZ523" s="165"/>
      <c r="MA523" s="165"/>
      <c r="MB523" s="165"/>
      <c r="MC523" s="165"/>
      <c r="MD523" s="165"/>
      <c r="ME523" s="165"/>
      <c r="MF523" s="165"/>
      <c r="MG523" s="165"/>
      <c r="MH523" s="165"/>
      <c r="MI523" s="165"/>
      <c r="MJ523" s="165"/>
      <c r="MK523" s="165"/>
      <c r="ML523" s="165"/>
      <c r="MM523" s="165"/>
      <c r="MN523" s="165"/>
      <c r="MO523" s="165"/>
      <c r="MP523" s="165"/>
      <c r="MQ523" s="165"/>
      <c r="MR523" s="165"/>
      <c r="MS523" s="165"/>
      <c r="MT523" s="165"/>
      <c r="MU523" s="165"/>
      <c r="MV523" s="165"/>
      <c r="MW523" s="165"/>
      <c r="MX523" s="165"/>
      <c r="MY523" s="165"/>
      <c r="MZ523" s="165"/>
      <c r="NA523" s="165"/>
      <c r="NB523" s="165"/>
      <c r="NC523" s="165"/>
      <c r="ND523" s="165"/>
      <c r="NE523" s="165"/>
      <c r="NF523" s="165"/>
      <c r="NG523" s="165"/>
      <c r="NH523" s="165"/>
      <c r="NI523" s="165"/>
      <c r="NJ523" s="165"/>
      <c r="NK523" s="165"/>
      <c r="NL523" s="165"/>
      <c r="NM523" s="165"/>
      <c r="NN523" s="165"/>
      <c r="NO523" s="165"/>
      <c r="NP523" s="165"/>
      <c r="NQ523" s="165"/>
      <c r="NR523" s="165"/>
      <c r="NS523" s="165"/>
      <c r="NT523" s="165"/>
      <c r="NU523" s="165"/>
      <c r="NV523" s="165"/>
      <c r="NW523" s="165"/>
      <c r="NX523" s="165"/>
      <c r="NY523" s="165"/>
      <c r="NZ523" s="165"/>
      <c r="OA523" s="165"/>
      <c r="OB523" s="165"/>
      <c r="OC523" s="165"/>
      <c r="OD523" s="165"/>
      <c r="OE523" s="165"/>
      <c r="OF523" s="165"/>
      <c r="OG523" s="165"/>
      <c r="OH523" s="165"/>
      <c r="OI523" s="165"/>
      <c r="OJ523" s="165"/>
      <c r="OK523" s="165"/>
      <c r="OL523" s="165"/>
      <c r="OM523" s="165"/>
      <c r="ON523" s="165"/>
      <c r="OO523" s="165"/>
      <c r="OP523" s="165"/>
      <c r="OQ523" s="165"/>
      <c r="OR523" s="165"/>
      <c r="OS523" s="165"/>
      <c r="OT523" s="165"/>
      <c r="OU523" s="165"/>
      <c r="OV523" s="165"/>
      <c r="OW523" s="165"/>
      <c r="OX523" s="165"/>
      <c r="OY523" s="165"/>
      <c r="OZ523" s="165"/>
      <c r="PA523" s="165"/>
      <c r="PB523" s="165"/>
      <c r="PC523" s="165"/>
      <c r="PD523" s="165"/>
      <c r="PE523" s="165"/>
      <c r="PF523" s="165"/>
      <c r="PG523" s="165"/>
      <c r="PH523" s="165"/>
      <c r="PI523" s="165"/>
      <c r="PJ523" s="165"/>
      <c r="PK523" s="165"/>
      <c r="PL523" s="165"/>
      <c r="PM523" s="165"/>
      <c r="PN523" s="165"/>
      <c r="PO523" s="165"/>
      <c r="PP523" s="165"/>
      <c r="PQ523" s="165"/>
      <c r="PR523" s="165"/>
      <c r="PS523" s="165"/>
      <c r="PT523" s="165"/>
      <c r="PU523" s="165"/>
      <c r="PV523" s="165"/>
      <c r="PW523" s="165"/>
      <c r="PX523" s="165"/>
      <c r="PY523" s="165"/>
      <c r="PZ523" s="165"/>
      <c r="QA523" s="165"/>
      <c r="QB523" s="165"/>
      <c r="QC523" s="165"/>
      <c r="QD523" s="165"/>
      <c r="QE523" s="165"/>
      <c r="QF523" s="165"/>
      <c r="QG523" s="165"/>
      <c r="QH523" s="165"/>
      <c r="QI523" s="165"/>
      <c r="QJ523" s="165"/>
      <c r="QK523" s="165"/>
      <c r="QL523" s="165"/>
      <c r="QM523" s="165"/>
      <c r="QN523" s="165"/>
      <c r="QO523" s="165"/>
      <c r="QP523" s="165"/>
      <c r="QQ523" s="165"/>
      <c r="QR523" s="165"/>
      <c r="QS523" s="165"/>
      <c r="QT523" s="165"/>
      <c r="QU523" s="165"/>
      <c r="QV523" s="165"/>
      <c r="QW523" s="165"/>
      <c r="QX523" s="165"/>
      <c r="QY523" s="165"/>
      <c r="QZ523" s="165"/>
      <c r="RA523" s="165"/>
      <c r="RB523" s="165"/>
      <c r="RC523" s="165"/>
      <c r="RD523" s="165"/>
      <c r="RE523" s="165"/>
      <c r="RF523" s="165"/>
      <c r="RG523" s="165"/>
      <c r="RH523" s="165"/>
      <c r="RI523" s="165"/>
      <c r="RJ523" s="165"/>
      <c r="RK523" s="165"/>
      <c r="RL523" s="165"/>
      <c r="RM523" s="165"/>
      <c r="RN523" s="165"/>
      <c r="RO523" s="165"/>
      <c r="RP523" s="165"/>
      <c r="RQ523" s="165"/>
      <c r="RR523" s="165"/>
      <c r="RS523" s="165"/>
      <c r="RT523" s="165"/>
      <c r="RU523" s="165"/>
      <c r="RV523" s="165"/>
      <c r="RW523" s="165"/>
      <c r="RX523" s="165"/>
      <c r="RY523" s="165"/>
      <c r="RZ523" s="165"/>
      <c r="SA523" s="165"/>
      <c r="SB523" s="165"/>
      <c r="SC523" s="165"/>
      <c r="SD523" s="165"/>
      <c r="SE523" s="165"/>
      <c r="SF523" s="165"/>
      <c r="SG523" s="165"/>
      <c r="SH523" s="165"/>
      <c r="SI523" s="165"/>
      <c r="SJ523" s="165"/>
      <c r="SK523" s="165"/>
      <c r="SL523" s="165"/>
      <c r="SM523" s="165"/>
      <c r="SN523" s="165"/>
      <c r="SO523" s="165"/>
      <c r="SP523" s="165"/>
      <c r="SQ523" s="165"/>
      <c r="SR523" s="165"/>
      <c r="SS523" s="165"/>
      <c r="ST523" s="165"/>
      <c r="SU523" s="165"/>
      <c r="SV523" s="165"/>
      <c r="SW523" s="165"/>
      <c r="SX523" s="165"/>
      <c r="SY523" s="165"/>
      <c r="SZ523" s="165"/>
      <c r="TA523" s="165"/>
      <c r="TB523" s="165"/>
      <c r="TC523" s="165"/>
      <c r="TD523" s="165"/>
      <c r="TE523" s="165"/>
      <c r="TF523" s="165"/>
      <c r="TG523" s="165"/>
      <c r="TH523" s="165"/>
      <c r="TI523" s="165"/>
      <c r="TJ523" s="165"/>
      <c r="TK523" s="165"/>
      <c r="TL523" s="165"/>
      <c r="TM523" s="165"/>
      <c r="TN523" s="165"/>
      <c r="TO523" s="165"/>
      <c r="TP523" s="165"/>
      <c r="TQ523" s="165"/>
      <c r="TR523" s="165"/>
      <c r="TS523" s="165"/>
      <c r="TT523" s="165"/>
      <c r="TU523" s="165"/>
      <c r="TV523" s="165"/>
      <c r="TW523" s="165"/>
      <c r="TX523" s="165"/>
      <c r="TY523" s="165"/>
      <c r="TZ523" s="165"/>
      <c r="UA523" s="165"/>
      <c r="UB523" s="165"/>
      <c r="UC523" s="165"/>
      <c r="UD523" s="165"/>
      <c r="UE523" s="165"/>
      <c r="UF523" s="165"/>
      <c r="UG523" s="165"/>
      <c r="UH523" s="165"/>
      <c r="UI523" s="165"/>
      <c r="UJ523" s="165"/>
      <c r="UK523" s="165"/>
      <c r="UL523" s="165"/>
      <c r="UM523" s="165"/>
      <c r="UN523" s="165"/>
      <c r="UO523" s="165"/>
      <c r="UP523" s="165"/>
      <c r="UQ523" s="165"/>
      <c r="UR523" s="165"/>
      <c r="US523" s="165"/>
      <c r="UT523" s="165"/>
      <c r="UU523" s="165"/>
      <c r="UV523" s="165"/>
      <c r="UW523" s="165"/>
      <c r="UX523" s="165"/>
      <c r="UY523" s="165"/>
      <c r="UZ523" s="165"/>
      <c r="VA523" s="165"/>
      <c r="VB523" s="165"/>
      <c r="VC523" s="165"/>
      <c r="VD523" s="165"/>
      <c r="VE523" s="165"/>
      <c r="VF523" s="165"/>
      <c r="VG523" s="165"/>
      <c r="VH523" s="165"/>
      <c r="VI523" s="165"/>
      <c r="VJ523" s="165"/>
      <c r="VK523" s="165"/>
      <c r="VL523" s="165"/>
      <c r="VM523" s="165"/>
      <c r="VN523" s="165"/>
      <c r="VO523" s="165"/>
      <c r="VP523" s="165"/>
      <c r="VQ523" s="165"/>
      <c r="VR523" s="165"/>
      <c r="VS523" s="165"/>
      <c r="VT523" s="165"/>
      <c r="VU523" s="165"/>
      <c r="VV523" s="165"/>
      <c r="VW523" s="165"/>
      <c r="VX523" s="165"/>
      <c r="VY523" s="165"/>
      <c r="VZ523" s="165"/>
      <c r="WA523" s="165"/>
      <c r="WB523" s="165"/>
      <c r="WC523" s="165"/>
      <c r="WD523" s="165"/>
      <c r="WE523" s="165"/>
      <c r="WF523" s="165"/>
      <c r="WG523" s="165"/>
      <c r="WH523" s="165"/>
      <c r="WI523" s="165"/>
      <c r="WJ523" s="165"/>
      <c r="WK523" s="165"/>
      <c r="WL523" s="165"/>
      <c r="WM523" s="165"/>
      <c r="WN523" s="165"/>
      <c r="WO523" s="165"/>
      <c r="WP523" s="165"/>
      <c r="WQ523" s="165"/>
      <c r="WR523" s="165"/>
      <c r="WS523" s="165"/>
      <c r="WT523" s="165"/>
      <c r="WU523" s="165"/>
      <c r="WV523" s="165"/>
      <c r="WW523" s="165"/>
      <c r="WX523" s="165"/>
      <c r="WY523" s="165"/>
      <c r="WZ523" s="165"/>
      <c r="XA523" s="165"/>
      <c r="XB523" s="165"/>
      <c r="XC523" s="165"/>
      <c r="XD523" s="165"/>
      <c r="XE523" s="165"/>
      <c r="XF523" s="165"/>
      <c r="XG523" s="165"/>
      <c r="XH523" s="165"/>
      <c r="XI523" s="165"/>
      <c r="XJ523" s="165"/>
      <c r="XK523" s="165"/>
      <c r="XL523" s="165"/>
      <c r="XM523" s="165"/>
      <c r="XN523" s="165"/>
      <c r="XO523" s="165"/>
      <c r="XP523" s="165"/>
      <c r="XQ523" s="165"/>
      <c r="XR523" s="165"/>
      <c r="XS523" s="165"/>
      <c r="XT523" s="165"/>
      <c r="XU523" s="165"/>
      <c r="XV523" s="165"/>
      <c r="XW523" s="165"/>
      <c r="XX523" s="165"/>
      <c r="XY523" s="165"/>
      <c r="XZ523" s="165"/>
      <c r="YA523" s="165"/>
      <c r="YB523" s="165"/>
      <c r="YC523" s="165"/>
      <c r="YD523" s="165"/>
      <c r="YE523" s="165"/>
      <c r="YF523" s="165"/>
      <c r="YG523" s="165"/>
      <c r="YH523" s="165"/>
      <c r="YI523" s="165"/>
      <c r="YJ523" s="165"/>
      <c r="YK523" s="165"/>
      <c r="YL523" s="165"/>
      <c r="YM523" s="165"/>
      <c r="YN523" s="165"/>
      <c r="YO523" s="165"/>
      <c r="YP523" s="165"/>
      <c r="YQ523" s="165"/>
      <c r="YR523" s="165"/>
      <c r="YS523" s="165"/>
      <c r="YT523" s="165"/>
      <c r="YU523" s="165"/>
      <c r="YV523" s="165"/>
      <c r="YW523" s="165"/>
      <c r="YX523" s="165"/>
      <c r="YY523" s="165"/>
      <c r="YZ523" s="165"/>
      <c r="ZA523" s="165"/>
      <c r="ZB523" s="165"/>
      <c r="ZC523" s="165"/>
      <c r="ZD523" s="165"/>
      <c r="ZE523" s="165"/>
      <c r="ZF523" s="165"/>
      <c r="ZG523" s="165"/>
      <c r="ZH523" s="165"/>
      <c r="ZI523" s="165"/>
      <c r="ZJ523" s="165"/>
      <c r="ZK523" s="165"/>
      <c r="ZL523" s="165"/>
      <c r="ZM523" s="165"/>
      <c r="ZN523" s="165"/>
      <c r="ZO523" s="165"/>
      <c r="ZP523" s="165"/>
      <c r="ZQ523" s="165"/>
      <c r="ZR523" s="165"/>
      <c r="ZS523" s="165"/>
      <c r="ZT523" s="165"/>
      <c r="ZU523" s="165"/>
      <c r="ZV523" s="165"/>
      <c r="ZW523" s="165"/>
      <c r="ZX523" s="165"/>
      <c r="ZY523" s="165"/>
      <c r="ZZ523" s="165"/>
      <c r="AAA523" s="165"/>
      <c r="AAB523" s="165"/>
      <c r="AAC523" s="165"/>
      <c r="AAD523" s="165"/>
      <c r="AAE523" s="165"/>
      <c r="AAF523" s="165"/>
      <c r="AAG523" s="165"/>
      <c r="AAH523" s="165"/>
      <c r="AAI523" s="165"/>
      <c r="AAJ523" s="165"/>
      <c r="AAK523" s="165"/>
      <c r="AAL523" s="165"/>
      <c r="AAM523" s="165"/>
      <c r="AAN523" s="165"/>
      <c r="AAO523" s="165"/>
      <c r="AAP523" s="165"/>
      <c r="AAQ523" s="165"/>
      <c r="AAR523" s="165"/>
      <c r="AAS523" s="165"/>
      <c r="AAT523" s="165"/>
      <c r="AAU523" s="165"/>
      <c r="AAV523" s="165"/>
      <c r="AAW523" s="165"/>
      <c r="AAX523" s="165"/>
      <c r="AAY523" s="165"/>
      <c r="AAZ523" s="165"/>
      <c r="ABA523" s="165"/>
      <c r="ABB523" s="165"/>
      <c r="ABC523" s="165"/>
      <c r="ABD523" s="165"/>
      <c r="ABE523" s="165"/>
      <c r="ABF523" s="165"/>
      <c r="ABG523" s="165"/>
      <c r="ABH523" s="165"/>
      <c r="ABI523" s="165"/>
      <c r="ABJ523" s="165"/>
      <c r="ABK523" s="165"/>
      <c r="ABL523" s="165"/>
      <c r="ABM523" s="165"/>
      <c r="ABN523" s="165"/>
      <c r="ABO523" s="165"/>
      <c r="ABP523" s="165"/>
      <c r="ABQ523" s="165"/>
      <c r="ABR523" s="165"/>
      <c r="ABS523" s="165"/>
      <c r="ABT523" s="165"/>
      <c r="ABU523" s="165"/>
      <c r="ABV523" s="165"/>
      <c r="ABW523" s="165"/>
      <c r="ABX523" s="165"/>
      <c r="ABY523" s="165"/>
      <c r="ABZ523" s="165"/>
      <c r="ACA523" s="165"/>
      <c r="ACB523" s="165"/>
      <c r="ACC523" s="165"/>
      <c r="ACD523" s="165"/>
      <c r="ACE523" s="165"/>
      <c r="ACF523" s="165"/>
      <c r="ACG523" s="165"/>
      <c r="ACH523" s="165"/>
      <c r="ACI523" s="165"/>
      <c r="ACJ523" s="165"/>
      <c r="ACK523" s="165"/>
      <c r="ACL523" s="165"/>
      <c r="ACM523" s="165"/>
      <c r="ACN523" s="165"/>
      <c r="ACO523" s="165"/>
      <c r="ACP523" s="165"/>
      <c r="ACQ523" s="165"/>
      <c r="ACR523" s="165"/>
      <c r="ACS523" s="165"/>
      <c r="ACT523" s="165"/>
      <c r="ACU523" s="165"/>
      <c r="ACV523" s="165"/>
      <c r="ACW523" s="165"/>
      <c r="ACX523" s="165"/>
      <c r="ACY523" s="165"/>
      <c r="ACZ523" s="165"/>
      <c r="ADA523" s="165"/>
      <c r="ADB523" s="165"/>
      <c r="ADC523" s="165"/>
      <c r="ADD523" s="165"/>
      <c r="ADE523" s="165"/>
      <c r="ADF523" s="165"/>
      <c r="ADG523" s="165"/>
      <c r="ADH523" s="165"/>
      <c r="ADI523" s="165"/>
      <c r="ADJ523" s="165"/>
      <c r="ADK523" s="165"/>
      <c r="ADL523" s="165"/>
      <c r="ADM523" s="165"/>
      <c r="ADN523" s="165"/>
      <c r="ADO523" s="165"/>
      <c r="ADP523" s="165"/>
      <c r="ADQ523" s="165"/>
      <c r="ADR523" s="165"/>
      <c r="ADS523" s="165"/>
      <c r="ADT523" s="165"/>
      <c r="ADU523" s="165"/>
      <c r="ADV523" s="165"/>
      <c r="ADW523" s="165"/>
      <c r="ADX523" s="165"/>
      <c r="ADY523" s="165"/>
      <c r="ADZ523" s="165"/>
      <c r="AEA523" s="165"/>
      <c r="AEB523" s="165"/>
      <c r="AEC523" s="165"/>
      <c r="AED523" s="165"/>
      <c r="AEE523" s="165"/>
      <c r="AEF523" s="165"/>
      <c r="AEG523" s="165"/>
      <c r="AEH523" s="165"/>
      <c r="AEI523" s="165"/>
      <c r="AEJ523" s="165"/>
      <c r="AEK523" s="165"/>
      <c r="AEL523" s="165"/>
      <c r="AEM523" s="165"/>
      <c r="AEN523" s="165"/>
      <c r="AEO523" s="165"/>
      <c r="AEP523" s="165"/>
      <c r="AEQ523" s="165"/>
      <c r="AER523" s="165"/>
      <c r="AES523" s="165"/>
      <c r="AET523" s="165"/>
      <c r="AEU523" s="165"/>
      <c r="AEV523" s="165"/>
      <c r="AEW523" s="165"/>
      <c r="AEX523" s="165"/>
      <c r="AEY523" s="165"/>
      <c r="AEZ523" s="165"/>
      <c r="AFA523" s="165"/>
      <c r="AFB523" s="165"/>
      <c r="AFC523" s="165"/>
      <c r="AFD523" s="165"/>
      <c r="AFE523" s="165"/>
      <c r="AFF523" s="165"/>
      <c r="AFG523" s="165"/>
      <c r="AFH523" s="165"/>
      <c r="AFI523" s="165"/>
      <c r="AFJ523" s="165"/>
      <c r="AFK523" s="165"/>
      <c r="AFL523" s="165"/>
      <c r="AFM523" s="165"/>
      <c r="AFN523" s="165"/>
      <c r="AFO523" s="165"/>
      <c r="AFP523" s="165"/>
      <c r="AFQ523" s="165"/>
      <c r="AFR523" s="165"/>
      <c r="AFS523" s="165"/>
      <c r="AFT523" s="165"/>
      <c r="AFU523" s="165"/>
      <c r="AFV523" s="165"/>
      <c r="AFW523" s="165"/>
      <c r="AFX523" s="165"/>
      <c r="AFY523" s="165"/>
      <c r="AFZ523" s="165"/>
      <c r="AGA523" s="165"/>
      <c r="AGB523" s="165"/>
      <c r="AGC523" s="165"/>
      <c r="AGD523" s="165"/>
      <c r="AGE523" s="165"/>
      <c r="AGF523" s="165"/>
      <c r="AGG523" s="165"/>
      <c r="AGH523" s="165"/>
      <c r="AGI523" s="165"/>
      <c r="AGJ523" s="165"/>
      <c r="AGK523" s="165"/>
      <c r="AGL523" s="165"/>
      <c r="AGM523" s="165"/>
      <c r="AGN523" s="165"/>
      <c r="AGO523" s="165"/>
      <c r="AGP523" s="165"/>
      <c r="AGQ523" s="165"/>
      <c r="AGR523" s="165"/>
      <c r="AGS523" s="165"/>
      <c r="AGT523" s="165"/>
      <c r="AGU523" s="165"/>
      <c r="AGV523" s="165"/>
      <c r="AGW523" s="165"/>
      <c r="AGX523" s="165"/>
      <c r="AGY523" s="165"/>
      <c r="AGZ523" s="165"/>
      <c r="AHA523" s="165"/>
      <c r="AHB523" s="165"/>
      <c r="AHC523" s="165"/>
      <c r="AHD523" s="165"/>
      <c r="AHE523" s="165"/>
      <c r="AHF523" s="165"/>
      <c r="AHG523" s="165"/>
      <c r="AHH523" s="165"/>
      <c r="AHI523" s="165"/>
      <c r="AHJ523" s="165"/>
      <c r="AHK523" s="165"/>
      <c r="AHL523" s="165"/>
      <c r="AHM523" s="165"/>
      <c r="AHN523" s="165"/>
      <c r="AHO523" s="165"/>
      <c r="AHP523" s="165"/>
      <c r="AHQ523" s="165"/>
      <c r="AHR523" s="165"/>
      <c r="AHS523" s="165"/>
      <c r="AHT523" s="165"/>
      <c r="AHU523" s="165"/>
      <c r="AHV523" s="165"/>
      <c r="AHW523" s="165"/>
      <c r="AHX523" s="165"/>
      <c r="AHY523" s="165"/>
      <c r="AHZ523" s="165"/>
      <c r="AIA523" s="165"/>
      <c r="AIB523" s="165"/>
      <c r="AIC523" s="165"/>
      <c r="AID523" s="165"/>
      <c r="AIE523" s="165"/>
      <c r="AIF523" s="165"/>
      <c r="AIG523" s="165"/>
      <c r="AIH523" s="165"/>
      <c r="AII523" s="165"/>
      <c r="AIJ523" s="165"/>
      <c r="AIK523" s="165"/>
      <c r="AIL523" s="165"/>
      <c r="AIM523" s="165"/>
      <c r="AIN523" s="165"/>
      <c r="AIO523" s="165"/>
      <c r="AIP523" s="165"/>
      <c r="AIQ523" s="165"/>
      <c r="AIR523" s="165"/>
      <c r="AIS523" s="165"/>
      <c r="AIT523" s="165"/>
      <c r="AIU523" s="165"/>
      <c r="AIV523" s="165"/>
      <c r="AIW523" s="165"/>
      <c r="AIX523" s="165"/>
      <c r="AIY523" s="165"/>
      <c r="AIZ523" s="165"/>
      <c r="AJA523" s="165"/>
      <c r="AJB523" s="165"/>
      <c r="AJC523" s="165"/>
      <c r="AJD523" s="165"/>
      <c r="AJE523" s="165"/>
      <c r="AJF523" s="165"/>
      <c r="AJG523" s="165"/>
      <c r="AJH523" s="165"/>
      <c r="AJI523" s="165"/>
      <c r="AJJ523" s="165"/>
      <c r="AJK523" s="165"/>
      <c r="AJL523" s="165"/>
      <c r="AJM523" s="165"/>
      <c r="AJN523" s="165"/>
      <c r="AJO523" s="165"/>
      <c r="AJP523" s="165"/>
      <c r="AJQ523" s="165"/>
      <c r="AJR523" s="165"/>
      <c r="AJS523" s="165"/>
      <c r="AJT523" s="165"/>
      <c r="AJU523" s="165"/>
      <c r="AJV523" s="165"/>
      <c r="AJW523" s="165"/>
      <c r="AJX523" s="165"/>
      <c r="AJY523" s="165"/>
      <c r="AJZ523" s="165"/>
    </row>
    <row r="524" spans="1:962" ht="48.75" x14ac:dyDescent="0.2">
      <c r="A524" s="126">
        <v>60000168</v>
      </c>
      <c r="B524" s="164" t="s">
        <v>1590</v>
      </c>
      <c r="C524" s="153" t="s">
        <v>1368</v>
      </c>
      <c r="D524" s="155">
        <f t="shared" si="34"/>
        <v>600</v>
      </c>
      <c r="E524" s="155">
        <f>VLOOKUP(A524,[6]Лист2!$A$10:$G$1458,6,0)</f>
        <v>720</v>
      </c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  <c r="AZ524" s="165"/>
      <c r="BA524" s="165"/>
      <c r="BB524" s="165"/>
      <c r="BC524" s="165"/>
      <c r="BD524" s="165"/>
      <c r="BE524" s="165"/>
      <c r="BF524" s="165"/>
      <c r="BG524" s="165"/>
      <c r="BH524" s="165"/>
      <c r="BI524" s="165"/>
      <c r="BJ524" s="165"/>
      <c r="BK524" s="165"/>
      <c r="BL524" s="165"/>
      <c r="BM524" s="165"/>
      <c r="BN524" s="165"/>
      <c r="BO524" s="165"/>
      <c r="BP524" s="165"/>
      <c r="BQ524" s="165"/>
      <c r="BR524" s="165"/>
      <c r="BS524" s="165"/>
      <c r="BT524" s="165"/>
      <c r="BU524" s="165"/>
      <c r="BV524" s="165"/>
      <c r="BW524" s="165"/>
      <c r="BX524" s="165"/>
      <c r="BY524" s="165"/>
      <c r="BZ524" s="165"/>
      <c r="CA524" s="165"/>
      <c r="CB524" s="165"/>
      <c r="CC524" s="165"/>
      <c r="CD524" s="165"/>
      <c r="CE524" s="165"/>
      <c r="CF524" s="165"/>
      <c r="CG524" s="165"/>
      <c r="CH524" s="165"/>
      <c r="CI524" s="165"/>
      <c r="CJ524" s="165"/>
      <c r="CK524" s="165"/>
      <c r="CL524" s="165"/>
      <c r="CM524" s="165"/>
      <c r="CN524" s="165"/>
      <c r="CO524" s="165"/>
      <c r="CP524" s="165"/>
      <c r="CQ524" s="165"/>
      <c r="CR524" s="165"/>
      <c r="CS524" s="165"/>
      <c r="CT524" s="165"/>
      <c r="CU524" s="165"/>
      <c r="CV524" s="165"/>
      <c r="CW524" s="165"/>
      <c r="CX524" s="165"/>
      <c r="CY524" s="165"/>
      <c r="CZ524" s="165"/>
      <c r="DA524" s="165"/>
      <c r="DB524" s="165"/>
      <c r="DC524" s="165"/>
      <c r="DD524" s="165"/>
      <c r="DE524" s="165"/>
      <c r="DF524" s="165"/>
      <c r="DG524" s="165"/>
      <c r="DH524" s="165"/>
      <c r="DI524" s="165"/>
      <c r="DJ524" s="165"/>
      <c r="DK524" s="165"/>
      <c r="DL524" s="165"/>
      <c r="DM524" s="165"/>
      <c r="DN524" s="165"/>
      <c r="DO524" s="165"/>
      <c r="DP524" s="165"/>
      <c r="DQ524" s="165"/>
      <c r="DR524" s="165"/>
      <c r="DS524" s="165"/>
      <c r="DT524" s="165"/>
      <c r="DU524" s="165"/>
      <c r="DV524" s="165"/>
      <c r="DW524" s="165"/>
      <c r="DX524" s="165"/>
      <c r="DY524" s="165"/>
      <c r="DZ524" s="165"/>
      <c r="EA524" s="165"/>
      <c r="EB524" s="165"/>
      <c r="EC524" s="165"/>
      <c r="ED524" s="165"/>
      <c r="EE524" s="165"/>
      <c r="EF524" s="165"/>
      <c r="EG524" s="165"/>
      <c r="EH524" s="165"/>
      <c r="EI524" s="165"/>
      <c r="EJ524" s="165"/>
      <c r="EK524" s="165"/>
      <c r="EL524" s="165"/>
      <c r="EM524" s="165"/>
      <c r="EN524" s="165"/>
      <c r="EO524" s="165"/>
      <c r="EP524" s="165"/>
      <c r="EQ524" s="165"/>
      <c r="ER524" s="165"/>
      <c r="ES524" s="165"/>
      <c r="ET524" s="165"/>
      <c r="EU524" s="165"/>
      <c r="EV524" s="165"/>
      <c r="EW524" s="165"/>
      <c r="EX524" s="165"/>
      <c r="EY524" s="165"/>
      <c r="EZ524" s="165"/>
      <c r="FA524" s="165"/>
      <c r="FB524" s="165"/>
      <c r="FC524" s="165"/>
      <c r="FD524" s="165"/>
      <c r="FE524" s="165"/>
      <c r="FF524" s="165"/>
      <c r="FG524" s="165"/>
      <c r="FH524" s="165"/>
      <c r="FI524" s="165"/>
      <c r="FJ524" s="165"/>
      <c r="FK524" s="165"/>
      <c r="FL524" s="165"/>
      <c r="FM524" s="165"/>
      <c r="FN524" s="165"/>
      <c r="FO524" s="165"/>
      <c r="FP524" s="165"/>
      <c r="FQ524" s="165"/>
      <c r="FR524" s="165"/>
      <c r="FS524" s="165"/>
      <c r="FT524" s="165"/>
      <c r="FU524" s="165"/>
      <c r="FV524" s="165"/>
      <c r="FW524" s="165"/>
      <c r="FX524" s="165"/>
      <c r="FY524" s="165"/>
      <c r="FZ524" s="165"/>
      <c r="GA524" s="165"/>
      <c r="GB524" s="165"/>
      <c r="GC524" s="165"/>
      <c r="GD524" s="165"/>
      <c r="GE524" s="165"/>
      <c r="GF524" s="165"/>
      <c r="GG524" s="165"/>
      <c r="GH524" s="165"/>
      <c r="GI524" s="165"/>
      <c r="GJ524" s="165"/>
      <c r="GK524" s="165"/>
      <c r="GL524" s="165"/>
      <c r="GM524" s="165"/>
      <c r="GN524" s="165"/>
      <c r="GO524" s="165"/>
      <c r="GP524" s="165"/>
      <c r="GQ524" s="165"/>
      <c r="GR524" s="165"/>
      <c r="GS524" s="165"/>
      <c r="GT524" s="165"/>
      <c r="GU524" s="165"/>
      <c r="GV524" s="165"/>
      <c r="GW524" s="165"/>
      <c r="GX524" s="165"/>
      <c r="GY524" s="165"/>
      <c r="GZ524" s="165"/>
      <c r="HA524" s="165"/>
      <c r="HB524" s="165"/>
      <c r="HC524" s="165"/>
      <c r="HD524" s="165"/>
      <c r="HE524" s="165"/>
      <c r="HF524" s="165"/>
      <c r="HG524" s="165"/>
      <c r="HH524" s="165"/>
      <c r="HI524" s="165"/>
      <c r="HJ524" s="165"/>
      <c r="HK524" s="165"/>
      <c r="HL524" s="165"/>
      <c r="HM524" s="165"/>
      <c r="HN524" s="165"/>
      <c r="HO524" s="165"/>
      <c r="HP524" s="165"/>
      <c r="HQ524" s="165"/>
      <c r="HR524" s="165"/>
      <c r="HS524" s="165"/>
      <c r="HT524" s="165"/>
      <c r="HU524" s="165"/>
      <c r="HV524" s="165"/>
      <c r="HW524" s="165"/>
      <c r="HX524" s="165"/>
      <c r="HY524" s="165"/>
      <c r="HZ524" s="165"/>
      <c r="IA524" s="165"/>
      <c r="IB524" s="165"/>
      <c r="IC524" s="165"/>
      <c r="ID524" s="165"/>
      <c r="IE524" s="165"/>
      <c r="IF524" s="165"/>
      <c r="IG524" s="165"/>
      <c r="IH524" s="165"/>
      <c r="II524" s="165"/>
      <c r="IJ524" s="165"/>
      <c r="IK524" s="165"/>
      <c r="IL524" s="165"/>
      <c r="IM524" s="165"/>
      <c r="IN524" s="165"/>
      <c r="IO524" s="165"/>
      <c r="IP524" s="165"/>
      <c r="IQ524" s="165"/>
      <c r="IR524" s="165"/>
      <c r="IS524" s="165"/>
      <c r="IT524" s="165"/>
      <c r="IU524" s="165"/>
      <c r="IV524" s="165"/>
      <c r="IW524" s="165"/>
      <c r="IX524" s="165"/>
      <c r="IY524" s="165"/>
      <c r="IZ524" s="165"/>
      <c r="JA524" s="165"/>
      <c r="JB524" s="165"/>
      <c r="JC524" s="165"/>
      <c r="JD524" s="165"/>
      <c r="JE524" s="165"/>
      <c r="JF524" s="165"/>
      <c r="JG524" s="165"/>
      <c r="JH524" s="165"/>
      <c r="JI524" s="165"/>
      <c r="JJ524" s="165"/>
      <c r="JK524" s="165"/>
      <c r="JL524" s="165"/>
      <c r="JM524" s="165"/>
      <c r="JN524" s="165"/>
      <c r="JO524" s="165"/>
      <c r="JP524" s="165"/>
      <c r="JQ524" s="165"/>
      <c r="JR524" s="165"/>
      <c r="JS524" s="165"/>
      <c r="JT524" s="165"/>
      <c r="JU524" s="165"/>
      <c r="JV524" s="165"/>
      <c r="JW524" s="165"/>
      <c r="JX524" s="165"/>
      <c r="JY524" s="165"/>
      <c r="JZ524" s="165"/>
      <c r="KA524" s="165"/>
      <c r="KB524" s="165"/>
      <c r="KC524" s="165"/>
      <c r="KD524" s="165"/>
      <c r="KE524" s="165"/>
      <c r="KF524" s="165"/>
      <c r="KG524" s="165"/>
      <c r="KH524" s="165"/>
      <c r="KI524" s="165"/>
      <c r="KJ524" s="165"/>
      <c r="KK524" s="165"/>
      <c r="KL524" s="165"/>
      <c r="KM524" s="165"/>
      <c r="KN524" s="165"/>
      <c r="KO524" s="165"/>
      <c r="KP524" s="165"/>
      <c r="KQ524" s="165"/>
      <c r="KR524" s="165"/>
      <c r="KS524" s="165"/>
      <c r="KT524" s="165"/>
      <c r="KU524" s="165"/>
      <c r="KV524" s="165"/>
      <c r="KW524" s="165"/>
      <c r="KX524" s="165"/>
      <c r="KY524" s="165"/>
      <c r="KZ524" s="165"/>
      <c r="LA524" s="165"/>
      <c r="LB524" s="165"/>
      <c r="LC524" s="165"/>
      <c r="LD524" s="165"/>
      <c r="LE524" s="165"/>
      <c r="LF524" s="165"/>
      <c r="LG524" s="165"/>
      <c r="LH524" s="165"/>
      <c r="LI524" s="165"/>
      <c r="LJ524" s="165"/>
      <c r="LK524" s="165"/>
      <c r="LL524" s="165"/>
      <c r="LM524" s="165"/>
      <c r="LN524" s="165"/>
      <c r="LO524" s="165"/>
      <c r="LP524" s="165"/>
      <c r="LQ524" s="165"/>
      <c r="LR524" s="165"/>
      <c r="LS524" s="165"/>
      <c r="LT524" s="165"/>
      <c r="LU524" s="165"/>
      <c r="LV524" s="165"/>
      <c r="LW524" s="165"/>
      <c r="LX524" s="165"/>
      <c r="LY524" s="165"/>
      <c r="LZ524" s="165"/>
      <c r="MA524" s="165"/>
      <c r="MB524" s="165"/>
      <c r="MC524" s="165"/>
      <c r="MD524" s="165"/>
      <c r="ME524" s="165"/>
      <c r="MF524" s="165"/>
      <c r="MG524" s="165"/>
      <c r="MH524" s="165"/>
      <c r="MI524" s="165"/>
      <c r="MJ524" s="165"/>
      <c r="MK524" s="165"/>
      <c r="ML524" s="165"/>
      <c r="MM524" s="165"/>
      <c r="MN524" s="165"/>
      <c r="MO524" s="165"/>
      <c r="MP524" s="165"/>
      <c r="MQ524" s="165"/>
      <c r="MR524" s="165"/>
      <c r="MS524" s="165"/>
      <c r="MT524" s="165"/>
      <c r="MU524" s="165"/>
      <c r="MV524" s="165"/>
      <c r="MW524" s="165"/>
      <c r="MX524" s="165"/>
      <c r="MY524" s="165"/>
      <c r="MZ524" s="165"/>
      <c r="NA524" s="165"/>
      <c r="NB524" s="165"/>
      <c r="NC524" s="165"/>
      <c r="ND524" s="165"/>
      <c r="NE524" s="165"/>
      <c r="NF524" s="165"/>
      <c r="NG524" s="165"/>
      <c r="NH524" s="165"/>
      <c r="NI524" s="165"/>
      <c r="NJ524" s="165"/>
      <c r="NK524" s="165"/>
      <c r="NL524" s="165"/>
      <c r="NM524" s="165"/>
      <c r="NN524" s="165"/>
      <c r="NO524" s="165"/>
      <c r="NP524" s="165"/>
      <c r="NQ524" s="165"/>
      <c r="NR524" s="165"/>
      <c r="NS524" s="165"/>
      <c r="NT524" s="165"/>
      <c r="NU524" s="165"/>
      <c r="NV524" s="165"/>
      <c r="NW524" s="165"/>
      <c r="NX524" s="165"/>
      <c r="NY524" s="165"/>
      <c r="NZ524" s="165"/>
      <c r="OA524" s="165"/>
      <c r="OB524" s="165"/>
      <c r="OC524" s="165"/>
      <c r="OD524" s="165"/>
      <c r="OE524" s="165"/>
      <c r="OF524" s="165"/>
      <c r="OG524" s="165"/>
      <c r="OH524" s="165"/>
      <c r="OI524" s="165"/>
      <c r="OJ524" s="165"/>
      <c r="OK524" s="165"/>
      <c r="OL524" s="165"/>
      <c r="OM524" s="165"/>
      <c r="ON524" s="165"/>
      <c r="OO524" s="165"/>
      <c r="OP524" s="165"/>
      <c r="OQ524" s="165"/>
      <c r="OR524" s="165"/>
      <c r="OS524" s="165"/>
      <c r="OT524" s="165"/>
      <c r="OU524" s="165"/>
      <c r="OV524" s="165"/>
      <c r="OW524" s="165"/>
      <c r="OX524" s="165"/>
      <c r="OY524" s="165"/>
      <c r="OZ524" s="165"/>
      <c r="PA524" s="165"/>
      <c r="PB524" s="165"/>
      <c r="PC524" s="165"/>
      <c r="PD524" s="165"/>
      <c r="PE524" s="165"/>
      <c r="PF524" s="165"/>
      <c r="PG524" s="165"/>
      <c r="PH524" s="165"/>
      <c r="PI524" s="165"/>
      <c r="PJ524" s="165"/>
      <c r="PK524" s="165"/>
      <c r="PL524" s="165"/>
      <c r="PM524" s="165"/>
      <c r="PN524" s="165"/>
      <c r="PO524" s="165"/>
      <c r="PP524" s="165"/>
      <c r="PQ524" s="165"/>
      <c r="PR524" s="165"/>
      <c r="PS524" s="165"/>
      <c r="PT524" s="165"/>
      <c r="PU524" s="165"/>
      <c r="PV524" s="165"/>
      <c r="PW524" s="165"/>
      <c r="PX524" s="165"/>
      <c r="PY524" s="165"/>
      <c r="PZ524" s="165"/>
      <c r="QA524" s="165"/>
      <c r="QB524" s="165"/>
      <c r="QC524" s="165"/>
      <c r="QD524" s="165"/>
      <c r="QE524" s="165"/>
      <c r="QF524" s="165"/>
      <c r="QG524" s="165"/>
      <c r="QH524" s="165"/>
      <c r="QI524" s="165"/>
      <c r="QJ524" s="165"/>
      <c r="QK524" s="165"/>
      <c r="QL524" s="165"/>
      <c r="QM524" s="165"/>
      <c r="QN524" s="165"/>
      <c r="QO524" s="165"/>
      <c r="QP524" s="165"/>
      <c r="QQ524" s="165"/>
      <c r="QR524" s="165"/>
      <c r="QS524" s="165"/>
      <c r="QT524" s="165"/>
      <c r="QU524" s="165"/>
      <c r="QV524" s="165"/>
      <c r="QW524" s="165"/>
      <c r="QX524" s="165"/>
      <c r="QY524" s="165"/>
      <c r="QZ524" s="165"/>
      <c r="RA524" s="165"/>
      <c r="RB524" s="165"/>
      <c r="RC524" s="165"/>
      <c r="RD524" s="165"/>
      <c r="RE524" s="165"/>
      <c r="RF524" s="165"/>
      <c r="RG524" s="165"/>
      <c r="RH524" s="165"/>
      <c r="RI524" s="165"/>
      <c r="RJ524" s="165"/>
      <c r="RK524" s="165"/>
      <c r="RL524" s="165"/>
      <c r="RM524" s="165"/>
      <c r="RN524" s="165"/>
      <c r="RO524" s="165"/>
      <c r="RP524" s="165"/>
      <c r="RQ524" s="165"/>
      <c r="RR524" s="165"/>
      <c r="RS524" s="165"/>
      <c r="RT524" s="165"/>
      <c r="RU524" s="165"/>
      <c r="RV524" s="165"/>
      <c r="RW524" s="165"/>
      <c r="RX524" s="165"/>
      <c r="RY524" s="165"/>
      <c r="RZ524" s="165"/>
      <c r="SA524" s="165"/>
      <c r="SB524" s="165"/>
      <c r="SC524" s="165"/>
      <c r="SD524" s="165"/>
      <c r="SE524" s="165"/>
      <c r="SF524" s="165"/>
      <c r="SG524" s="165"/>
      <c r="SH524" s="165"/>
      <c r="SI524" s="165"/>
      <c r="SJ524" s="165"/>
      <c r="SK524" s="165"/>
      <c r="SL524" s="165"/>
      <c r="SM524" s="165"/>
      <c r="SN524" s="165"/>
      <c r="SO524" s="165"/>
      <c r="SP524" s="165"/>
      <c r="SQ524" s="165"/>
      <c r="SR524" s="165"/>
      <c r="SS524" s="165"/>
      <c r="ST524" s="165"/>
      <c r="SU524" s="165"/>
      <c r="SV524" s="165"/>
      <c r="SW524" s="165"/>
      <c r="SX524" s="165"/>
      <c r="SY524" s="165"/>
      <c r="SZ524" s="165"/>
      <c r="TA524" s="165"/>
      <c r="TB524" s="165"/>
      <c r="TC524" s="165"/>
      <c r="TD524" s="165"/>
      <c r="TE524" s="165"/>
      <c r="TF524" s="165"/>
      <c r="TG524" s="165"/>
      <c r="TH524" s="165"/>
      <c r="TI524" s="165"/>
      <c r="TJ524" s="165"/>
      <c r="TK524" s="165"/>
      <c r="TL524" s="165"/>
      <c r="TM524" s="165"/>
      <c r="TN524" s="165"/>
      <c r="TO524" s="165"/>
      <c r="TP524" s="165"/>
      <c r="TQ524" s="165"/>
      <c r="TR524" s="165"/>
      <c r="TS524" s="165"/>
      <c r="TT524" s="165"/>
      <c r="TU524" s="165"/>
      <c r="TV524" s="165"/>
      <c r="TW524" s="165"/>
      <c r="TX524" s="165"/>
      <c r="TY524" s="165"/>
      <c r="TZ524" s="165"/>
      <c r="UA524" s="165"/>
      <c r="UB524" s="165"/>
      <c r="UC524" s="165"/>
      <c r="UD524" s="165"/>
      <c r="UE524" s="165"/>
      <c r="UF524" s="165"/>
      <c r="UG524" s="165"/>
      <c r="UH524" s="165"/>
      <c r="UI524" s="165"/>
      <c r="UJ524" s="165"/>
      <c r="UK524" s="165"/>
      <c r="UL524" s="165"/>
      <c r="UM524" s="165"/>
      <c r="UN524" s="165"/>
      <c r="UO524" s="165"/>
      <c r="UP524" s="165"/>
      <c r="UQ524" s="165"/>
      <c r="UR524" s="165"/>
      <c r="US524" s="165"/>
      <c r="UT524" s="165"/>
      <c r="UU524" s="165"/>
      <c r="UV524" s="165"/>
      <c r="UW524" s="165"/>
      <c r="UX524" s="165"/>
      <c r="UY524" s="165"/>
      <c r="UZ524" s="165"/>
      <c r="VA524" s="165"/>
      <c r="VB524" s="165"/>
      <c r="VC524" s="165"/>
      <c r="VD524" s="165"/>
      <c r="VE524" s="165"/>
      <c r="VF524" s="165"/>
      <c r="VG524" s="165"/>
      <c r="VH524" s="165"/>
      <c r="VI524" s="165"/>
      <c r="VJ524" s="165"/>
      <c r="VK524" s="165"/>
      <c r="VL524" s="165"/>
      <c r="VM524" s="165"/>
      <c r="VN524" s="165"/>
      <c r="VO524" s="165"/>
      <c r="VP524" s="165"/>
      <c r="VQ524" s="165"/>
      <c r="VR524" s="165"/>
      <c r="VS524" s="165"/>
      <c r="VT524" s="165"/>
      <c r="VU524" s="165"/>
      <c r="VV524" s="165"/>
      <c r="VW524" s="165"/>
      <c r="VX524" s="165"/>
      <c r="VY524" s="165"/>
      <c r="VZ524" s="165"/>
      <c r="WA524" s="165"/>
      <c r="WB524" s="165"/>
      <c r="WC524" s="165"/>
      <c r="WD524" s="165"/>
      <c r="WE524" s="165"/>
      <c r="WF524" s="165"/>
      <c r="WG524" s="165"/>
      <c r="WH524" s="165"/>
      <c r="WI524" s="165"/>
      <c r="WJ524" s="165"/>
      <c r="WK524" s="165"/>
      <c r="WL524" s="165"/>
      <c r="WM524" s="165"/>
      <c r="WN524" s="165"/>
      <c r="WO524" s="165"/>
      <c r="WP524" s="165"/>
      <c r="WQ524" s="165"/>
      <c r="WR524" s="165"/>
      <c r="WS524" s="165"/>
      <c r="WT524" s="165"/>
      <c r="WU524" s="165"/>
      <c r="WV524" s="165"/>
      <c r="WW524" s="165"/>
      <c r="WX524" s="165"/>
      <c r="WY524" s="165"/>
      <c r="WZ524" s="165"/>
      <c r="XA524" s="165"/>
      <c r="XB524" s="165"/>
      <c r="XC524" s="165"/>
      <c r="XD524" s="165"/>
      <c r="XE524" s="165"/>
      <c r="XF524" s="165"/>
      <c r="XG524" s="165"/>
      <c r="XH524" s="165"/>
      <c r="XI524" s="165"/>
      <c r="XJ524" s="165"/>
      <c r="XK524" s="165"/>
      <c r="XL524" s="165"/>
      <c r="XM524" s="165"/>
      <c r="XN524" s="165"/>
      <c r="XO524" s="165"/>
      <c r="XP524" s="165"/>
      <c r="XQ524" s="165"/>
      <c r="XR524" s="165"/>
      <c r="XS524" s="165"/>
      <c r="XT524" s="165"/>
      <c r="XU524" s="165"/>
      <c r="XV524" s="165"/>
      <c r="XW524" s="165"/>
      <c r="XX524" s="165"/>
      <c r="XY524" s="165"/>
      <c r="XZ524" s="165"/>
      <c r="YA524" s="165"/>
      <c r="YB524" s="165"/>
      <c r="YC524" s="165"/>
      <c r="YD524" s="165"/>
      <c r="YE524" s="165"/>
      <c r="YF524" s="165"/>
      <c r="YG524" s="165"/>
      <c r="YH524" s="165"/>
      <c r="YI524" s="165"/>
      <c r="YJ524" s="165"/>
      <c r="YK524" s="165"/>
      <c r="YL524" s="165"/>
      <c r="YM524" s="165"/>
      <c r="YN524" s="165"/>
      <c r="YO524" s="165"/>
      <c r="YP524" s="165"/>
      <c r="YQ524" s="165"/>
      <c r="YR524" s="165"/>
      <c r="YS524" s="165"/>
      <c r="YT524" s="165"/>
      <c r="YU524" s="165"/>
      <c r="YV524" s="165"/>
      <c r="YW524" s="165"/>
      <c r="YX524" s="165"/>
      <c r="YY524" s="165"/>
      <c r="YZ524" s="165"/>
      <c r="ZA524" s="165"/>
      <c r="ZB524" s="165"/>
      <c r="ZC524" s="165"/>
      <c r="ZD524" s="165"/>
      <c r="ZE524" s="165"/>
      <c r="ZF524" s="165"/>
      <c r="ZG524" s="165"/>
      <c r="ZH524" s="165"/>
      <c r="ZI524" s="165"/>
      <c r="ZJ524" s="165"/>
      <c r="ZK524" s="165"/>
      <c r="ZL524" s="165"/>
      <c r="ZM524" s="165"/>
      <c r="ZN524" s="165"/>
      <c r="ZO524" s="165"/>
      <c r="ZP524" s="165"/>
      <c r="ZQ524" s="165"/>
      <c r="ZR524" s="165"/>
      <c r="ZS524" s="165"/>
      <c r="ZT524" s="165"/>
      <c r="ZU524" s="165"/>
      <c r="ZV524" s="165"/>
      <c r="ZW524" s="165"/>
      <c r="ZX524" s="165"/>
      <c r="ZY524" s="165"/>
      <c r="ZZ524" s="165"/>
      <c r="AAA524" s="165"/>
      <c r="AAB524" s="165"/>
      <c r="AAC524" s="165"/>
      <c r="AAD524" s="165"/>
      <c r="AAE524" s="165"/>
      <c r="AAF524" s="165"/>
      <c r="AAG524" s="165"/>
      <c r="AAH524" s="165"/>
      <c r="AAI524" s="165"/>
      <c r="AAJ524" s="165"/>
      <c r="AAK524" s="165"/>
      <c r="AAL524" s="165"/>
      <c r="AAM524" s="165"/>
      <c r="AAN524" s="165"/>
      <c r="AAO524" s="165"/>
      <c r="AAP524" s="165"/>
      <c r="AAQ524" s="165"/>
      <c r="AAR524" s="165"/>
      <c r="AAS524" s="165"/>
      <c r="AAT524" s="165"/>
      <c r="AAU524" s="165"/>
      <c r="AAV524" s="165"/>
      <c r="AAW524" s="165"/>
      <c r="AAX524" s="165"/>
      <c r="AAY524" s="165"/>
      <c r="AAZ524" s="165"/>
      <c r="ABA524" s="165"/>
      <c r="ABB524" s="165"/>
      <c r="ABC524" s="165"/>
      <c r="ABD524" s="165"/>
      <c r="ABE524" s="165"/>
      <c r="ABF524" s="165"/>
      <c r="ABG524" s="165"/>
      <c r="ABH524" s="165"/>
      <c r="ABI524" s="165"/>
      <c r="ABJ524" s="165"/>
      <c r="ABK524" s="165"/>
      <c r="ABL524" s="165"/>
      <c r="ABM524" s="165"/>
      <c r="ABN524" s="165"/>
      <c r="ABO524" s="165"/>
      <c r="ABP524" s="165"/>
      <c r="ABQ524" s="165"/>
      <c r="ABR524" s="165"/>
      <c r="ABS524" s="165"/>
      <c r="ABT524" s="165"/>
      <c r="ABU524" s="165"/>
      <c r="ABV524" s="165"/>
      <c r="ABW524" s="165"/>
      <c r="ABX524" s="165"/>
      <c r="ABY524" s="165"/>
      <c r="ABZ524" s="165"/>
      <c r="ACA524" s="165"/>
      <c r="ACB524" s="165"/>
      <c r="ACC524" s="165"/>
      <c r="ACD524" s="165"/>
      <c r="ACE524" s="165"/>
      <c r="ACF524" s="165"/>
      <c r="ACG524" s="165"/>
      <c r="ACH524" s="165"/>
      <c r="ACI524" s="165"/>
      <c r="ACJ524" s="165"/>
      <c r="ACK524" s="165"/>
      <c r="ACL524" s="165"/>
      <c r="ACM524" s="165"/>
      <c r="ACN524" s="165"/>
      <c r="ACO524" s="165"/>
      <c r="ACP524" s="165"/>
      <c r="ACQ524" s="165"/>
      <c r="ACR524" s="165"/>
      <c r="ACS524" s="165"/>
      <c r="ACT524" s="165"/>
      <c r="ACU524" s="165"/>
      <c r="ACV524" s="165"/>
      <c r="ACW524" s="165"/>
      <c r="ACX524" s="165"/>
      <c r="ACY524" s="165"/>
      <c r="ACZ524" s="165"/>
      <c r="ADA524" s="165"/>
      <c r="ADB524" s="165"/>
      <c r="ADC524" s="165"/>
      <c r="ADD524" s="165"/>
      <c r="ADE524" s="165"/>
      <c r="ADF524" s="165"/>
      <c r="ADG524" s="165"/>
      <c r="ADH524" s="165"/>
      <c r="ADI524" s="165"/>
      <c r="ADJ524" s="165"/>
      <c r="ADK524" s="165"/>
      <c r="ADL524" s="165"/>
      <c r="ADM524" s="165"/>
      <c r="ADN524" s="165"/>
      <c r="ADO524" s="165"/>
      <c r="ADP524" s="165"/>
      <c r="ADQ524" s="165"/>
      <c r="ADR524" s="165"/>
      <c r="ADS524" s="165"/>
      <c r="ADT524" s="165"/>
      <c r="ADU524" s="165"/>
      <c r="ADV524" s="165"/>
      <c r="ADW524" s="165"/>
      <c r="ADX524" s="165"/>
      <c r="ADY524" s="165"/>
      <c r="ADZ524" s="165"/>
      <c r="AEA524" s="165"/>
      <c r="AEB524" s="165"/>
      <c r="AEC524" s="165"/>
      <c r="AED524" s="165"/>
      <c r="AEE524" s="165"/>
      <c r="AEF524" s="165"/>
      <c r="AEG524" s="165"/>
      <c r="AEH524" s="165"/>
      <c r="AEI524" s="165"/>
      <c r="AEJ524" s="165"/>
      <c r="AEK524" s="165"/>
      <c r="AEL524" s="165"/>
      <c r="AEM524" s="165"/>
      <c r="AEN524" s="165"/>
      <c r="AEO524" s="165"/>
      <c r="AEP524" s="165"/>
      <c r="AEQ524" s="165"/>
      <c r="AER524" s="165"/>
      <c r="AES524" s="165"/>
      <c r="AET524" s="165"/>
      <c r="AEU524" s="165"/>
      <c r="AEV524" s="165"/>
      <c r="AEW524" s="165"/>
      <c r="AEX524" s="165"/>
      <c r="AEY524" s="165"/>
      <c r="AEZ524" s="165"/>
      <c r="AFA524" s="165"/>
      <c r="AFB524" s="165"/>
      <c r="AFC524" s="165"/>
      <c r="AFD524" s="165"/>
      <c r="AFE524" s="165"/>
      <c r="AFF524" s="165"/>
      <c r="AFG524" s="165"/>
      <c r="AFH524" s="165"/>
      <c r="AFI524" s="165"/>
      <c r="AFJ524" s="165"/>
      <c r="AFK524" s="165"/>
      <c r="AFL524" s="165"/>
      <c r="AFM524" s="165"/>
      <c r="AFN524" s="165"/>
      <c r="AFO524" s="165"/>
      <c r="AFP524" s="165"/>
      <c r="AFQ524" s="165"/>
      <c r="AFR524" s="165"/>
      <c r="AFS524" s="165"/>
      <c r="AFT524" s="165"/>
      <c r="AFU524" s="165"/>
      <c r="AFV524" s="165"/>
      <c r="AFW524" s="165"/>
      <c r="AFX524" s="165"/>
      <c r="AFY524" s="165"/>
      <c r="AFZ524" s="165"/>
      <c r="AGA524" s="165"/>
      <c r="AGB524" s="165"/>
      <c r="AGC524" s="165"/>
      <c r="AGD524" s="165"/>
      <c r="AGE524" s="165"/>
      <c r="AGF524" s="165"/>
      <c r="AGG524" s="165"/>
      <c r="AGH524" s="165"/>
      <c r="AGI524" s="165"/>
      <c r="AGJ524" s="165"/>
      <c r="AGK524" s="165"/>
      <c r="AGL524" s="165"/>
      <c r="AGM524" s="165"/>
      <c r="AGN524" s="165"/>
      <c r="AGO524" s="165"/>
      <c r="AGP524" s="165"/>
      <c r="AGQ524" s="165"/>
      <c r="AGR524" s="165"/>
      <c r="AGS524" s="165"/>
      <c r="AGT524" s="165"/>
      <c r="AGU524" s="165"/>
      <c r="AGV524" s="165"/>
      <c r="AGW524" s="165"/>
      <c r="AGX524" s="165"/>
      <c r="AGY524" s="165"/>
      <c r="AGZ524" s="165"/>
      <c r="AHA524" s="165"/>
      <c r="AHB524" s="165"/>
      <c r="AHC524" s="165"/>
      <c r="AHD524" s="165"/>
      <c r="AHE524" s="165"/>
      <c r="AHF524" s="165"/>
      <c r="AHG524" s="165"/>
      <c r="AHH524" s="165"/>
      <c r="AHI524" s="165"/>
      <c r="AHJ524" s="165"/>
      <c r="AHK524" s="165"/>
      <c r="AHL524" s="165"/>
      <c r="AHM524" s="165"/>
      <c r="AHN524" s="165"/>
      <c r="AHO524" s="165"/>
      <c r="AHP524" s="165"/>
      <c r="AHQ524" s="165"/>
      <c r="AHR524" s="165"/>
      <c r="AHS524" s="165"/>
      <c r="AHT524" s="165"/>
      <c r="AHU524" s="165"/>
      <c r="AHV524" s="165"/>
      <c r="AHW524" s="165"/>
      <c r="AHX524" s="165"/>
      <c r="AHY524" s="165"/>
      <c r="AHZ524" s="165"/>
      <c r="AIA524" s="165"/>
      <c r="AIB524" s="165"/>
      <c r="AIC524" s="165"/>
      <c r="AID524" s="165"/>
      <c r="AIE524" s="165"/>
      <c r="AIF524" s="165"/>
      <c r="AIG524" s="165"/>
      <c r="AIH524" s="165"/>
      <c r="AII524" s="165"/>
      <c r="AIJ524" s="165"/>
      <c r="AIK524" s="165"/>
      <c r="AIL524" s="165"/>
      <c r="AIM524" s="165"/>
      <c r="AIN524" s="165"/>
      <c r="AIO524" s="165"/>
      <c r="AIP524" s="165"/>
      <c r="AIQ524" s="165"/>
      <c r="AIR524" s="165"/>
      <c r="AIS524" s="165"/>
      <c r="AIT524" s="165"/>
      <c r="AIU524" s="165"/>
      <c r="AIV524" s="165"/>
      <c r="AIW524" s="165"/>
      <c r="AIX524" s="165"/>
      <c r="AIY524" s="165"/>
      <c r="AIZ524" s="165"/>
      <c r="AJA524" s="165"/>
      <c r="AJB524" s="165"/>
      <c r="AJC524" s="165"/>
      <c r="AJD524" s="165"/>
      <c r="AJE524" s="165"/>
      <c r="AJF524" s="165"/>
      <c r="AJG524" s="165"/>
      <c r="AJH524" s="165"/>
      <c r="AJI524" s="165"/>
      <c r="AJJ524" s="165"/>
      <c r="AJK524" s="165"/>
      <c r="AJL524" s="165"/>
      <c r="AJM524" s="165"/>
      <c r="AJN524" s="165"/>
      <c r="AJO524" s="165"/>
      <c r="AJP524" s="165"/>
      <c r="AJQ524" s="165"/>
      <c r="AJR524" s="165"/>
      <c r="AJS524" s="165"/>
      <c r="AJT524" s="165"/>
      <c r="AJU524" s="165"/>
      <c r="AJV524" s="165"/>
      <c r="AJW524" s="165"/>
      <c r="AJX524" s="165"/>
      <c r="AJY524" s="165"/>
      <c r="AJZ524" s="165"/>
    </row>
    <row r="525" spans="1:962" ht="47.25" x14ac:dyDescent="0.2">
      <c r="A525" s="126">
        <v>60000169</v>
      </c>
      <c r="B525" s="164" t="s">
        <v>1436</v>
      </c>
      <c r="C525" s="153" t="s">
        <v>1368</v>
      </c>
      <c r="D525" s="155">
        <f t="shared" si="34"/>
        <v>930</v>
      </c>
      <c r="E525" s="155">
        <f>VLOOKUP(A525,[6]Лист2!$A$10:$G$1458,6,0)</f>
        <v>1116</v>
      </c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  <c r="AZ525" s="165"/>
      <c r="BA525" s="165"/>
      <c r="BB525" s="165"/>
      <c r="BC525" s="165"/>
      <c r="BD525" s="165"/>
      <c r="BE525" s="165"/>
      <c r="BF525" s="165"/>
      <c r="BG525" s="165"/>
      <c r="BH525" s="165"/>
      <c r="BI525" s="165"/>
      <c r="BJ525" s="165"/>
      <c r="BK525" s="165"/>
      <c r="BL525" s="165"/>
      <c r="BM525" s="165"/>
      <c r="BN525" s="165"/>
      <c r="BO525" s="165"/>
      <c r="BP525" s="165"/>
      <c r="BQ525" s="165"/>
      <c r="BR525" s="165"/>
      <c r="BS525" s="165"/>
      <c r="BT525" s="165"/>
      <c r="BU525" s="165"/>
      <c r="BV525" s="165"/>
      <c r="BW525" s="165"/>
      <c r="BX525" s="165"/>
      <c r="BY525" s="165"/>
      <c r="BZ525" s="165"/>
      <c r="CA525" s="165"/>
      <c r="CB525" s="165"/>
      <c r="CC525" s="165"/>
      <c r="CD525" s="165"/>
      <c r="CE525" s="165"/>
      <c r="CF525" s="165"/>
      <c r="CG525" s="165"/>
      <c r="CH525" s="165"/>
      <c r="CI525" s="165"/>
      <c r="CJ525" s="165"/>
      <c r="CK525" s="165"/>
      <c r="CL525" s="165"/>
      <c r="CM525" s="165"/>
      <c r="CN525" s="165"/>
      <c r="CO525" s="165"/>
      <c r="CP525" s="165"/>
      <c r="CQ525" s="165"/>
      <c r="CR525" s="165"/>
      <c r="CS525" s="165"/>
      <c r="CT525" s="165"/>
      <c r="CU525" s="165"/>
      <c r="CV525" s="165"/>
      <c r="CW525" s="165"/>
      <c r="CX525" s="165"/>
      <c r="CY525" s="165"/>
      <c r="CZ525" s="165"/>
      <c r="DA525" s="165"/>
      <c r="DB525" s="165"/>
      <c r="DC525" s="165"/>
      <c r="DD525" s="165"/>
      <c r="DE525" s="165"/>
      <c r="DF525" s="165"/>
      <c r="DG525" s="165"/>
      <c r="DH525" s="165"/>
      <c r="DI525" s="165"/>
      <c r="DJ525" s="165"/>
      <c r="DK525" s="165"/>
      <c r="DL525" s="165"/>
      <c r="DM525" s="165"/>
      <c r="DN525" s="165"/>
      <c r="DO525" s="165"/>
      <c r="DP525" s="165"/>
      <c r="DQ525" s="165"/>
      <c r="DR525" s="165"/>
      <c r="DS525" s="165"/>
      <c r="DT525" s="165"/>
      <c r="DU525" s="165"/>
      <c r="DV525" s="165"/>
      <c r="DW525" s="165"/>
      <c r="DX525" s="165"/>
      <c r="DY525" s="165"/>
      <c r="DZ525" s="165"/>
      <c r="EA525" s="165"/>
      <c r="EB525" s="165"/>
      <c r="EC525" s="165"/>
      <c r="ED525" s="165"/>
      <c r="EE525" s="165"/>
      <c r="EF525" s="165"/>
      <c r="EG525" s="165"/>
      <c r="EH525" s="165"/>
      <c r="EI525" s="165"/>
      <c r="EJ525" s="165"/>
      <c r="EK525" s="165"/>
      <c r="EL525" s="165"/>
      <c r="EM525" s="165"/>
      <c r="EN525" s="165"/>
      <c r="EO525" s="165"/>
      <c r="EP525" s="165"/>
      <c r="EQ525" s="165"/>
      <c r="ER525" s="165"/>
      <c r="ES525" s="165"/>
      <c r="ET525" s="165"/>
      <c r="EU525" s="165"/>
      <c r="EV525" s="165"/>
      <c r="EW525" s="165"/>
      <c r="EX525" s="165"/>
      <c r="EY525" s="165"/>
      <c r="EZ525" s="165"/>
      <c r="FA525" s="165"/>
      <c r="FB525" s="165"/>
      <c r="FC525" s="165"/>
      <c r="FD525" s="165"/>
      <c r="FE525" s="165"/>
      <c r="FF525" s="165"/>
      <c r="FG525" s="165"/>
      <c r="FH525" s="165"/>
      <c r="FI525" s="165"/>
      <c r="FJ525" s="165"/>
      <c r="FK525" s="165"/>
      <c r="FL525" s="165"/>
      <c r="FM525" s="165"/>
      <c r="FN525" s="165"/>
      <c r="FO525" s="165"/>
      <c r="FP525" s="165"/>
      <c r="FQ525" s="165"/>
      <c r="FR525" s="165"/>
      <c r="FS525" s="165"/>
      <c r="FT525" s="165"/>
      <c r="FU525" s="165"/>
      <c r="FV525" s="165"/>
      <c r="FW525" s="165"/>
      <c r="FX525" s="165"/>
      <c r="FY525" s="165"/>
      <c r="FZ525" s="165"/>
      <c r="GA525" s="165"/>
      <c r="GB525" s="165"/>
      <c r="GC525" s="165"/>
      <c r="GD525" s="165"/>
      <c r="GE525" s="165"/>
      <c r="GF525" s="165"/>
      <c r="GG525" s="165"/>
      <c r="GH525" s="165"/>
      <c r="GI525" s="165"/>
      <c r="GJ525" s="165"/>
      <c r="GK525" s="165"/>
      <c r="GL525" s="165"/>
      <c r="GM525" s="165"/>
      <c r="GN525" s="165"/>
      <c r="GO525" s="165"/>
      <c r="GP525" s="165"/>
      <c r="GQ525" s="165"/>
      <c r="GR525" s="165"/>
      <c r="GS525" s="165"/>
      <c r="GT525" s="165"/>
      <c r="GU525" s="165"/>
      <c r="GV525" s="165"/>
      <c r="GW525" s="165"/>
      <c r="GX525" s="165"/>
      <c r="GY525" s="165"/>
      <c r="GZ525" s="165"/>
      <c r="HA525" s="165"/>
      <c r="HB525" s="165"/>
      <c r="HC525" s="165"/>
      <c r="HD525" s="165"/>
      <c r="HE525" s="165"/>
      <c r="HF525" s="165"/>
      <c r="HG525" s="165"/>
      <c r="HH525" s="165"/>
      <c r="HI525" s="165"/>
      <c r="HJ525" s="165"/>
      <c r="HK525" s="165"/>
      <c r="HL525" s="165"/>
      <c r="HM525" s="165"/>
      <c r="HN525" s="165"/>
      <c r="HO525" s="165"/>
      <c r="HP525" s="165"/>
      <c r="HQ525" s="165"/>
      <c r="HR525" s="165"/>
      <c r="HS525" s="165"/>
      <c r="HT525" s="165"/>
      <c r="HU525" s="165"/>
      <c r="HV525" s="165"/>
      <c r="HW525" s="165"/>
      <c r="HX525" s="165"/>
      <c r="HY525" s="165"/>
      <c r="HZ525" s="165"/>
      <c r="IA525" s="165"/>
      <c r="IB525" s="165"/>
      <c r="IC525" s="165"/>
      <c r="ID525" s="165"/>
      <c r="IE525" s="165"/>
      <c r="IF525" s="165"/>
      <c r="IG525" s="165"/>
      <c r="IH525" s="165"/>
      <c r="II525" s="165"/>
      <c r="IJ525" s="165"/>
      <c r="IK525" s="165"/>
      <c r="IL525" s="165"/>
      <c r="IM525" s="165"/>
      <c r="IN525" s="165"/>
      <c r="IO525" s="165"/>
      <c r="IP525" s="165"/>
      <c r="IQ525" s="165"/>
      <c r="IR525" s="165"/>
      <c r="IS525" s="165"/>
      <c r="IT525" s="165"/>
      <c r="IU525" s="165"/>
      <c r="IV525" s="165"/>
      <c r="IW525" s="165"/>
      <c r="IX525" s="165"/>
      <c r="IY525" s="165"/>
      <c r="IZ525" s="165"/>
      <c r="JA525" s="165"/>
      <c r="JB525" s="165"/>
      <c r="JC525" s="165"/>
      <c r="JD525" s="165"/>
      <c r="JE525" s="165"/>
      <c r="JF525" s="165"/>
      <c r="JG525" s="165"/>
      <c r="JH525" s="165"/>
      <c r="JI525" s="165"/>
      <c r="JJ525" s="165"/>
      <c r="JK525" s="165"/>
      <c r="JL525" s="165"/>
      <c r="JM525" s="165"/>
      <c r="JN525" s="165"/>
      <c r="JO525" s="165"/>
      <c r="JP525" s="165"/>
      <c r="JQ525" s="165"/>
      <c r="JR525" s="165"/>
      <c r="JS525" s="165"/>
      <c r="JT525" s="165"/>
      <c r="JU525" s="165"/>
      <c r="JV525" s="165"/>
      <c r="JW525" s="165"/>
      <c r="JX525" s="165"/>
      <c r="JY525" s="165"/>
      <c r="JZ525" s="165"/>
      <c r="KA525" s="165"/>
      <c r="KB525" s="165"/>
      <c r="KC525" s="165"/>
      <c r="KD525" s="165"/>
      <c r="KE525" s="165"/>
      <c r="KF525" s="165"/>
      <c r="KG525" s="165"/>
      <c r="KH525" s="165"/>
      <c r="KI525" s="165"/>
      <c r="KJ525" s="165"/>
      <c r="KK525" s="165"/>
      <c r="KL525" s="165"/>
      <c r="KM525" s="165"/>
      <c r="KN525" s="165"/>
      <c r="KO525" s="165"/>
      <c r="KP525" s="165"/>
      <c r="KQ525" s="165"/>
      <c r="KR525" s="165"/>
      <c r="KS525" s="165"/>
      <c r="KT525" s="165"/>
      <c r="KU525" s="165"/>
      <c r="KV525" s="165"/>
      <c r="KW525" s="165"/>
      <c r="KX525" s="165"/>
      <c r="KY525" s="165"/>
      <c r="KZ525" s="165"/>
      <c r="LA525" s="165"/>
      <c r="LB525" s="165"/>
      <c r="LC525" s="165"/>
      <c r="LD525" s="165"/>
      <c r="LE525" s="165"/>
      <c r="LF525" s="165"/>
      <c r="LG525" s="165"/>
      <c r="LH525" s="165"/>
      <c r="LI525" s="165"/>
      <c r="LJ525" s="165"/>
      <c r="LK525" s="165"/>
      <c r="LL525" s="165"/>
      <c r="LM525" s="165"/>
      <c r="LN525" s="165"/>
      <c r="LO525" s="165"/>
      <c r="LP525" s="165"/>
      <c r="LQ525" s="165"/>
      <c r="LR525" s="165"/>
      <c r="LS525" s="165"/>
      <c r="LT525" s="165"/>
      <c r="LU525" s="165"/>
      <c r="LV525" s="165"/>
      <c r="LW525" s="165"/>
      <c r="LX525" s="165"/>
      <c r="LY525" s="165"/>
      <c r="LZ525" s="165"/>
      <c r="MA525" s="165"/>
      <c r="MB525" s="165"/>
      <c r="MC525" s="165"/>
      <c r="MD525" s="165"/>
      <c r="ME525" s="165"/>
      <c r="MF525" s="165"/>
      <c r="MG525" s="165"/>
      <c r="MH525" s="165"/>
      <c r="MI525" s="165"/>
      <c r="MJ525" s="165"/>
      <c r="MK525" s="165"/>
      <c r="ML525" s="165"/>
      <c r="MM525" s="165"/>
      <c r="MN525" s="165"/>
      <c r="MO525" s="165"/>
      <c r="MP525" s="165"/>
      <c r="MQ525" s="165"/>
      <c r="MR525" s="165"/>
      <c r="MS525" s="165"/>
      <c r="MT525" s="165"/>
      <c r="MU525" s="165"/>
      <c r="MV525" s="165"/>
      <c r="MW525" s="165"/>
      <c r="MX525" s="165"/>
      <c r="MY525" s="165"/>
      <c r="MZ525" s="165"/>
      <c r="NA525" s="165"/>
      <c r="NB525" s="165"/>
      <c r="NC525" s="165"/>
      <c r="ND525" s="165"/>
      <c r="NE525" s="165"/>
      <c r="NF525" s="165"/>
      <c r="NG525" s="165"/>
      <c r="NH525" s="165"/>
      <c r="NI525" s="165"/>
      <c r="NJ525" s="165"/>
      <c r="NK525" s="165"/>
      <c r="NL525" s="165"/>
      <c r="NM525" s="165"/>
      <c r="NN525" s="165"/>
      <c r="NO525" s="165"/>
      <c r="NP525" s="165"/>
      <c r="NQ525" s="165"/>
      <c r="NR525" s="165"/>
      <c r="NS525" s="165"/>
      <c r="NT525" s="165"/>
      <c r="NU525" s="165"/>
      <c r="NV525" s="165"/>
      <c r="NW525" s="165"/>
      <c r="NX525" s="165"/>
      <c r="NY525" s="165"/>
      <c r="NZ525" s="165"/>
      <c r="OA525" s="165"/>
      <c r="OB525" s="165"/>
      <c r="OC525" s="165"/>
      <c r="OD525" s="165"/>
      <c r="OE525" s="165"/>
      <c r="OF525" s="165"/>
      <c r="OG525" s="165"/>
      <c r="OH525" s="165"/>
      <c r="OI525" s="165"/>
      <c r="OJ525" s="165"/>
      <c r="OK525" s="165"/>
      <c r="OL525" s="165"/>
      <c r="OM525" s="165"/>
      <c r="ON525" s="165"/>
      <c r="OO525" s="165"/>
      <c r="OP525" s="165"/>
      <c r="OQ525" s="165"/>
      <c r="OR525" s="165"/>
      <c r="OS525" s="165"/>
      <c r="OT525" s="165"/>
      <c r="OU525" s="165"/>
      <c r="OV525" s="165"/>
      <c r="OW525" s="165"/>
      <c r="OX525" s="165"/>
      <c r="OY525" s="165"/>
      <c r="OZ525" s="165"/>
      <c r="PA525" s="165"/>
      <c r="PB525" s="165"/>
      <c r="PC525" s="165"/>
      <c r="PD525" s="165"/>
      <c r="PE525" s="165"/>
      <c r="PF525" s="165"/>
      <c r="PG525" s="165"/>
      <c r="PH525" s="165"/>
      <c r="PI525" s="165"/>
      <c r="PJ525" s="165"/>
      <c r="PK525" s="165"/>
      <c r="PL525" s="165"/>
      <c r="PM525" s="165"/>
      <c r="PN525" s="165"/>
      <c r="PO525" s="165"/>
      <c r="PP525" s="165"/>
      <c r="PQ525" s="165"/>
      <c r="PR525" s="165"/>
      <c r="PS525" s="165"/>
      <c r="PT525" s="165"/>
      <c r="PU525" s="165"/>
      <c r="PV525" s="165"/>
      <c r="PW525" s="165"/>
      <c r="PX525" s="165"/>
      <c r="PY525" s="165"/>
      <c r="PZ525" s="165"/>
      <c r="QA525" s="165"/>
      <c r="QB525" s="165"/>
      <c r="QC525" s="165"/>
      <c r="QD525" s="165"/>
      <c r="QE525" s="165"/>
      <c r="QF525" s="165"/>
      <c r="QG525" s="165"/>
      <c r="QH525" s="165"/>
      <c r="QI525" s="165"/>
      <c r="QJ525" s="165"/>
      <c r="QK525" s="165"/>
      <c r="QL525" s="165"/>
      <c r="QM525" s="165"/>
      <c r="QN525" s="165"/>
      <c r="QO525" s="165"/>
      <c r="QP525" s="165"/>
      <c r="QQ525" s="165"/>
      <c r="QR525" s="165"/>
      <c r="QS525" s="165"/>
      <c r="QT525" s="165"/>
      <c r="QU525" s="165"/>
      <c r="QV525" s="165"/>
      <c r="QW525" s="165"/>
      <c r="QX525" s="165"/>
      <c r="QY525" s="165"/>
      <c r="QZ525" s="165"/>
      <c r="RA525" s="165"/>
      <c r="RB525" s="165"/>
      <c r="RC525" s="165"/>
      <c r="RD525" s="165"/>
      <c r="RE525" s="165"/>
      <c r="RF525" s="165"/>
      <c r="RG525" s="165"/>
      <c r="RH525" s="165"/>
      <c r="RI525" s="165"/>
      <c r="RJ525" s="165"/>
      <c r="RK525" s="165"/>
      <c r="RL525" s="165"/>
      <c r="RM525" s="165"/>
      <c r="RN525" s="165"/>
      <c r="RO525" s="165"/>
      <c r="RP525" s="165"/>
      <c r="RQ525" s="165"/>
      <c r="RR525" s="165"/>
      <c r="RS525" s="165"/>
      <c r="RT525" s="165"/>
      <c r="RU525" s="165"/>
      <c r="RV525" s="165"/>
      <c r="RW525" s="165"/>
      <c r="RX525" s="165"/>
      <c r="RY525" s="165"/>
      <c r="RZ525" s="165"/>
      <c r="SA525" s="165"/>
      <c r="SB525" s="165"/>
      <c r="SC525" s="165"/>
      <c r="SD525" s="165"/>
      <c r="SE525" s="165"/>
      <c r="SF525" s="165"/>
      <c r="SG525" s="165"/>
      <c r="SH525" s="165"/>
      <c r="SI525" s="165"/>
      <c r="SJ525" s="165"/>
      <c r="SK525" s="165"/>
      <c r="SL525" s="165"/>
      <c r="SM525" s="165"/>
      <c r="SN525" s="165"/>
      <c r="SO525" s="165"/>
      <c r="SP525" s="165"/>
      <c r="SQ525" s="165"/>
      <c r="SR525" s="165"/>
      <c r="SS525" s="165"/>
      <c r="ST525" s="165"/>
      <c r="SU525" s="165"/>
      <c r="SV525" s="165"/>
      <c r="SW525" s="165"/>
      <c r="SX525" s="165"/>
      <c r="SY525" s="165"/>
      <c r="SZ525" s="165"/>
      <c r="TA525" s="165"/>
      <c r="TB525" s="165"/>
      <c r="TC525" s="165"/>
      <c r="TD525" s="165"/>
      <c r="TE525" s="165"/>
      <c r="TF525" s="165"/>
      <c r="TG525" s="165"/>
      <c r="TH525" s="165"/>
      <c r="TI525" s="165"/>
      <c r="TJ525" s="165"/>
      <c r="TK525" s="165"/>
      <c r="TL525" s="165"/>
      <c r="TM525" s="165"/>
      <c r="TN525" s="165"/>
      <c r="TO525" s="165"/>
      <c r="TP525" s="165"/>
      <c r="TQ525" s="165"/>
      <c r="TR525" s="165"/>
      <c r="TS525" s="165"/>
      <c r="TT525" s="165"/>
      <c r="TU525" s="165"/>
      <c r="TV525" s="165"/>
      <c r="TW525" s="165"/>
      <c r="TX525" s="165"/>
      <c r="TY525" s="165"/>
      <c r="TZ525" s="165"/>
      <c r="UA525" s="165"/>
      <c r="UB525" s="165"/>
      <c r="UC525" s="165"/>
      <c r="UD525" s="165"/>
      <c r="UE525" s="165"/>
      <c r="UF525" s="165"/>
      <c r="UG525" s="165"/>
      <c r="UH525" s="165"/>
      <c r="UI525" s="165"/>
      <c r="UJ525" s="165"/>
      <c r="UK525" s="165"/>
      <c r="UL525" s="165"/>
      <c r="UM525" s="165"/>
      <c r="UN525" s="165"/>
      <c r="UO525" s="165"/>
      <c r="UP525" s="165"/>
      <c r="UQ525" s="165"/>
      <c r="UR525" s="165"/>
      <c r="US525" s="165"/>
      <c r="UT525" s="165"/>
      <c r="UU525" s="165"/>
      <c r="UV525" s="165"/>
      <c r="UW525" s="165"/>
      <c r="UX525" s="165"/>
      <c r="UY525" s="165"/>
      <c r="UZ525" s="165"/>
      <c r="VA525" s="165"/>
      <c r="VB525" s="165"/>
      <c r="VC525" s="165"/>
      <c r="VD525" s="165"/>
      <c r="VE525" s="165"/>
      <c r="VF525" s="165"/>
      <c r="VG525" s="165"/>
      <c r="VH525" s="165"/>
      <c r="VI525" s="165"/>
      <c r="VJ525" s="165"/>
      <c r="VK525" s="165"/>
      <c r="VL525" s="165"/>
      <c r="VM525" s="165"/>
      <c r="VN525" s="165"/>
      <c r="VO525" s="165"/>
      <c r="VP525" s="165"/>
      <c r="VQ525" s="165"/>
      <c r="VR525" s="165"/>
      <c r="VS525" s="165"/>
      <c r="VT525" s="165"/>
      <c r="VU525" s="165"/>
      <c r="VV525" s="165"/>
      <c r="VW525" s="165"/>
      <c r="VX525" s="165"/>
      <c r="VY525" s="165"/>
      <c r="VZ525" s="165"/>
      <c r="WA525" s="165"/>
      <c r="WB525" s="165"/>
      <c r="WC525" s="165"/>
      <c r="WD525" s="165"/>
      <c r="WE525" s="165"/>
      <c r="WF525" s="165"/>
      <c r="WG525" s="165"/>
      <c r="WH525" s="165"/>
      <c r="WI525" s="165"/>
      <c r="WJ525" s="165"/>
      <c r="WK525" s="165"/>
      <c r="WL525" s="165"/>
      <c r="WM525" s="165"/>
      <c r="WN525" s="165"/>
      <c r="WO525" s="165"/>
      <c r="WP525" s="165"/>
      <c r="WQ525" s="165"/>
      <c r="WR525" s="165"/>
      <c r="WS525" s="165"/>
      <c r="WT525" s="165"/>
      <c r="WU525" s="165"/>
      <c r="WV525" s="165"/>
      <c r="WW525" s="165"/>
      <c r="WX525" s="165"/>
      <c r="WY525" s="165"/>
      <c r="WZ525" s="165"/>
      <c r="XA525" s="165"/>
      <c r="XB525" s="165"/>
      <c r="XC525" s="165"/>
      <c r="XD525" s="165"/>
      <c r="XE525" s="165"/>
      <c r="XF525" s="165"/>
      <c r="XG525" s="165"/>
      <c r="XH525" s="165"/>
      <c r="XI525" s="165"/>
      <c r="XJ525" s="165"/>
      <c r="XK525" s="165"/>
      <c r="XL525" s="165"/>
      <c r="XM525" s="165"/>
      <c r="XN525" s="165"/>
      <c r="XO525" s="165"/>
      <c r="XP525" s="165"/>
      <c r="XQ525" s="165"/>
      <c r="XR525" s="165"/>
      <c r="XS525" s="165"/>
      <c r="XT525" s="165"/>
      <c r="XU525" s="165"/>
      <c r="XV525" s="165"/>
      <c r="XW525" s="165"/>
      <c r="XX525" s="165"/>
      <c r="XY525" s="165"/>
      <c r="XZ525" s="165"/>
      <c r="YA525" s="165"/>
      <c r="YB525" s="165"/>
      <c r="YC525" s="165"/>
      <c r="YD525" s="165"/>
      <c r="YE525" s="165"/>
      <c r="YF525" s="165"/>
      <c r="YG525" s="165"/>
      <c r="YH525" s="165"/>
      <c r="YI525" s="165"/>
      <c r="YJ525" s="165"/>
      <c r="YK525" s="165"/>
      <c r="YL525" s="165"/>
      <c r="YM525" s="165"/>
      <c r="YN525" s="165"/>
      <c r="YO525" s="165"/>
      <c r="YP525" s="165"/>
      <c r="YQ525" s="165"/>
      <c r="YR525" s="165"/>
      <c r="YS525" s="165"/>
      <c r="YT525" s="165"/>
      <c r="YU525" s="165"/>
      <c r="YV525" s="165"/>
      <c r="YW525" s="165"/>
      <c r="YX525" s="165"/>
      <c r="YY525" s="165"/>
      <c r="YZ525" s="165"/>
      <c r="ZA525" s="165"/>
      <c r="ZB525" s="165"/>
      <c r="ZC525" s="165"/>
      <c r="ZD525" s="165"/>
      <c r="ZE525" s="165"/>
      <c r="ZF525" s="165"/>
      <c r="ZG525" s="165"/>
      <c r="ZH525" s="165"/>
      <c r="ZI525" s="165"/>
      <c r="ZJ525" s="165"/>
      <c r="ZK525" s="165"/>
      <c r="ZL525" s="165"/>
      <c r="ZM525" s="165"/>
      <c r="ZN525" s="165"/>
      <c r="ZO525" s="165"/>
      <c r="ZP525" s="165"/>
      <c r="ZQ525" s="165"/>
      <c r="ZR525" s="165"/>
      <c r="ZS525" s="165"/>
      <c r="ZT525" s="165"/>
      <c r="ZU525" s="165"/>
      <c r="ZV525" s="165"/>
      <c r="ZW525" s="165"/>
      <c r="ZX525" s="165"/>
      <c r="ZY525" s="165"/>
      <c r="ZZ525" s="165"/>
      <c r="AAA525" s="165"/>
      <c r="AAB525" s="165"/>
      <c r="AAC525" s="165"/>
      <c r="AAD525" s="165"/>
      <c r="AAE525" s="165"/>
      <c r="AAF525" s="165"/>
      <c r="AAG525" s="165"/>
      <c r="AAH525" s="165"/>
      <c r="AAI525" s="165"/>
      <c r="AAJ525" s="165"/>
      <c r="AAK525" s="165"/>
      <c r="AAL525" s="165"/>
      <c r="AAM525" s="165"/>
      <c r="AAN525" s="165"/>
      <c r="AAO525" s="165"/>
      <c r="AAP525" s="165"/>
      <c r="AAQ525" s="165"/>
      <c r="AAR525" s="165"/>
      <c r="AAS525" s="165"/>
      <c r="AAT525" s="165"/>
      <c r="AAU525" s="165"/>
      <c r="AAV525" s="165"/>
      <c r="AAW525" s="165"/>
      <c r="AAX525" s="165"/>
      <c r="AAY525" s="165"/>
      <c r="AAZ525" s="165"/>
      <c r="ABA525" s="165"/>
      <c r="ABB525" s="165"/>
      <c r="ABC525" s="165"/>
      <c r="ABD525" s="165"/>
      <c r="ABE525" s="165"/>
      <c r="ABF525" s="165"/>
      <c r="ABG525" s="165"/>
      <c r="ABH525" s="165"/>
      <c r="ABI525" s="165"/>
      <c r="ABJ525" s="165"/>
      <c r="ABK525" s="165"/>
      <c r="ABL525" s="165"/>
      <c r="ABM525" s="165"/>
      <c r="ABN525" s="165"/>
      <c r="ABO525" s="165"/>
      <c r="ABP525" s="165"/>
      <c r="ABQ525" s="165"/>
      <c r="ABR525" s="165"/>
      <c r="ABS525" s="165"/>
      <c r="ABT525" s="165"/>
      <c r="ABU525" s="165"/>
      <c r="ABV525" s="165"/>
      <c r="ABW525" s="165"/>
      <c r="ABX525" s="165"/>
      <c r="ABY525" s="165"/>
      <c r="ABZ525" s="165"/>
      <c r="ACA525" s="165"/>
      <c r="ACB525" s="165"/>
      <c r="ACC525" s="165"/>
      <c r="ACD525" s="165"/>
      <c r="ACE525" s="165"/>
      <c r="ACF525" s="165"/>
      <c r="ACG525" s="165"/>
      <c r="ACH525" s="165"/>
      <c r="ACI525" s="165"/>
      <c r="ACJ525" s="165"/>
      <c r="ACK525" s="165"/>
      <c r="ACL525" s="165"/>
      <c r="ACM525" s="165"/>
      <c r="ACN525" s="165"/>
      <c r="ACO525" s="165"/>
      <c r="ACP525" s="165"/>
      <c r="ACQ525" s="165"/>
      <c r="ACR525" s="165"/>
      <c r="ACS525" s="165"/>
      <c r="ACT525" s="165"/>
      <c r="ACU525" s="165"/>
      <c r="ACV525" s="165"/>
      <c r="ACW525" s="165"/>
      <c r="ACX525" s="165"/>
      <c r="ACY525" s="165"/>
      <c r="ACZ525" s="165"/>
      <c r="ADA525" s="165"/>
      <c r="ADB525" s="165"/>
      <c r="ADC525" s="165"/>
      <c r="ADD525" s="165"/>
      <c r="ADE525" s="165"/>
      <c r="ADF525" s="165"/>
      <c r="ADG525" s="165"/>
      <c r="ADH525" s="165"/>
      <c r="ADI525" s="165"/>
      <c r="ADJ525" s="165"/>
      <c r="ADK525" s="165"/>
      <c r="ADL525" s="165"/>
      <c r="ADM525" s="165"/>
      <c r="ADN525" s="165"/>
      <c r="ADO525" s="165"/>
      <c r="ADP525" s="165"/>
      <c r="ADQ525" s="165"/>
      <c r="ADR525" s="165"/>
      <c r="ADS525" s="165"/>
      <c r="ADT525" s="165"/>
      <c r="ADU525" s="165"/>
      <c r="ADV525" s="165"/>
      <c r="ADW525" s="165"/>
      <c r="ADX525" s="165"/>
      <c r="ADY525" s="165"/>
      <c r="ADZ525" s="165"/>
      <c r="AEA525" s="165"/>
      <c r="AEB525" s="165"/>
      <c r="AEC525" s="165"/>
      <c r="AED525" s="165"/>
      <c r="AEE525" s="165"/>
      <c r="AEF525" s="165"/>
      <c r="AEG525" s="165"/>
      <c r="AEH525" s="165"/>
      <c r="AEI525" s="165"/>
      <c r="AEJ525" s="165"/>
      <c r="AEK525" s="165"/>
      <c r="AEL525" s="165"/>
      <c r="AEM525" s="165"/>
      <c r="AEN525" s="165"/>
      <c r="AEO525" s="165"/>
      <c r="AEP525" s="165"/>
      <c r="AEQ525" s="165"/>
      <c r="AER525" s="165"/>
      <c r="AES525" s="165"/>
      <c r="AET525" s="165"/>
      <c r="AEU525" s="165"/>
      <c r="AEV525" s="165"/>
      <c r="AEW525" s="165"/>
      <c r="AEX525" s="165"/>
      <c r="AEY525" s="165"/>
      <c r="AEZ525" s="165"/>
      <c r="AFA525" s="165"/>
      <c r="AFB525" s="165"/>
      <c r="AFC525" s="165"/>
      <c r="AFD525" s="165"/>
      <c r="AFE525" s="165"/>
      <c r="AFF525" s="165"/>
      <c r="AFG525" s="165"/>
      <c r="AFH525" s="165"/>
      <c r="AFI525" s="165"/>
      <c r="AFJ525" s="165"/>
      <c r="AFK525" s="165"/>
      <c r="AFL525" s="165"/>
      <c r="AFM525" s="165"/>
      <c r="AFN525" s="165"/>
      <c r="AFO525" s="165"/>
      <c r="AFP525" s="165"/>
      <c r="AFQ525" s="165"/>
      <c r="AFR525" s="165"/>
      <c r="AFS525" s="165"/>
      <c r="AFT525" s="165"/>
      <c r="AFU525" s="165"/>
      <c r="AFV525" s="165"/>
      <c r="AFW525" s="165"/>
      <c r="AFX525" s="165"/>
      <c r="AFY525" s="165"/>
      <c r="AFZ525" s="165"/>
      <c r="AGA525" s="165"/>
      <c r="AGB525" s="165"/>
      <c r="AGC525" s="165"/>
      <c r="AGD525" s="165"/>
      <c r="AGE525" s="165"/>
      <c r="AGF525" s="165"/>
      <c r="AGG525" s="165"/>
      <c r="AGH525" s="165"/>
      <c r="AGI525" s="165"/>
      <c r="AGJ525" s="165"/>
      <c r="AGK525" s="165"/>
      <c r="AGL525" s="165"/>
      <c r="AGM525" s="165"/>
      <c r="AGN525" s="165"/>
      <c r="AGO525" s="165"/>
      <c r="AGP525" s="165"/>
      <c r="AGQ525" s="165"/>
      <c r="AGR525" s="165"/>
      <c r="AGS525" s="165"/>
      <c r="AGT525" s="165"/>
      <c r="AGU525" s="165"/>
      <c r="AGV525" s="165"/>
      <c r="AGW525" s="165"/>
      <c r="AGX525" s="165"/>
      <c r="AGY525" s="165"/>
      <c r="AGZ525" s="165"/>
      <c r="AHA525" s="165"/>
      <c r="AHB525" s="165"/>
      <c r="AHC525" s="165"/>
      <c r="AHD525" s="165"/>
      <c r="AHE525" s="165"/>
      <c r="AHF525" s="165"/>
      <c r="AHG525" s="165"/>
      <c r="AHH525" s="165"/>
      <c r="AHI525" s="165"/>
      <c r="AHJ525" s="165"/>
      <c r="AHK525" s="165"/>
      <c r="AHL525" s="165"/>
      <c r="AHM525" s="165"/>
      <c r="AHN525" s="165"/>
      <c r="AHO525" s="165"/>
      <c r="AHP525" s="165"/>
      <c r="AHQ525" s="165"/>
      <c r="AHR525" s="165"/>
      <c r="AHS525" s="165"/>
      <c r="AHT525" s="165"/>
      <c r="AHU525" s="165"/>
      <c r="AHV525" s="165"/>
      <c r="AHW525" s="165"/>
      <c r="AHX525" s="165"/>
      <c r="AHY525" s="165"/>
      <c r="AHZ525" s="165"/>
      <c r="AIA525" s="165"/>
      <c r="AIB525" s="165"/>
      <c r="AIC525" s="165"/>
      <c r="AID525" s="165"/>
      <c r="AIE525" s="165"/>
      <c r="AIF525" s="165"/>
      <c r="AIG525" s="165"/>
      <c r="AIH525" s="165"/>
      <c r="AII525" s="165"/>
      <c r="AIJ525" s="165"/>
      <c r="AIK525" s="165"/>
      <c r="AIL525" s="165"/>
      <c r="AIM525" s="165"/>
      <c r="AIN525" s="165"/>
      <c r="AIO525" s="165"/>
      <c r="AIP525" s="165"/>
      <c r="AIQ525" s="165"/>
      <c r="AIR525" s="165"/>
      <c r="AIS525" s="165"/>
      <c r="AIT525" s="165"/>
      <c r="AIU525" s="165"/>
      <c r="AIV525" s="165"/>
      <c r="AIW525" s="165"/>
      <c r="AIX525" s="165"/>
      <c r="AIY525" s="165"/>
      <c r="AIZ525" s="165"/>
      <c r="AJA525" s="165"/>
      <c r="AJB525" s="165"/>
      <c r="AJC525" s="165"/>
      <c r="AJD525" s="165"/>
      <c r="AJE525" s="165"/>
      <c r="AJF525" s="165"/>
      <c r="AJG525" s="165"/>
      <c r="AJH525" s="165"/>
      <c r="AJI525" s="165"/>
      <c r="AJJ525" s="165"/>
      <c r="AJK525" s="165"/>
      <c r="AJL525" s="165"/>
      <c r="AJM525" s="165"/>
      <c r="AJN525" s="165"/>
      <c r="AJO525" s="165"/>
      <c r="AJP525" s="165"/>
      <c r="AJQ525" s="165"/>
      <c r="AJR525" s="165"/>
      <c r="AJS525" s="165"/>
      <c r="AJT525" s="165"/>
      <c r="AJU525" s="165"/>
      <c r="AJV525" s="165"/>
      <c r="AJW525" s="165"/>
      <c r="AJX525" s="165"/>
      <c r="AJY525" s="165"/>
      <c r="AJZ525" s="165"/>
    </row>
    <row r="526" spans="1:962" ht="63" x14ac:dyDescent="0.2">
      <c r="A526" s="126">
        <v>60000170</v>
      </c>
      <c r="B526" s="164" t="s">
        <v>1437</v>
      </c>
      <c r="C526" s="153" t="s">
        <v>1368</v>
      </c>
      <c r="D526" s="155">
        <f t="shared" ref="D526:D535" si="35">E526/1.2</f>
        <v>920</v>
      </c>
      <c r="E526" s="155">
        <f>VLOOKUP(A526,[6]Лист2!$A$10:$G$1458,6,0)</f>
        <v>1104</v>
      </c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  <c r="AZ526" s="165"/>
      <c r="BA526" s="165"/>
      <c r="BB526" s="165"/>
      <c r="BC526" s="165"/>
      <c r="BD526" s="165"/>
      <c r="BE526" s="165"/>
      <c r="BF526" s="165"/>
      <c r="BG526" s="165"/>
      <c r="BH526" s="165"/>
      <c r="BI526" s="165"/>
      <c r="BJ526" s="165"/>
      <c r="BK526" s="165"/>
      <c r="BL526" s="165"/>
      <c r="BM526" s="165"/>
      <c r="BN526" s="165"/>
      <c r="BO526" s="165"/>
      <c r="BP526" s="165"/>
      <c r="BQ526" s="165"/>
      <c r="BR526" s="165"/>
      <c r="BS526" s="165"/>
      <c r="BT526" s="165"/>
      <c r="BU526" s="165"/>
      <c r="BV526" s="165"/>
      <c r="BW526" s="165"/>
      <c r="BX526" s="165"/>
      <c r="BY526" s="165"/>
      <c r="BZ526" s="165"/>
      <c r="CA526" s="165"/>
      <c r="CB526" s="165"/>
      <c r="CC526" s="165"/>
      <c r="CD526" s="165"/>
      <c r="CE526" s="165"/>
      <c r="CF526" s="165"/>
      <c r="CG526" s="165"/>
      <c r="CH526" s="165"/>
      <c r="CI526" s="165"/>
      <c r="CJ526" s="165"/>
      <c r="CK526" s="165"/>
      <c r="CL526" s="165"/>
      <c r="CM526" s="165"/>
      <c r="CN526" s="165"/>
      <c r="CO526" s="165"/>
      <c r="CP526" s="165"/>
      <c r="CQ526" s="165"/>
      <c r="CR526" s="165"/>
      <c r="CS526" s="165"/>
      <c r="CT526" s="165"/>
      <c r="CU526" s="165"/>
      <c r="CV526" s="165"/>
      <c r="CW526" s="165"/>
      <c r="CX526" s="165"/>
      <c r="CY526" s="165"/>
      <c r="CZ526" s="165"/>
      <c r="DA526" s="165"/>
      <c r="DB526" s="165"/>
      <c r="DC526" s="165"/>
      <c r="DD526" s="165"/>
      <c r="DE526" s="165"/>
      <c r="DF526" s="165"/>
      <c r="DG526" s="165"/>
      <c r="DH526" s="165"/>
      <c r="DI526" s="165"/>
      <c r="DJ526" s="165"/>
      <c r="DK526" s="165"/>
      <c r="DL526" s="165"/>
      <c r="DM526" s="165"/>
      <c r="DN526" s="165"/>
      <c r="DO526" s="165"/>
      <c r="DP526" s="165"/>
      <c r="DQ526" s="165"/>
      <c r="DR526" s="165"/>
      <c r="DS526" s="165"/>
      <c r="DT526" s="165"/>
      <c r="DU526" s="165"/>
      <c r="DV526" s="165"/>
      <c r="DW526" s="165"/>
      <c r="DX526" s="165"/>
      <c r="DY526" s="165"/>
      <c r="DZ526" s="165"/>
      <c r="EA526" s="165"/>
      <c r="EB526" s="165"/>
      <c r="EC526" s="165"/>
      <c r="ED526" s="165"/>
      <c r="EE526" s="165"/>
      <c r="EF526" s="165"/>
      <c r="EG526" s="165"/>
      <c r="EH526" s="165"/>
      <c r="EI526" s="165"/>
      <c r="EJ526" s="165"/>
      <c r="EK526" s="165"/>
      <c r="EL526" s="165"/>
      <c r="EM526" s="165"/>
      <c r="EN526" s="165"/>
      <c r="EO526" s="165"/>
      <c r="EP526" s="165"/>
      <c r="EQ526" s="165"/>
      <c r="ER526" s="165"/>
      <c r="ES526" s="165"/>
      <c r="ET526" s="165"/>
      <c r="EU526" s="165"/>
      <c r="EV526" s="165"/>
      <c r="EW526" s="165"/>
      <c r="EX526" s="165"/>
      <c r="EY526" s="165"/>
      <c r="EZ526" s="165"/>
      <c r="FA526" s="165"/>
      <c r="FB526" s="165"/>
      <c r="FC526" s="165"/>
      <c r="FD526" s="165"/>
      <c r="FE526" s="165"/>
      <c r="FF526" s="165"/>
      <c r="FG526" s="165"/>
      <c r="FH526" s="165"/>
      <c r="FI526" s="165"/>
      <c r="FJ526" s="165"/>
      <c r="FK526" s="165"/>
      <c r="FL526" s="165"/>
      <c r="FM526" s="165"/>
      <c r="FN526" s="165"/>
      <c r="FO526" s="165"/>
      <c r="FP526" s="165"/>
      <c r="FQ526" s="165"/>
      <c r="FR526" s="165"/>
      <c r="FS526" s="165"/>
      <c r="FT526" s="165"/>
      <c r="FU526" s="165"/>
      <c r="FV526" s="165"/>
      <c r="FW526" s="165"/>
      <c r="FX526" s="165"/>
      <c r="FY526" s="165"/>
      <c r="FZ526" s="165"/>
      <c r="GA526" s="165"/>
      <c r="GB526" s="165"/>
      <c r="GC526" s="165"/>
      <c r="GD526" s="165"/>
      <c r="GE526" s="165"/>
      <c r="GF526" s="165"/>
      <c r="GG526" s="165"/>
      <c r="GH526" s="165"/>
      <c r="GI526" s="165"/>
      <c r="GJ526" s="165"/>
      <c r="GK526" s="165"/>
      <c r="GL526" s="165"/>
      <c r="GM526" s="165"/>
      <c r="GN526" s="165"/>
      <c r="GO526" s="165"/>
      <c r="GP526" s="165"/>
      <c r="GQ526" s="165"/>
      <c r="GR526" s="165"/>
      <c r="GS526" s="165"/>
      <c r="GT526" s="165"/>
      <c r="GU526" s="165"/>
      <c r="GV526" s="165"/>
      <c r="GW526" s="165"/>
      <c r="GX526" s="165"/>
      <c r="GY526" s="165"/>
      <c r="GZ526" s="165"/>
      <c r="HA526" s="165"/>
      <c r="HB526" s="165"/>
      <c r="HC526" s="165"/>
      <c r="HD526" s="165"/>
      <c r="HE526" s="165"/>
      <c r="HF526" s="165"/>
      <c r="HG526" s="165"/>
      <c r="HH526" s="165"/>
      <c r="HI526" s="165"/>
      <c r="HJ526" s="165"/>
      <c r="HK526" s="165"/>
      <c r="HL526" s="165"/>
      <c r="HM526" s="165"/>
      <c r="HN526" s="165"/>
      <c r="HO526" s="165"/>
      <c r="HP526" s="165"/>
      <c r="HQ526" s="165"/>
      <c r="HR526" s="165"/>
      <c r="HS526" s="165"/>
      <c r="HT526" s="165"/>
      <c r="HU526" s="165"/>
      <c r="HV526" s="165"/>
      <c r="HW526" s="165"/>
      <c r="HX526" s="165"/>
      <c r="HY526" s="165"/>
      <c r="HZ526" s="165"/>
      <c r="IA526" s="165"/>
      <c r="IB526" s="165"/>
      <c r="IC526" s="165"/>
      <c r="ID526" s="165"/>
      <c r="IE526" s="165"/>
      <c r="IF526" s="165"/>
      <c r="IG526" s="165"/>
      <c r="IH526" s="165"/>
      <c r="II526" s="165"/>
      <c r="IJ526" s="165"/>
      <c r="IK526" s="165"/>
      <c r="IL526" s="165"/>
      <c r="IM526" s="165"/>
      <c r="IN526" s="165"/>
      <c r="IO526" s="165"/>
      <c r="IP526" s="165"/>
      <c r="IQ526" s="165"/>
      <c r="IR526" s="165"/>
      <c r="IS526" s="165"/>
      <c r="IT526" s="165"/>
      <c r="IU526" s="165"/>
      <c r="IV526" s="165"/>
      <c r="IW526" s="165"/>
      <c r="IX526" s="165"/>
      <c r="IY526" s="165"/>
      <c r="IZ526" s="165"/>
      <c r="JA526" s="165"/>
      <c r="JB526" s="165"/>
      <c r="JC526" s="165"/>
      <c r="JD526" s="165"/>
      <c r="JE526" s="165"/>
      <c r="JF526" s="165"/>
      <c r="JG526" s="165"/>
      <c r="JH526" s="165"/>
      <c r="JI526" s="165"/>
      <c r="JJ526" s="165"/>
      <c r="JK526" s="165"/>
      <c r="JL526" s="165"/>
      <c r="JM526" s="165"/>
      <c r="JN526" s="165"/>
      <c r="JO526" s="165"/>
      <c r="JP526" s="165"/>
      <c r="JQ526" s="165"/>
      <c r="JR526" s="165"/>
      <c r="JS526" s="165"/>
      <c r="JT526" s="165"/>
      <c r="JU526" s="165"/>
      <c r="JV526" s="165"/>
      <c r="JW526" s="165"/>
      <c r="JX526" s="165"/>
      <c r="JY526" s="165"/>
      <c r="JZ526" s="165"/>
      <c r="KA526" s="165"/>
      <c r="KB526" s="165"/>
      <c r="KC526" s="165"/>
      <c r="KD526" s="165"/>
      <c r="KE526" s="165"/>
      <c r="KF526" s="165"/>
      <c r="KG526" s="165"/>
      <c r="KH526" s="165"/>
      <c r="KI526" s="165"/>
      <c r="KJ526" s="165"/>
      <c r="KK526" s="165"/>
      <c r="KL526" s="165"/>
      <c r="KM526" s="165"/>
      <c r="KN526" s="165"/>
      <c r="KO526" s="165"/>
      <c r="KP526" s="165"/>
      <c r="KQ526" s="165"/>
      <c r="KR526" s="165"/>
      <c r="KS526" s="165"/>
      <c r="KT526" s="165"/>
      <c r="KU526" s="165"/>
      <c r="KV526" s="165"/>
      <c r="KW526" s="165"/>
      <c r="KX526" s="165"/>
      <c r="KY526" s="165"/>
      <c r="KZ526" s="165"/>
      <c r="LA526" s="165"/>
      <c r="LB526" s="165"/>
      <c r="LC526" s="165"/>
      <c r="LD526" s="165"/>
      <c r="LE526" s="165"/>
      <c r="LF526" s="165"/>
      <c r="LG526" s="165"/>
      <c r="LH526" s="165"/>
      <c r="LI526" s="165"/>
      <c r="LJ526" s="165"/>
      <c r="LK526" s="165"/>
      <c r="LL526" s="165"/>
      <c r="LM526" s="165"/>
      <c r="LN526" s="165"/>
      <c r="LO526" s="165"/>
      <c r="LP526" s="165"/>
      <c r="LQ526" s="165"/>
      <c r="LR526" s="165"/>
      <c r="LS526" s="165"/>
      <c r="LT526" s="165"/>
      <c r="LU526" s="165"/>
      <c r="LV526" s="165"/>
      <c r="LW526" s="165"/>
      <c r="LX526" s="165"/>
      <c r="LY526" s="165"/>
      <c r="LZ526" s="165"/>
      <c r="MA526" s="165"/>
      <c r="MB526" s="165"/>
      <c r="MC526" s="165"/>
      <c r="MD526" s="165"/>
      <c r="ME526" s="165"/>
      <c r="MF526" s="165"/>
      <c r="MG526" s="165"/>
      <c r="MH526" s="165"/>
      <c r="MI526" s="165"/>
      <c r="MJ526" s="165"/>
      <c r="MK526" s="165"/>
      <c r="ML526" s="165"/>
      <c r="MM526" s="165"/>
      <c r="MN526" s="165"/>
      <c r="MO526" s="165"/>
      <c r="MP526" s="165"/>
      <c r="MQ526" s="165"/>
      <c r="MR526" s="165"/>
      <c r="MS526" s="165"/>
      <c r="MT526" s="165"/>
      <c r="MU526" s="165"/>
      <c r="MV526" s="165"/>
      <c r="MW526" s="165"/>
      <c r="MX526" s="165"/>
      <c r="MY526" s="165"/>
      <c r="MZ526" s="165"/>
      <c r="NA526" s="165"/>
      <c r="NB526" s="165"/>
      <c r="NC526" s="165"/>
      <c r="ND526" s="165"/>
      <c r="NE526" s="165"/>
      <c r="NF526" s="165"/>
      <c r="NG526" s="165"/>
      <c r="NH526" s="165"/>
      <c r="NI526" s="165"/>
      <c r="NJ526" s="165"/>
      <c r="NK526" s="165"/>
      <c r="NL526" s="165"/>
      <c r="NM526" s="165"/>
      <c r="NN526" s="165"/>
      <c r="NO526" s="165"/>
      <c r="NP526" s="165"/>
      <c r="NQ526" s="165"/>
      <c r="NR526" s="165"/>
      <c r="NS526" s="165"/>
      <c r="NT526" s="165"/>
      <c r="NU526" s="165"/>
      <c r="NV526" s="165"/>
      <c r="NW526" s="165"/>
      <c r="NX526" s="165"/>
      <c r="NY526" s="165"/>
      <c r="NZ526" s="165"/>
      <c r="OA526" s="165"/>
      <c r="OB526" s="165"/>
      <c r="OC526" s="165"/>
      <c r="OD526" s="165"/>
      <c r="OE526" s="165"/>
      <c r="OF526" s="165"/>
      <c r="OG526" s="165"/>
      <c r="OH526" s="165"/>
      <c r="OI526" s="165"/>
      <c r="OJ526" s="165"/>
      <c r="OK526" s="165"/>
      <c r="OL526" s="165"/>
      <c r="OM526" s="165"/>
      <c r="ON526" s="165"/>
      <c r="OO526" s="165"/>
      <c r="OP526" s="165"/>
      <c r="OQ526" s="165"/>
      <c r="OR526" s="165"/>
      <c r="OS526" s="165"/>
      <c r="OT526" s="165"/>
      <c r="OU526" s="165"/>
      <c r="OV526" s="165"/>
      <c r="OW526" s="165"/>
      <c r="OX526" s="165"/>
      <c r="OY526" s="165"/>
      <c r="OZ526" s="165"/>
      <c r="PA526" s="165"/>
      <c r="PB526" s="165"/>
      <c r="PC526" s="165"/>
      <c r="PD526" s="165"/>
      <c r="PE526" s="165"/>
      <c r="PF526" s="165"/>
      <c r="PG526" s="165"/>
      <c r="PH526" s="165"/>
      <c r="PI526" s="165"/>
      <c r="PJ526" s="165"/>
      <c r="PK526" s="165"/>
      <c r="PL526" s="165"/>
      <c r="PM526" s="165"/>
      <c r="PN526" s="165"/>
      <c r="PO526" s="165"/>
      <c r="PP526" s="165"/>
      <c r="PQ526" s="165"/>
      <c r="PR526" s="165"/>
      <c r="PS526" s="165"/>
      <c r="PT526" s="165"/>
      <c r="PU526" s="165"/>
      <c r="PV526" s="165"/>
      <c r="PW526" s="165"/>
      <c r="PX526" s="165"/>
      <c r="PY526" s="165"/>
      <c r="PZ526" s="165"/>
      <c r="QA526" s="165"/>
      <c r="QB526" s="165"/>
      <c r="QC526" s="165"/>
      <c r="QD526" s="165"/>
      <c r="QE526" s="165"/>
      <c r="QF526" s="165"/>
      <c r="QG526" s="165"/>
      <c r="QH526" s="165"/>
      <c r="QI526" s="165"/>
      <c r="QJ526" s="165"/>
      <c r="QK526" s="165"/>
      <c r="QL526" s="165"/>
      <c r="QM526" s="165"/>
      <c r="QN526" s="165"/>
      <c r="QO526" s="165"/>
      <c r="QP526" s="165"/>
      <c r="QQ526" s="165"/>
      <c r="QR526" s="165"/>
      <c r="QS526" s="165"/>
      <c r="QT526" s="165"/>
      <c r="QU526" s="165"/>
      <c r="QV526" s="165"/>
      <c r="QW526" s="165"/>
      <c r="QX526" s="165"/>
      <c r="QY526" s="165"/>
      <c r="QZ526" s="165"/>
      <c r="RA526" s="165"/>
      <c r="RB526" s="165"/>
      <c r="RC526" s="165"/>
      <c r="RD526" s="165"/>
      <c r="RE526" s="165"/>
      <c r="RF526" s="165"/>
      <c r="RG526" s="165"/>
      <c r="RH526" s="165"/>
      <c r="RI526" s="165"/>
      <c r="RJ526" s="165"/>
      <c r="RK526" s="165"/>
      <c r="RL526" s="165"/>
      <c r="RM526" s="165"/>
      <c r="RN526" s="165"/>
      <c r="RO526" s="165"/>
      <c r="RP526" s="165"/>
      <c r="RQ526" s="165"/>
      <c r="RR526" s="165"/>
      <c r="RS526" s="165"/>
      <c r="RT526" s="165"/>
      <c r="RU526" s="165"/>
      <c r="RV526" s="165"/>
      <c r="RW526" s="165"/>
      <c r="RX526" s="165"/>
      <c r="RY526" s="165"/>
      <c r="RZ526" s="165"/>
      <c r="SA526" s="165"/>
      <c r="SB526" s="165"/>
      <c r="SC526" s="165"/>
      <c r="SD526" s="165"/>
      <c r="SE526" s="165"/>
      <c r="SF526" s="165"/>
      <c r="SG526" s="165"/>
      <c r="SH526" s="165"/>
      <c r="SI526" s="165"/>
      <c r="SJ526" s="165"/>
      <c r="SK526" s="165"/>
      <c r="SL526" s="165"/>
      <c r="SM526" s="165"/>
      <c r="SN526" s="165"/>
      <c r="SO526" s="165"/>
      <c r="SP526" s="165"/>
      <c r="SQ526" s="165"/>
      <c r="SR526" s="165"/>
      <c r="SS526" s="165"/>
      <c r="ST526" s="165"/>
      <c r="SU526" s="165"/>
      <c r="SV526" s="165"/>
      <c r="SW526" s="165"/>
      <c r="SX526" s="165"/>
      <c r="SY526" s="165"/>
      <c r="SZ526" s="165"/>
      <c r="TA526" s="165"/>
      <c r="TB526" s="165"/>
      <c r="TC526" s="165"/>
      <c r="TD526" s="165"/>
      <c r="TE526" s="165"/>
      <c r="TF526" s="165"/>
      <c r="TG526" s="165"/>
      <c r="TH526" s="165"/>
      <c r="TI526" s="165"/>
      <c r="TJ526" s="165"/>
      <c r="TK526" s="165"/>
      <c r="TL526" s="165"/>
      <c r="TM526" s="165"/>
      <c r="TN526" s="165"/>
      <c r="TO526" s="165"/>
      <c r="TP526" s="165"/>
      <c r="TQ526" s="165"/>
      <c r="TR526" s="165"/>
      <c r="TS526" s="165"/>
      <c r="TT526" s="165"/>
      <c r="TU526" s="165"/>
      <c r="TV526" s="165"/>
      <c r="TW526" s="165"/>
      <c r="TX526" s="165"/>
      <c r="TY526" s="165"/>
      <c r="TZ526" s="165"/>
      <c r="UA526" s="165"/>
      <c r="UB526" s="165"/>
      <c r="UC526" s="165"/>
      <c r="UD526" s="165"/>
      <c r="UE526" s="165"/>
      <c r="UF526" s="165"/>
      <c r="UG526" s="165"/>
      <c r="UH526" s="165"/>
      <c r="UI526" s="165"/>
      <c r="UJ526" s="165"/>
      <c r="UK526" s="165"/>
      <c r="UL526" s="165"/>
      <c r="UM526" s="165"/>
      <c r="UN526" s="165"/>
      <c r="UO526" s="165"/>
      <c r="UP526" s="165"/>
      <c r="UQ526" s="165"/>
      <c r="UR526" s="165"/>
      <c r="US526" s="165"/>
      <c r="UT526" s="165"/>
      <c r="UU526" s="165"/>
      <c r="UV526" s="165"/>
      <c r="UW526" s="165"/>
      <c r="UX526" s="165"/>
      <c r="UY526" s="165"/>
      <c r="UZ526" s="165"/>
      <c r="VA526" s="165"/>
      <c r="VB526" s="165"/>
      <c r="VC526" s="165"/>
      <c r="VD526" s="165"/>
      <c r="VE526" s="165"/>
      <c r="VF526" s="165"/>
      <c r="VG526" s="165"/>
      <c r="VH526" s="165"/>
      <c r="VI526" s="165"/>
      <c r="VJ526" s="165"/>
      <c r="VK526" s="165"/>
      <c r="VL526" s="165"/>
      <c r="VM526" s="165"/>
      <c r="VN526" s="165"/>
      <c r="VO526" s="165"/>
      <c r="VP526" s="165"/>
      <c r="VQ526" s="165"/>
      <c r="VR526" s="165"/>
      <c r="VS526" s="165"/>
      <c r="VT526" s="165"/>
      <c r="VU526" s="165"/>
      <c r="VV526" s="165"/>
      <c r="VW526" s="165"/>
      <c r="VX526" s="165"/>
      <c r="VY526" s="165"/>
      <c r="VZ526" s="165"/>
      <c r="WA526" s="165"/>
      <c r="WB526" s="165"/>
      <c r="WC526" s="165"/>
      <c r="WD526" s="165"/>
      <c r="WE526" s="165"/>
      <c r="WF526" s="165"/>
      <c r="WG526" s="165"/>
      <c r="WH526" s="165"/>
      <c r="WI526" s="165"/>
      <c r="WJ526" s="165"/>
      <c r="WK526" s="165"/>
      <c r="WL526" s="165"/>
      <c r="WM526" s="165"/>
      <c r="WN526" s="165"/>
      <c r="WO526" s="165"/>
      <c r="WP526" s="165"/>
      <c r="WQ526" s="165"/>
      <c r="WR526" s="165"/>
      <c r="WS526" s="165"/>
      <c r="WT526" s="165"/>
      <c r="WU526" s="165"/>
      <c r="WV526" s="165"/>
      <c r="WW526" s="165"/>
      <c r="WX526" s="165"/>
      <c r="WY526" s="165"/>
      <c r="WZ526" s="165"/>
      <c r="XA526" s="165"/>
      <c r="XB526" s="165"/>
      <c r="XC526" s="165"/>
      <c r="XD526" s="165"/>
      <c r="XE526" s="165"/>
      <c r="XF526" s="165"/>
      <c r="XG526" s="165"/>
      <c r="XH526" s="165"/>
      <c r="XI526" s="165"/>
      <c r="XJ526" s="165"/>
      <c r="XK526" s="165"/>
      <c r="XL526" s="165"/>
      <c r="XM526" s="165"/>
      <c r="XN526" s="165"/>
      <c r="XO526" s="165"/>
      <c r="XP526" s="165"/>
      <c r="XQ526" s="165"/>
      <c r="XR526" s="165"/>
      <c r="XS526" s="165"/>
      <c r="XT526" s="165"/>
      <c r="XU526" s="165"/>
      <c r="XV526" s="165"/>
      <c r="XW526" s="165"/>
      <c r="XX526" s="165"/>
      <c r="XY526" s="165"/>
      <c r="XZ526" s="165"/>
      <c r="YA526" s="165"/>
      <c r="YB526" s="165"/>
      <c r="YC526" s="165"/>
      <c r="YD526" s="165"/>
      <c r="YE526" s="165"/>
      <c r="YF526" s="165"/>
      <c r="YG526" s="165"/>
      <c r="YH526" s="165"/>
      <c r="YI526" s="165"/>
      <c r="YJ526" s="165"/>
      <c r="YK526" s="165"/>
      <c r="YL526" s="165"/>
      <c r="YM526" s="165"/>
      <c r="YN526" s="165"/>
      <c r="YO526" s="165"/>
      <c r="YP526" s="165"/>
      <c r="YQ526" s="165"/>
      <c r="YR526" s="165"/>
      <c r="YS526" s="165"/>
      <c r="YT526" s="165"/>
      <c r="YU526" s="165"/>
      <c r="YV526" s="165"/>
      <c r="YW526" s="165"/>
      <c r="YX526" s="165"/>
      <c r="YY526" s="165"/>
      <c r="YZ526" s="165"/>
      <c r="ZA526" s="165"/>
      <c r="ZB526" s="165"/>
      <c r="ZC526" s="165"/>
      <c r="ZD526" s="165"/>
      <c r="ZE526" s="165"/>
      <c r="ZF526" s="165"/>
      <c r="ZG526" s="165"/>
      <c r="ZH526" s="165"/>
      <c r="ZI526" s="165"/>
      <c r="ZJ526" s="165"/>
      <c r="ZK526" s="165"/>
      <c r="ZL526" s="165"/>
      <c r="ZM526" s="165"/>
      <c r="ZN526" s="165"/>
      <c r="ZO526" s="165"/>
      <c r="ZP526" s="165"/>
      <c r="ZQ526" s="165"/>
      <c r="ZR526" s="165"/>
      <c r="ZS526" s="165"/>
      <c r="ZT526" s="165"/>
      <c r="ZU526" s="165"/>
      <c r="ZV526" s="165"/>
      <c r="ZW526" s="165"/>
      <c r="ZX526" s="165"/>
      <c r="ZY526" s="165"/>
      <c r="ZZ526" s="165"/>
      <c r="AAA526" s="165"/>
      <c r="AAB526" s="165"/>
      <c r="AAC526" s="165"/>
      <c r="AAD526" s="165"/>
      <c r="AAE526" s="165"/>
      <c r="AAF526" s="165"/>
      <c r="AAG526" s="165"/>
      <c r="AAH526" s="165"/>
      <c r="AAI526" s="165"/>
      <c r="AAJ526" s="165"/>
      <c r="AAK526" s="165"/>
      <c r="AAL526" s="165"/>
      <c r="AAM526" s="165"/>
      <c r="AAN526" s="165"/>
      <c r="AAO526" s="165"/>
      <c r="AAP526" s="165"/>
      <c r="AAQ526" s="165"/>
      <c r="AAR526" s="165"/>
      <c r="AAS526" s="165"/>
      <c r="AAT526" s="165"/>
      <c r="AAU526" s="165"/>
      <c r="AAV526" s="165"/>
      <c r="AAW526" s="165"/>
      <c r="AAX526" s="165"/>
      <c r="AAY526" s="165"/>
      <c r="AAZ526" s="165"/>
      <c r="ABA526" s="165"/>
      <c r="ABB526" s="165"/>
      <c r="ABC526" s="165"/>
      <c r="ABD526" s="165"/>
      <c r="ABE526" s="165"/>
      <c r="ABF526" s="165"/>
      <c r="ABG526" s="165"/>
      <c r="ABH526" s="165"/>
      <c r="ABI526" s="165"/>
      <c r="ABJ526" s="165"/>
      <c r="ABK526" s="165"/>
      <c r="ABL526" s="165"/>
      <c r="ABM526" s="165"/>
      <c r="ABN526" s="165"/>
      <c r="ABO526" s="165"/>
      <c r="ABP526" s="165"/>
      <c r="ABQ526" s="165"/>
      <c r="ABR526" s="165"/>
      <c r="ABS526" s="165"/>
      <c r="ABT526" s="165"/>
      <c r="ABU526" s="165"/>
      <c r="ABV526" s="165"/>
      <c r="ABW526" s="165"/>
      <c r="ABX526" s="165"/>
      <c r="ABY526" s="165"/>
      <c r="ABZ526" s="165"/>
      <c r="ACA526" s="165"/>
      <c r="ACB526" s="165"/>
      <c r="ACC526" s="165"/>
      <c r="ACD526" s="165"/>
      <c r="ACE526" s="165"/>
      <c r="ACF526" s="165"/>
      <c r="ACG526" s="165"/>
      <c r="ACH526" s="165"/>
      <c r="ACI526" s="165"/>
      <c r="ACJ526" s="165"/>
      <c r="ACK526" s="165"/>
      <c r="ACL526" s="165"/>
      <c r="ACM526" s="165"/>
      <c r="ACN526" s="165"/>
      <c r="ACO526" s="165"/>
      <c r="ACP526" s="165"/>
      <c r="ACQ526" s="165"/>
      <c r="ACR526" s="165"/>
      <c r="ACS526" s="165"/>
      <c r="ACT526" s="165"/>
      <c r="ACU526" s="165"/>
      <c r="ACV526" s="165"/>
      <c r="ACW526" s="165"/>
      <c r="ACX526" s="165"/>
      <c r="ACY526" s="165"/>
      <c r="ACZ526" s="165"/>
      <c r="ADA526" s="165"/>
      <c r="ADB526" s="165"/>
      <c r="ADC526" s="165"/>
      <c r="ADD526" s="165"/>
      <c r="ADE526" s="165"/>
      <c r="ADF526" s="165"/>
      <c r="ADG526" s="165"/>
      <c r="ADH526" s="165"/>
      <c r="ADI526" s="165"/>
      <c r="ADJ526" s="165"/>
      <c r="ADK526" s="165"/>
      <c r="ADL526" s="165"/>
      <c r="ADM526" s="165"/>
      <c r="ADN526" s="165"/>
      <c r="ADO526" s="165"/>
      <c r="ADP526" s="165"/>
      <c r="ADQ526" s="165"/>
      <c r="ADR526" s="165"/>
      <c r="ADS526" s="165"/>
      <c r="ADT526" s="165"/>
      <c r="ADU526" s="165"/>
      <c r="ADV526" s="165"/>
      <c r="ADW526" s="165"/>
      <c r="ADX526" s="165"/>
      <c r="ADY526" s="165"/>
      <c r="ADZ526" s="165"/>
      <c r="AEA526" s="165"/>
      <c r="AEB526" s="165"/>
      <c r="AEC526" s="165"/>
      <c r="AED526" s="165"/>
      <c r="AEE526" s="165"/>
      <c r="AEF526" s="165"/>
      <c r="AEG526" s="165"/>
      <c r="AEH526" s="165"/>
      <c r="AEI526" s="165"/>
      <c r="AEJ526" s="165"/>
      <c r="AEK526" s="165"/>
      <c r="AEL526" s="165"/>
      <c r="AEM526" s="165"/>
      <c r="AEN526" s="165"/>
      <c r="AEO526" s="165"/>
      <c r="AEP526" s="165"/>
      <c r="AEQ526" s="165"/>
      <c r="AER526" s="165"/>
      <c r="AES526" s="165"/>
      <c r="AET526" s="165"/>
      <c r="AEU526" s="165"/>
      <c r="AEV526" s="165"/>
      <c r="AEW526" s="165"/>
      <c r="AEX526" s="165"/>
      <c r="AEY526" s="165"/>
      <c r="AEZ526" s="165"/>
      <c r="AFA526" s="165"/>
      <c r="AFB526" s="165"/>
      <c r="AFC526" s="165"/>
      <c r="AFD526" s="165"/>
      <c r="AFE526" s="165"/>
      <c r="AFF526" s="165"/>
      <c r="AFG526" s="165"/>
      <c r="AFH526" s="165"/>
      <c r="AFI526" s="165"/>
      <c r="AFJ526" s="165"/>
      <c r="AFK526" s="165"/>
      <c r="AFL526" s="165"/>
      <c r="AFM526" s="165"/>
      <c r="AFN526" s="165"/>
      <c r="AFO526" s="165"/>
      <c r="AFP526" s="165"/>
      <c r="AFQ526" s="165"/>
      <c r="AFR526" s="165"/>
      <c r="AFS526" s="165"/>
      <c r="AFT526" s="165"/>
      <c r="AFU526" s="165"/>
      <c r="AFV526" s="165"/>
      <c r="AFW526" s="165"/>
      <c r="AFX526" s="165"/>
      <c r="AFY526" s="165"/>
      <c r="AFZ526" s="165"/>
      <c r="AGA526" s="165"/>
      <c r="AGB526" s="165"/>
      <c r="AGC526" s="165"/>
      <c r="AGD526" s="165"/>
      <c r="AGE526" s="165"/>
      <c r="AGF526" s="165"/>
      <c r="AGG526" s="165"/>
      <c r="AGH526" s="165"/>
      <c r="AGI526" s="165"/>
      <c r="AGJ526" s="165"/>
      <c r="AGK526" s="165"/>
      <c r="AGL526" s="165"/>
      <c r="AGM526" s="165"/>
      <c r="AGN526" s="165"/>
      <c r="AGO526" s="165"/>
      <c r="AGP526" s="165"/>
      <c r="AGQ526" s="165"/>
      <c r="AGR526" s="165"/>
      <c r="AGS526" s="165"/>
      <c r="AGT526" s="165"/>
      <c r="AGU526" s="165"/>
      <c r="AGV526" s="165"/>
      <c r="AGW526" s="165"/>
      <c r="AGX526" s="165"/>
      <c r="AGY526" s="165"/>
      <c r="AGZ526" s="165"/>
      <c r="AHA526" s="165"/>
      <c r="AHB526" s="165"/>
      <c r="AHC526" s="165"/>
      <c r="AHD526" s="165"/>
      <c r="AHE526" s="165"/>
      <c r="AHF526" s="165"/>
      <c r="AHG526" s="165"/>
      <c r="AHH526" s="165"/>
      <c r="AHI526" s="165"/>
      <c r="AHJ526" s="165"/>
      <c r="AHK526" s="165"/>
      <c r="AHL526" s="165"/>
      <c r="AHM526" s="165"/>
      <c r="AHN526" s="165"/>
      <c r="AHO526" s="165"/>
      <c r="AHP526" s="165"/>
      <c r="AHQ526" s="165"/>
      <c r="AHR526" s="165"/>
      <c r="AHS526" s="165"/>
      <c r="AHT526" s="165"/>
      <c r="AHU526" s="165"/>
      <c r="AHV526" s="165"/>
      <c r="AHW526" s="165"/>
      <c r="AHX526" s="165"/>
      <c r="AHY526" s="165"/>
      <c r="AHZ526" s="165"/>
      <c r="AIA526" s="165"/>
      <c r="AIB526" s="165"/>
      <c r="AIC526" s="165"/>
      <c r="AID526" s="165"/>
      <c r="AIE526" s="165"/>
      <c r="AIF526" s="165"/>
      <c r="AIG526" s="165"/>
      <c r="AIH526" s="165"/>
      <c r="AII526" s="165"/>
      <c r="AIJ526" s="165"/>
      <c r="AIK526" s="165"/>
      <c r="AIL526" s="165"/>
      <c r="AIM526" s="165"/>
      <c r="AIN526" s="165"/>
      <c r="AIO526" s="165"/>
      <c r="AIP526" s="165"/>
      <c r="AIQ526" s="165"/>
      <c r="AIR526" s="165"/>
      <c r="AIS526" s="165"/>
      <c r="AIT526" s="165"/>
      <c r="AIU526" s="165"/>
      <c r="AIV526" s="165"/>
      <c r="AIW526" s="165"/>
      <c r="AIX526" s="165"/>
      <c r="AIY526" s="165"/>
      <c r="AIZ526" s="165"/>
      <c r="AJA526" s="165"/>
      <c r="AJB526" s="165"/>
      <c r="AJC526" s="165"/>
      <c r="AJD526" s="165"/>
      <c r="AJE526" s="165"/>
      <c r="AJF526" s="165"/>
      <c r="AJG526" s="165"/>
      <c r="AJH526" s="165"/>
      <c r="AJI526" s="165"/>
      <c r="AJJ526" s="165"/>
      <c r="AJK526" s="165"/>
      <c r="AJL526" s="165"/>
      <c r="AJM526" s="165"/>
      <c r="AJN526" s="165"/>
      <c r="AJO526" s="165"/>
      <c r="AJP526" s="165"/>
      <c r="AJQ526" s="165"/>
      <c r="AJR526" s="165"/>
      <c r="AJS526" s="165"/>
      <c r="AJT526" s="165"/>
      <c r="AJU526" s="165"/>
      <c r="AJV526" s="165"/>
      <c r="AJW526" s="165"/>
      <c r="AJX526" s="165"/>
      <c r="AJY526" s="165"/>
      <c r="AJZ526" s="165"/>
    </row>
    <row r="527" spans="1:962" ht="63" x14ac:dyDescent="0.2">
      <c r="A527" s="126">
        <v>60000171</v>
      </c>
      <c r="B527" s="164" t="s">
        <v>1588</v>
      </c>
      <c r="C527" s="153" t="s">
        <v>1368</v>
      </c>
      <c r="D527" s="155">
        <f t="shared" si="35"/>
        <v>1170</v>
      </c>
      <c r="E527" s="155">
        <f>VLOOKUP(A527,[6]Лист2!$A$10:$G$1458,6,0)</f>
        <v>1404</v>
      </c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  <c r="AZ527" s="165"/>
      <c r="BA527" s="165"/>
      <c r="BB527" s="165"/>
      <c r="BC527" s="165"/>
      <c r="BD527" s="165"/>
      <c r="BE527" s="165"/>
      <c r="BF527" s="165"/>
      <c r="BG527" s="165"/>
      <c r="BH527" s="165"/>
      <c r="BI527" s="165"/>
      <c r="BJ527" s="165"/>
      <c r="BK527" s="165"/>
      <c r="BL527" s="165"/>
      <c r="BM527" s="165"/>
      <c r="BN527" s="165"/>
      <c r="BO527" s="165"/>
      <c r="BP527" s="165"/>
      <c r="BQ527" s="165"/>
      <c r="BR527" s="165"/>
      <c r="BS527" s="165"/>
      <c r="BT527" s="165"/>
      <c r="BU527" s="165"/>
      <c r="BV527" s="165"/>
      <c r="BW527" s="165"/>
      <c r="BX527" s="165"/>
      <c r="BY527" s="165"/>
      <c r="BZ527" s="165"/>
      <c r="CA527" s="165"/>
      <c r="CB527" s="165"/>
      <c r="CC527" s="165"/>
      <c r="CD527" s="165"/>
      <c r="CE527" s="165"/>
      <c r="CF527" s="165"/>
      <c r="CG527" s="165"/>
      <c r="CH527" s="165"/>
      <c r="CI527" s="165"/>
      <c r="CJ527" s="165"/>
      <c r="CK527" s="165"/>
      <c r="CL527" s="165"/>
      <c r="CM527" s="165"/>
      <c r="CN527" s="165"/>
      <c r="CO527" s="165"/>
      <c r="CP527" s="165"/>
      <c r="CQ527" s="165"/>
      <c r="CR527" s="165"/>
      <c r="CS527" s="165"/>
      <c r="CT527" s="165"/>
      <c r="CU527" s="165"/>
      <c r="CV527" s="165"/>
      <c r="CW527" s="165"/>
      <c r="CX527" s="165"/>
      <c r="CY527" s="165"/>
      <c r="CZ527" s="165"/>
      <c r="DA527" s="165"/>
      <c r="DB527" s="165"/>
      <c r="DC527" s="165"/>
      <c r="DD527" s="165"/>
      <c r="DE527" s="165"/>
      <c r="DF527" s="165"/>
      <c r="DG527" s="165"/>
      <c r="DH527" s="165"/>
      <c r="DI527" s="165"/>
      <c r="DJ527" s="165"/>
      <c r="DK527" s="165"/>
      <c r="DL527" s="165"/>
      <c r="DM527" s="165"/>
      <c r="DN527" s="165"/>
      <c r="DO527" s="165"/>
      <c r="DP527" s="165"/>
      <c r="DQ527" s="165"/>
      <c r="DR527" s="165"/>
      <c r="DS527" s="165"/>
      <c r="DT527" s="165"/>
      <c r="DU527" s="165"/>
      <c r="DV527" s="165"/>
      <c r="DW527" s="165"/>
      <c r="DX527" s="165"/>
      <c r="DY527" s="165"/>
      <c r="DZ527" s="165"/>
      <c r="EA527" s="165"/>
      <c r="EB527" s="165"/>
      <c r="EC527" s="165"/>
      <c r="ED527" s="165"/>
      <c r="EE527" s="165"/>
      <c r="EF527" s="165"/>
      <c r="EG527" s="165"/>
      <c r="EH527" s="165"/>
      <c r="EI527" s="165"/>
      <c r="EJ527" s="165"/>
      <c r="EK527" s="165"/>
      <c r="EL527" s="165"/>
      <c r="EM527" s="165"/>
      <c r="EN527" s="165"/>
      <c r="EO527" s="165"/>
      <c r="EP527" s="165"/>
      <c r="EQ527" s="165"/>
      <c r="ER527" s="165"/>
      <c r="ES527" s="165"/>
      <c r="ET527" s="165"/>
      <c r="EU527" s="165"/>
      <c r="EV527" s="165"/>
      <c r="EW527" s="165"/>
      <c r="EX527" s="165"/>
      <c r="EY527" s="165"/>
      <c r="EZ527" s="165"/>
      <c r="FA527" s="165"/>
      <c r="FB527" s="165"/>
      <c r="FC527" s="165"/>
      <c r="FD527" s="165"/>
      <c r="FE527" s="165"/>
      <c r="FF527" s="165"/>
      <c r="FG527" s="165"/>
      <c r="FH527" s="165"/>
      <c r="FI527" s="165"/>
      <c r="FJ527" s="165"/>
      <c r="FK527" s="165"/>
      <c r="FL527" s="165"/>
      <c r="FM527" s="165"/>
      <c r="FN527" s="165"/>
      <c r="FO527" s="165"/>
      <c r="FP527" s="165"/>
      <c r="FQ527" s="165"/>
      <c r="FR527" s="165"/>
      <c r="FS527" s="165"/>
      <c r="FT527" s="165"/>
      <c r="FU527" s="165"/>
      <c r="FV527" s="165"/>
      <c r="FW527" s="165"/>
      <c r="FX527" s="165"/>
      <c r="FY527" s="165"/>
      <c r="FZ527" s="165"/>
      <c r="GA527" s="165"/>
      <c r="GB527" s="165"/>
      <c r="GC527" s="165"/>
      <c r="GD527" s="165"/>
      <c r="GE527" s="165"/>
      <c r="GF527" s="165"/>
      <c r="GG527" s="165"/>
      <c r="GH527" s="165"/>
      <c r="GI527" s="165"/>
      <c r="GJ527" s="165"/>
      <c r="GK527" s="165"/>
      <c r="GL527" s="165"/>
      <c r="GM527" s="165"/>
      <c r="GN527" s="165"/>
      <c r="GO527" s="165"/>
      <c r="GP527" s="165"/>
      <c r="GQ527" s="165"/>
      <c r="GR527" s="165"/>
      <c r="GS527" s="165"/>
      <c r="GT527" s="165"/>
      <c r="GU527" s="165"/>
      <c r="GV527" s="165"/>
      <c r="GW527" s="165"/>
      <c r="GX527" s="165"/>
      <c r="GY527" s="165"/>
      <c r="GZ527" s="165"/>
      <c r="HA527" s="165"/>
      <c r="HB527" s="165"/>
      <c r="HC527" s="165"/>
      <c r="HD527" s="165"/>
      <c r="HE527" s="165"/>
      <c r="HF527" s="165"/>
      <c r="HG527" s="165"/>
      <c r="HH527" s="165"/>
      <c r="HI527" s="165"/>
      <c r="HJ527" s="165"/>
      <c r="HK527" s="165"/>
      <c r="HL527" s="165"/>
      <c r="HM527" s="165"/>
      <c r="HN527" s="165"/>
      <c r="HO527" s="165"/>
      <c r="HP527" s="165"/>
      <c r="HQ527" s="165"/>
      <c r="HR527" s="165"/>
      <c r="HS527" s="165"/>
      <c r="HT527" s="165"/>
      <c r="HU527" s="165"/>
      <c r="HV527" s="165"/>
      <c r="HW527" s="165"/>
      <c r="HX527" s="165"/>
      <c r="HY527" s="165"/>
      <c r="HZ527" s="165"/>
      <c r="IA527" s="165"/>
      <c r="IB527" s="165"/>
      <c r="IC527" s="165"/>
      <c r="ID527" s="165"/>
      <c r="IE527" s="165"/>
      <c r="IF527" s="165"/>
      <c r="IG527" s="165"/>
      <c r="IH527" s="165"/>
      <c r="II527" s="165"/>
      <c r="IJ527" s="165"/>
      <c r="IK527" s="165"/>
      <c r="IL527" s="165"/>
      <c r="IM527" s="165"/>
      <c r="IN527" s="165"/>
      <c r="IO527" s="165"/>
      <c r="IP527" s="165"/>
      <c r="IQ527" s="165"/>
      <c r="IR527" s="165"/>
      <c r="IS527" s="165"/>
      <c r="IT527" s="165"/>
      <c r="IU527" s="165"/>
      <c r="IV527" s="165"/>
      <c r="IW527" s="165"/>
      <c r="IX527" s="165"/>
      <c r="IY527" s="165"/>
      <c r="IZ527" s="165"/>
      <c r="JA527" s="165"/>
      <c r="JB527" s="165"/>
      <c r="JC527" s="165"/>
      <c r="JD527" s="165"/>
      <c r="JE527" s="165"/>
      <c r="JF527" s="165"/>
      <c r="JG527" s="165"/>
      <c r="JH527" s="165"/>
      <c r="JI527" s="165"/>
      <c r="JJ527" s="165"/>
      <c r="JK527" s="165"/>
      <c r="JL527" s="165"/>
      <c r="JM527" s="165"/>
      <c r="JN527" s="165"/>
      <c r="JO527" s="165"/>
      <c r="JP527" s="165"/>
      <c r="JQ527" s="165"/>
      <c r="JR527" s="165"/>
      <c r="JS527" s="165"/>
      <c r="JT527" s="165"/>
      <c r="JU527" s="165"/>
      <c r="JV527" s="165"/>
      <c r="JW527" s="165"/>
      <c r="JX527" s="165"/>
      <c r="JY527" s="165"/>
      <c r="JZ527" s="165"/>
      <c r="KA527" s="165"/>
      <c r="KB527" s="165"/>
      <c r="KC527" s="165"/>
      <c r="KD527" s="165"/>
      <c r="KE527" s="165"/>
      <c r="KF527" s="165"/>
      <c r="KG527" s="165"/>
      <c r="KH527" s="165"/>
      <c r="KI527" s="165"/>
      <c r="KJ527" s="165"/>
      <c r="KK527" s="165"/>
      <c r="KL527" s="165"/>
      <c r="KM527" s="165"/>
      <c r="KN527" s="165"/>
      <c r="KO527" s="165"/>
      <c r="KP527" s="165"/>
      <c r="KQ527" s="165"/>
      <c r="KR527" s="165"/>
      <c r="KS527" s="165"/>
      <c r="KT527" s="165"/>
      <c r="KU527" s="165"/>
      <c r="KV527" s="165"/>
      <c r="KW527" s="165"/>
      <c r="KX527" s="165"/>
      <c r="KY527" s="165"/>
      <c r="KZ527" s="165"/>
      <c r="LA527" s="165"/>
      <c r="LB527" s="165"/>
      <c r="LC527" s="165"/>
      <c r="LD527" s="165"/>
      <c r="LE527" s="165"/>
      <c r="LF527" s="165"/>
      <c r="LG527" s="165"/>
      <c r="LH527" s="165"/>
      <c r="LI527" s="165"/>
      <c r="LJ527" s="165"/>
      <c r="LK527" s="165"/>
      <c r="LL527" s="165"/>
      <c r="LM527" s="165"/>
      <c r="LN527" s="165"/>
      <c r="LO527" s="165"/>
      <c r="LP527" s="165"/>
      <c r="LQ527" s="165"/>
      <c r="LR527" s="165"/>
      <c r="LS527" s="165"/>
      <c r="LT527" s="165"/>
      <c r="LU527" s="165"/>
      <c r="LV527" s="165"/>
      <c r="LW527" s="165"/>
      <c r="LX527" s="165"/>
      <c r="LY527" s="165"/>
      <c r="LZ527" s="165"/>
      <c r="MA527" s="165"/>
      <c r="MB527" s="165"/>
      <c r="MC527" s="165"/>
      <c r="MD527" s="165"/>
      <c r="ME527" s="165"/>
      <c r="MF527" s="165"/>
      <c r="MG527" s="165"/>
      <c r="MH527" s="165"/>
      <c r="MI527" s="165"/>
      <c r="MJ527" s="165"/>
      <c r="MK527" s="165"/>
      <c r="ML527" s="165"/>
      <c r="MM527" s="165"/>
      <c r="MN527" s="165"/>
      <c r="MO527" s="165"/>
      <c r="MP527" s="165"/>
      <c r="MQ527" s="165"/>
      <c r="MR527" s="165"/>
      <c r="MS527" s="165"/>
      <c r="MT527" s="165"/>
      <c r="MU527" s="165"/>
      <c r="MV527" s="165"/>
      <c r="MW527" s="165"/>
      <c r="MX527" s="165"/>
      <c r="MY527" s="165"/>
      <c r="MZ527" s="165"/>
      <c r="NA527" s="165"/>
      <c r="NB527" s="165"/>
      <c r="NC527" s="165"/>
      <c r="ND527" s="165"/>
      <c r="NE527" s="165"/>
      <c r="NF527" s="165"/>
      <c r="NG527" s="165"/>
      <c r="NH527" s="165"/>
      <c r="NI527" s="165"/>
      <c r="NJ527" s="165"/>
      <c r="NK527" s="165"/>
      <c r="NL527" s="165"/>
      <c r="NM527" s="165"/>
      <c r="NN527" s="165"/>
      <c r="NO527" s="165"/>
      <c r="NP527" s="165"/>
      <c r="NQ527" s="165"/>
      <c r="NR527" s="165"/>
      <c r="NS527" s="165"/>
      <c r="NT527" s="165"/>
      <c r="NU527" s="165"/>
      <c r="NV527" s="165"/>
      <c r="NW527" s="165"/>
      <c r="NX527" s="165"/>
      <c r="NY527" s="165"/>
      <c r="NZ527" s="165"/>
      <c r="OA527" s="165"/>
      <c r="OB527" s="165"/>
      <c r="OC527" s="165"/>
      <c r="OD527" s="165"/>
      <c r="OE527" s="165"/>
      <c r="OF527" s="165"/>
      <c r="OG527" s="165"/>
      <c r="OH527" s="165"/>
      <c r="OI527" s="165"/>
      <c r="OJ527" s="165"/>
      <c r="OK527" s="165"/>
      <c r="OL527" s="165"/>
      <c r="OM527" s="165"/>
      <c r="ON527" s="165"/>
      <c r="OO527" s="165"/>
      <c r="OP527" s="165"/>
      <c r="OQ527" s="165"/>
      <c r="OR527" s="165"/>
      <c r="OS527" s="165"/>
      <c r="OT527" s="165"/>
      <c r="OU527" s="165"/>
      <c r="OV527" s="165"/>
      <c r="OW527" s="165"/>
      <c r="OX527" s="165"/>
      <c r="OY527" s="165"/>
      <c r="OZ527" s="165"/>
      <c r="PA527" s="165"/>
      <c r="PB527" s="165"/>
      <c r="PC527" s="165"/>
      <c r="PD527" s="165"/>
      <c r="PE527" s="165"/>
      <c r="PF527" s="165"/>
      <c r="PG527" s="165"/>
      <c r="PH527" s="165"/>
      <c r="PI527" s="165"/>
      <c r="PJ527" s="165"/>
      <c r="PK527" s="165"/>
      <c r="PL527" s="165"/>
      <c r="PM527" s="165"/>
      <c r="PN527" s="165"/>
      <c r="PO527" s="165"/>
      <c r="PP527" s="165"/>
      <c r="PQ527" s="165"/>
      <c r="PR527" s="165"/>
      <c r="PS527" s="165"/>
      <c r="PT527" s="165"/>
      <c r="PU527" s="165"/>
      <c r="PV527" s="165"/>
      <c r="PW527" s="165"/>
      <c r="PX527" s="165"/>
      <c r="PY527" s="165"/>
      <c r="PZ527" s="165"/>
      <c r="QA527" s="165"/>
      <c r="QB527" s="165"/>
      <c r="QC527" s="165"/>
      <c r="QD527" s="165"/>
      <c r="QE527" s="165"/>
      <c r="QF527" s="165"/>
      <c r="QG527" s="165"/>
      <c r="QH527" s="165"/>
      <c r="QI527" s="165"/>
      <c r="QJ527" s="165"/>
      <c r="QK527" s="165"/>
      <c r="QL527" s="165"/>
      <c r="QM527" s="165"/>
      <c r="QN527" s="165"/>
      <c r="QO527" s="165"/>
      <c r="QP527" s="165"/>
      <c r="QQ527" s="165"/>
      <c r="QR527" s="165"/>
      <c r="QS527" s="165"/>
      <c r="QT527" s="165"/>
      <c r="QU527" s="165"/>
      <c r="QV527" s="165"/>
      <c r="QW527" s="165"/>
      <c r="QX527" s="165"/>
      <c r="QY527" s="165"/>
      <c r="QZ527" s="165"/>
      <c r="RA527" s="165"/>
      <c r="RB527" s="165"/>
      <c r="RC527" s="165"/>
      <c r="RD527" s="165"/>
      <c r="RE527" s="165"/>
      <c r="RF527" s="165"/>
      <c r="RG527" s="165"/>
      <c r="RH527" s="165"/>
      <c r="RI527" s="165"/>
      <c r="RJ527" s="165"/>
      <c r="RK527" s="165"/>
      <c r="RL527" s="165"/>
      <c r="RM527" s="165"/>
      <c r="RN527" s="165"/>
      <c r="RO527" s="165"/>
      <c r="RP527" s="165"/>
      <c r="RQ527" s="165"/>
      <c r="RR527" s="165"/>
      <c r="RS527" s="165"/>
      <c r="RT527" s="165"/>
      <c r="RU527" s="165"/>
      <c r="RV527" s="165"/>
      <c r="RW527" s="165"/>
      <c r="RX527" s="165"/>
      <c r="RY527" s="165"/>
      <c r="RZ527" s="165"/>
      <c r="SA527" s="165"/>
      <c r="SB527" s="165"/>
      <c r="SC527" s="165"/>
      <c r="SD527" s="165"/>
      <c r="SE527" s="165"/>
      <c r="SF527" s="165"/>
      <c r="SG527" s="165"/>
      <c r="SH527" s="165"/>
      <c r="SI527" s="165"/>
      <c r="SJ527" s="165"/>
      <c r="SK527" s="165"/>
      <c r="SL527" s="165"/>
      <c r="SM527" s="165"/>
      <c r="SN527" s="165"/>
      <c r="SO527" s="165"/>
      <c r="SP527" s="165"/>
      <c r="SQ527" s="165"/>
      <c r="SR527" s="165"/>
      <c r="SS527" s="165"/>
      <c r="ST527" s="165"/>
      <c r="SU527" s="165"/>
      <c r="SV527" s="165"/>
      <c r="SW527" s="165"/>
      <c r="SX527" s="165"/>
      <c r="SY527" s="165"/>
      <c r="SZ527" s="165"/>
      <c r="TA527" s="165"/>
      <c r="TB527" s="165"/>
      <c r="TC527" s="165"/>
      <c r="TD527" s="165"/>
      <c r="TE527" s="165"/>
      <c r="TF527" s="165"/>
      <c r="TG527" s="165"/>
      <c r="TH527" s="165"/>
      <c r="TI527" s="165"/>
      <c r="TJ527" s="165"/>
      <c r="TK527" s="165"/>
      <c r="TL527" s="165"/>
      <c r="TM527" s="165"/>
      <c r="TN527" s="165"/>
      <c r="TO527" s="165"/>
      <c r="TP527" s="165"/>
      <c r="TQ527" s="165"/>
      <c r="TR527" s="165"/>
      <c r="TS527" s="165"/>
      <c r="TT527" s="165"/>
      <c r="TU527" s="165"/>
      <c r="TV527" s="165"/>
      <c r="TW527" s="165"/>
      <c r="TX527" s="165"/>
      <c r="TY527" s="165"/>
      <c r="TZ527" s="165"/>
      <c r="UA527" s="165"/>
      <c r="UB527" s="165"/>
      <c r="UC527" s="165"/>
      <c r="UD527" s="165"/>
      <c r="UE527" s="165"/>
      <c r="UF527" s="165"/>
      <c r="UG527" s="165"/>
      <c r="UH527" s="165"/>
      <c r="UI527" s="165"/>
      <c r="UJ527" s="165"/>
      <c r="UK527" s="165"/>
      <c r="UL527" s="165"/>
      <c r="UM527" s="165"/>
      <c r="UN527" s="165"/>
      <c r="UO527" s="165"/>
      <c r="UP527" s="165"/>
      <c r="UQ527" s="165"/>
      <c r="UR527" s="165"/>
      <c r="US527" s="165"/>
      <c r="UT527" s="165"/>
      <c r="UU527" s="165"/>
      <c r="UV527" s="165"/>
      <c r="UW527" s="165"/>
      <c r="UX527" s="165"/>
      <c r="UY527" s="165"/>
      <c r="UZ527" s="165"/>
      <c r="VA527" s="165"/>
      <c r="VB527" s="165"/>
      <c r="VC527" s="165"/>
      <c r="VD527" s="165"/>
      <c r="VE527" s="165"/>
      <c r="VF527" s="165"/>
      <c r="VG527" s="165"/>
      <c r="VH527" s="165"/>
      <c r="VI527" s="165"/>
      <c r="VJ527" s="165"/>
      <c r="VK527" s="165"/>
      <c r="VL527" s="165"/>
      <c r="VM527" s="165"/>
      <c r="VN527" s="165"/>
      <c r="VO527" s="165"/>
      <c r="VP527" s="165"/>
      <c r="VQ527" s="165"/>
      <c r="VR527" s="165"/>
      <c r="VS527" s="165"/>
      <c r="VT527" s="165"/>
      <c r="VU527" s="165"/>
      <c r="VV527" s="165"/>
      <c r="VW527" s="165"/>
      <c r="VX527" s="165"/>
      <c r="VY527" s="165"/>
      <c r="VZ527" s="165"/>
      <c r="WA527" s="165"/>
      <c r="WB527" s="165"/>
      <c r="WC527" s="165"/>
      <c r="WD527" s="165"/>
      <c r="WE527" s="165"/>
      <c r="WF527" s="165"/>
      <c r="WG527" s="165"/>
      <c r="WH527" s="165"/>
      <c r="WI527" s="165"/>
      <c r="WJ527" s="165"/>
      <c r="WK527" s="165"/>
      <c r="WL527" s="165"/>
      <c r="WM527" s="165"/>
      <c r="WN527" s="165"/>
      <c r="WO527" s="165"/>
      <c r="WP527" s="165"/>
      <c r="WQ527" s="165"/>
      <c r="WR527" s="165"/>
      <c r="WS527" s="165"/>
      <c r="WT527" s="165"/>
      <c r="WU527" s="165"/>
      <c r="WV527" s="165"/>
      <c r="WW527" s="165"/>
      <c r="WX527" s="165"/>
      <c r="WY527" s="165"/>
      <c r="WZ527" s="165"/>
      <c r="XA527" s="165"/>
      <c r="XB527" s="165"/>
      <c r="XC527" s="165"/>
      <c r="XD527" s="165"/>
      <c r="XE527" s="165"/>
      <c r="XF527" s="165"/>
      <c r="XG527" s="165"/>
      <c r="XH527" s="165"/>
      <c r="XI527" s="165"/>
      <c r="XJ527" s="165"/>
      <c r="XK527" s="165"/>
      <c r="XL527" s="165"/>
      <c r="XM527" s="165"/>
      <c r="XN527" s="165"/>
      <c r="XO527" s="165"/>
      <c r="XP527" s="165"/>
      <c r="XQ527" s="165"/>
      <c r="XR527" s="165"/>
      <c r="XS527" s="165"/>
      <c r="XT527" s="165"/>
      <c r="XU527" s="165"/>
      <c r="XV527" s="165"/>
      <c r="XW527" s="165"/>
      <c r="XX527" s="165"/>
      <c r="XY527" s="165"/>
      <c r="XZ527" s="165"/>
      <c r="YA527" s="165"/>
      <c r="YB527" s="165"/>
      <c r="YC527" s="165"/>
      <c r="YD527" s="165"/>
      <c r="YE527" s="165"/>
      <c r="YF527" s="165"/>
      <c r="YG527" s="165"/>
      <c r="YH527" s="165"/>
      <c r="YI527" s="165"/>
      <c r="YJ527" s="165"/>
      <c r="YK527" s="165"/>
      <c r="YL527" s="165"/>
      <c r="YM527" s="165"/>
      <c r="YN527" s="165"/>
      <c r="YO527" s="165"/>
      <c r="YP527" s="165"/>
      <c r="YQ527" s="165"/>
      <c r="YR527" s="165"/>
      <c r="YS527" s="165"/>
      <c r="YT527" s="165"/>
      <c r="YU527" s="165"/>
      <c r="YV527" s="165"/>
      <c r="YW527" s="165"/>
      <c r="YX527" s="165"/>
      <c r="YY527" s="165"/>
      <c r="YZ527" s="165"/>
      <c r="ZA527" s="165"/>
      <c r="ZB527" s="165"/>
      <c r="ZC527" s="165"/>
      <c r="ZD527" s="165"/>
      <c r="ZE527" s="165"/>
      <c r="ZF527" s="165"/>
      <c r="ZG527" s="165"/>
      <c r="ZH527" s="165"/>
      <c r="ZI527" s="165"/>
      <c r="ZJ527" s="165"/>
      <c r="ZK527" s="165"/>
      <c r="ZL527" s="165"/>
      <c r="ZM527" s="165"/>
      <c r="ZN527" s="165"/>
      <c r="ZO527" s="165"/>
      <c r="ZP527" s="165"/>
      <c r="ZQ527" s="165"/>
      <c r="ZR527" s="165"/>
      <c r="ZS527" s="165"/>
      <c r="ZT527" s="165"/>
      <c r="ZU527" s="165"/>
      <c r="ZV527" s="165"/>
      <c r="ZW527" s="165"/>
      <c r="ZX527" s="165"/>
      <c r="ZY527" s="165"/>
      <c r="ZZ527" s="165"/>
      <c r="AAA527" s="165"/>
      <c r="AAB527" s="165"/>
      <c r="AAC527" s="165"/>
      <c r="AAD527" s="165"/>
      <c r="AAE527" s="165"/>
      <c r="AAF527" s="165"/>
      <c r="AAG527" s="165"/>
      <c r="AAH527" s="165"/>
      <c r="AAI527" s="165"/>
      <c r="AAJ527" s="165"/>
      <c r="AAK527" s="165"/>
      <c r="AAL527" s="165"/>
      <c r="AAM527" s="165"/>
      <c r="AAN527" s="165"/>
      <c r="AAO527" s="165"/>
      <c r="AAP527" s="165"/>
      <c r="AAQ527" s="165"/>
      <c r="AAR527" s="165"/>
      <c r="AAS527" s="165"/>
      <c r="AAT527" s="165"/>
      <c r="AAU527" s="165"/>
      <c r="AAV527" s="165"/>
      <c r="AAW527" s="165"/>
      <c r="AAX527" s="165"/>
      <c r="AAY527" s="165"/>
      <c r="AAZ527" s="165"/>
      <c r="ABA527" s="165"/>
      <c r="ABB527" s="165"/>
      <c r="ABC527" s="165"/>
      <c r="ABD527" s="165"/>
      <c r="ABE527" s="165"/>
      <c r="ABF527" s="165"/>
      <c r="ABG527" s="165"/>
      <c r="ABH527" s="165"/>
      <c r="ABI527" s="165"/>
      <c r="ABJ527" s="165"/>
      <c r="ABK527" s="165"/>
      <c r="ABL527" s="165"/>
      <c r="ABM527" s="165"/>
      <c r="ABN527" s="165"/>
      <c r="ABO527" s="165"/>
      <c r="ABP527" s="165"/>
      <c r="ABQ527" s="165"/>
      <c r="ABR527" s="165"/>
      <c r="ABS527" s="165"/>
      <c r="ABT527" s="165"/>
      <c r="ABU527" s="165"/>
      <c r="ABV527" s="165"/>
      <c r="ABW527" s="165"/>
      <c r="ABX527" s="165"/>
      <c r="ABY527" s="165"/>
      <c r="ABZ527" s="165"/>
      <c r="ACA527" s="165"/>
      <c r="ACB527" s="165"/>
      <c r="ACC527" s="165"/>
      <c r="ACD527" s="165"/>
      <c r="ACE527" s="165"/>
      <c r="ACF527" s="165"/>
      <c r="ACG527" s="165"/>
      <c r="ACH527" s="165"/>
      <c r="ACI527" s="165"/>
      <c r="ACJ527" s="165"/>
      <c r="ACK527" s="165"/>
      <c r="ACL527" s="165"/>
      <c r="ACM527" s="165"/>
      <c r="ACN527" s="165"/>
      <c r="ACO527" s="165"/>
      <c r="ACP527" s="165"/>
      <c r="ACQ527" s="165"/>
      <c r="ACR527" s="165"/>
      <c r="ACS527" s="165"/>
      <c r="ACT527" s="165"/>
      <c r="ACU527" s="165"/>
      <c r="ACV527" s="165"/>
      <c r="ACW527" s="165"/>
      <c r="ACX527" s="165"/>
      <c r="ACY527" s="165"/>
      <c r="ACZ527" s="165"/>
      <c r="ADA527" s="165"/>
      <c r="ADB527" s="165"/>
      <c r="ADC527" s="165"/>
      <c r="ADD527" s="165"/>
      <c r="ADE527" s="165"/>
      <c r="ADF527" s="165"/>
      <c r="ADG527" s="165"/>
      <c r="ADH527" s="165"/>
      <c r="ADI527" s="165"/>
      <c r="ADJ527" s="165"/>
      <c r="ADK527" s="165"/>
      <c r="ADL527" s="165"/>
      <c r="ADM527" s="165"/>
      <c r="ADN527" s="165"/>
      <c r="ADO527" s="165"/>
      <c r="ADP527" s="165"/>
      <c r="ADQ527" s="165"/>
      <c r="ADR527" s="165"/>
      <c r="ADS527" s="165"/>
      <c r="ADT527" s="165"/>
      <c r="ADU527" s="165"/>
      <c r="ADV527" s="165"/>
      <c r="ADW527" s="165"/>
      <c r="ADX527" s="165"/>
      <c r="ADY527" s="165"/>
      <c r="ADZ527" s="165"/>
      <c r="AEA527" s="165"/>
      <c r="AEB527" s="165"/>
      <c r="AEC527" s="165"/>
      <c r="AED527" s="165"/>
      <c r="AEE527" s="165"/>
      <c r="AEF527" s="165"/>
      <c r="AEG527" s="165"/>
      <c r="AEH527" s="165"/>
      <c r="AEI527" s="165"/>
      <c r="AEJ527" s="165"/>
      <c r="AEK527" s="165"/>
      <c r="AEL527" s="165"/>
      <c r="AEM527" s="165"/>
      <c r="AEN527" s="165"/>
      <c r="AEO527" s="165"/>
      <c r="AEP527" s="165"/>
      <c r="AEQ527" s="165"/>
      <c r="AER527" s="165"/>
      <c r="AES527" s="165"/>
      <c r="AET527" s="165"/>
      <c r="AEU527" s="165"/>
      <c r="AEV527" s="165"/>
      <c r="AEW527" s="165"/>
      <c r="AEX527" s="165"/>
      <c r="AEY527" s="165"/>
      <c r="AEZ527" s="165"/>
      <c r="AFA527" s="165"/>
      <c r="AFB527" s="165"/>
      <c r="AFC527" s="165"/>
      <c r="AFD527" s="165"/>
      <c r="AFE527" s="165"/>
      <c r="AFF527" s="165"/>
      <c r="AFG527" s="165"/>
      <c r="AFH527" s="165"/>
      <c r="AFI527" s="165"/>
      <c r="AFJ527" s="165"/>
      <c r="AFK527" s="165"/>
      <c r="AFL527" s="165"/>
      <c r="AFM527" s="165"/>
      <c r="AFN527" s="165"/>
      <c r="AFO527" s="165"/>
      <c r="AFP527" s="165"/>
      <c r="AFQ527" s="165"/>
      <c r="AFR527" s="165"/>
      <c r="AFS527" s="165"/>
      <c r="AFT527" s="165"/>
      <c r="AFU527" s="165"/>
      <c r="AFV527" s="165"/>
      <c r="AFW527" s="165"/>
      <c r="AFX527" s="165"/>
      <c r="AFY527" s="165"/>
      <c r="AFZ527" s="165"/>
      <c r="AGA527" s="165"/>
      <c r="AGB527" s="165"/>
      <c r="AGC527" s="165"/>
      <c r="AGD527" s="165"/>
      <c r="AGE527" s="165"/>
      <c r="AGF527" s="165"/>
      <c r="AGG527" s="165"/>
      <c r="AGH527" s="165"/>
      <c r="AGI527" s="165"/>
      <c r="AGJ527" s="165"/>
      <c r="AGK527" s="165"/>
      <c r="AGL527" s="165"/>
      <c r="AGM527" s="165"/>
      <c r="AGN527" s="165"/>
      <c r="AGO527" s="165"/>
      <c r="AGP527" s="165"/>
      <c r="AGQ527" s="165"/>
      <c r="AGR527" s="165"/>
      <c r="AGS527" s="165"/>
      <c r="AGT527" s="165"/>
      <c r="AGU527" s="165"/>
      <c r="AGV527" s="165"/>
      <c r="AGW527" s="165"/>
      <c r="AGX527" s="165"/>
      <c r="AGY527" s="165"/>
      <c r="AGZ527" s="165"/>
      <c r="AHA527" s="165"/>
      <c r="AHB527" s="165"/>
      <c r="AHC527" s="165"/>
      <c r="AHD527" s="165"/>
      <c r="AHE527" s="165"/>
      <c r="AHF527" s="165"/>
      <c r="AHG527" s="165"/>
      <c r="AHH527" s="165"/>
      <c r="AHI527" s="165"/>
      <c r="AHJ527" s="165"/>
      <c r="AHK527" s="165"/>
      <c r="AHL527" s="165"/>
      <c r="AHM527" s="165"/>
      <c r="AHN527" s="165"/>
      <c r="AHO527" s="165"/>
      <c r="AHP527" s="165"/>
      <c r="AHQ527" s="165"/>
      <c r="AHR527" s="165"/>
      <c r="AHS527" s="165"/>
      <c r="AHT527" s="165"/>
      <c r="AHU527" s="165"/>
      <c r="AHV527" s="165"/>
      <c r="AHW527" s="165"/>
      <c r="AHX527" s="165"/>
      <c r="AHY527" s="165"/>
      <c r="AHZ527" s="165"/>
      <c r="AIA527" s="165"/>
      <c r="AIB527" s="165"/>
      <c r="AIC527" s="165"/>
      <c r="AID527" s="165"/>
      <c r="AIE527" s="165"/>
      <c r="AIF527" s="165"/>
      <c r="AIG527" s="165"/>
      <c r="AIH527" s="165"/>
      <c r="AII527" s="165"/>
      <c r="AIJ527" s="165"/>
      <c r="AIK527" s="165"/>
      <c r="AIL527" s="165"/>
      <c r="AIM527" s="165"/>
      <c r="AIN527" s="165"/>
      <c r="AIO527" s="165"/>
      <c r="AIP527" s="165"/>
      <c r="AIQ527" s="165"/>
      <c r="AIR527" s="165"/>
      <c r="AIS527" s="165"/>
      <c r="AIT527" s="165"/>
      <c r="AIU527" s="165"/>
      <c r="AIV527" s="165"/>
      <c r="AIW527" s="165"/>
      <c r="AIX527" s="165"/>
      <c r="AIY527" s="165"/>
      <c r="AIZ527" s="165"/>
      <c r="AJA527" s="165"/>
      <c r="AJB527" s="165"/>
      <c r="AJC527" s="165"/>
      <c r="AJD527" s="165"/>
      <c r="AJE527" s="165"/>
      <c r="AJF527" s="165"/>
      <c r="AJG527" s="165"/>
      <c r="AJH527" s="165"/>
      <c r="AJI527" s="165"/>
      <c r="AJJ527" s="165"/>
      <c r="AJK527" s="165"/>
      <c r="AJL527" s="165"/>
      <c r="AJM527" s="165"/>
      <c r="AJN527" s="165"/>
      <c r="AJO527" s="165"/>
      <c r="AJP527" s="165"/>
      <c r="AJQ527" s="165"/>
      <c r="AJR527" s="165"/>
      <c r="AJS527" s="165"/>
      <c r="AJT527" s="165"/>
      <c r="AJU527" s="165"/>
      <c r="AJV527" s="165"/>
      <c r="AJW527" s="165"/>
      <c r="AJX527" s="165"/>
      <c r="AJY527" s="165"/>
      <c r="AJZ527" s="165"/>
    </row>
    <row r="528" spans="1:962" ht="63" x14ac:dyDescent="0.2">
      <c r="A528" s="126">
        <v>60000172</v>
      </c>
      <c r="B528" s="164" t="s">
        <v>1438</v>
      </c>
      <c r="C528" s="153" t="s">
        <v>1368</v>
      </c>
      <c r="D528" s="155">
        <f t="shared" si="35"/>
        <v>920</v>
      </c>
      <c r="E528" s="155">
        <f>VLOOKUP(A528,[6]Лист2!$A$10:$G$1458,6,0)</f>
        <v>1104</v>
      </c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  <c r="AZ528" s="165"/>
      <c r="BA528" s="165"/>
      <c r="BB528" s="165"/>
      <c r="BC528" s="165"/>
      <c r="BD528" s="165"/>
      <c r="BE528" s="165"/>
      <c r="BF528" s="165"/>
      <c r="BG528" s="165"/>
      <c r="BH528" s="165"/>
      <c r="BI528" s="165"/>
      <c r="BJ528" s="165"/>
      <c r="BK528" s="165"/>
      <c r="BL528" s="165"/>
      <c r="BM528" s="165"/>
      <c r="BN528" s="165"/>
      <c r="BO528" s="165"/>
      <c r="BP528" s="165"/>
      <c r="BQ528" s="165"/>
      <c r="BR528" s="165"/>
      <c r="BS528" s="165"/>
      <c r="BT528" s="165"/>
      <c r="BU528" s="165"/>
      <c r="BV528" s="165"/>
      <c r="BW528" s="165"/>
      <c r="BX528" s="165"/>
      <c r="BY528" s="165"/>
      <c r="BZ528" s="165"/>
      <c r="CA528" s="165"/>
      <c r="CB528" s="165"/>
      <c r="CC528" s="165"/>
      <c r="CD528" s="165"/>
      <c r="CE528" s="165"/>
      <c r="CF528" s="165"/>
      <c r="CG528" s="165"/>
      <c r="CH528" s="165"/>
      <c r="CI528" s="165"/>
      <c r="CJ528" s="165"/>
      <c r="CK528" s="165"/>
      <c r="CL528" s="165"/>
      <c r="CM528" s="165"/>
      <c r="CN528" s="165"/>
      <c r="CO528" s="165"/>
      <c r="CP528" s="165"/>
      <c r="CQ528" s="165"/>
      <c r="CR528" s="165"/>
      <c r="CS528" s="165"/>
      <c r="CT528" s="165"/>
      <c r="CU528" s="165"/>
      <c r="CV528" s="165"/>
      <c r="CW528" s="165"/>
      <c r="CX528" s="165"/>
      <c r="CY528" s="165"/>
      <c r="CZ528" s="165"/>
      <c r="DA528" s="165"/>
      <c r="DB528" s="165"/>
      <c r="DC528" s="165"/>
      <c r="DD528" s="165"/>
      <c r="DE528" s="165"/>
      <c r="DF528" s="165"/>
      <c r="DG528" s="165"/>
      <c r="DH528" s="165"/>
      <c r="DI528" s="165"/>
      <c r="DJ528" s="165"/>
      <c r="DK528" s="165"/>
      <c r="DL528" s="165"/>
      <c r="DM528" s="165"/>
      <c r="DN528" s="165"/>
      <c r="DO528" s="165"/>
      <c r="DP528" s="165"/>
      <c r="DQ528" s="165"/>
      <c r="DR528" s="165"/>
      <c r="DS528" s="165"/>
      <c r="DT528" s="165"/>
      <c r="DU528" s="165"/>
      <c r="DV528" s="165"/>
      <c r="DW528" s="165"/>
      <c r="DX528" s="165"/>
      <c r="DY528" s="165"/>
      <c r="DZ528" s="165"/>
      <c r="EA528" s="165"/>
      <c r="EB528" s="165"/>
      <c r="EC528" s="165"/>
      <c r="ED528" s="165"/>
      <c r="EE528" s="165"/>
      <c r="EF528" s="165"/>
      <c r="EG528" s="165"/>
      <c r="EH528" s="165"/>
      <c r="EI528" s="165"/>
      <c r="EJ528" s="165"/>
      <c r="EK528" s="165"/>
      <c r="EL528" s="165"/>
      <c r="EM528" s="165"/>
      <c r="EN528" s="165"/>
      <c r="EO528" s="165"/>
      <c r="EP528" s="165"/>
      <c r="EQ528" s="165"/>
      <c r="ER528" s="165"/>
      <c r="ES528" s="165"/>
      <c r="ET528" s="165"/>
      <c r="EU528" s="165"/>
      <c r="EV528" s="165"/>
      <c r="EW528" s="165"/>
      <c r="EX528" s="165"/>
      <c r="EY528" s="165"/>
      <c r="EZ528" s="165"/>
      <c r="FA528" s="165"/>
      <c r="FB528" s="165"/>
      <c r="FC528" s="165"/>
      <c r="FD528" s="165"/>
      <c r="FE528" s="165"/>
      <c r="FF528" s="165"/>
      <c r="FG528" s="165"/>
      <c r="FH528" s="165"/>
      <c r="FI528" s="165"/>
      <c r="FJ528" s="165"/>
      <c r="FK528" s="165"/>
      <c r="FL528" s="165"/>
      <c r="FM528" s="165"/>
      <c r="FN528" s="165"/>
      <c r="FO528" s="165"/>
      <c r="FP528" s="165"/>
      <c r="FQ528" s="165"/>
      <c r="FR528" s="165"/>
      <c r="FS528" s="165"/>
      <c r="FT528" s="165"/>
      <c r="FU528" s="165"/>
      <c r="FV528" s="165"/>
      <c r="FW528" s="165"/>
      <c r="FX528" s="165"/>
      <c r="FY528" s="165"/>
      <c r="FZ528" s="165"/>
      <c r="GA528" s="165"/>
      <c r="GB528" s="165"/>
      <c r="GC528" s="165"/>
      <c r="GD528" s="165"/>
      <c r="GE528" s="165"/>
      <c r="GF528" s="165"/>
      <c r="GG528" s="165"/>
      <c r="GH528" s="165"/>
      <c r="GI528" s="165"/>
      <c r="GJ528" s="165"/>
      <c r="GK528" s="165"/>
      <c r="GL528" s="165"/>
      <c r="GM528" s="165"/>
      <c r="GN528" s="165"/>
      <c r="GO528" s="165"/>
      <c r="GP528" s="165"/>
      <c r="GQ528" s="165"/>
      <c r="GR528" s="165"/>
      <c r="GS528" s="165"/>
      <c r="GT528" s="165"/>
      <c r="GU528" s="165"/>
      <c r="GV528" s="165"/>
      <c r="GW528" s="165"/>
      <c r="GX528" s="165"/>
      <c r="GY528" s="165"/>
      <c r="GZ528" s="165"/>
      <c r="HA528" s="165"/>
      <c r="HB528" s="165"/>
      <c r="HC528" s="165"/>
      <c r="HD528" s="165"/>
      <c r="HE528" s="165"/>
      <c r="HF528" s="165"/>
      <c r="HG528" s="165"/>
      <c r="HH528" s="165"/>
      <c r="HI528" s="165"/>
      <c r="HJ528" s="165"/>
      <c r="HK528" s="165"/>
      <c r="HL528" s="165"/>
      <c r="HM528" s="165"/>
      <c r="HN528" s="165"/>
      <c r="HO528" s="165"/>
      <c r="HP528" s="165"/>
      <c r="HQ528" s="165"/>
      <c r="HR528" s="165"/>
      <c r="HS528" s="165"/>
      <c r="HT528" s="165"/>
      <c r="HU528" s="165"/>
      <c r="HV528" s="165"/>
      <c r="HW528" s="165"/>
      <c r="HX528" s="165"/>
      <c r="HY528" s="165"/>
      <c r="HZ528" s="165"/>
      <c r="IA528" s="165"/>
      <c r="IB528" s="165"/>
      <c r="IC528" s="165"/>
      <c r="ID528" s="165"/>
      <c r="IE528" s="165"/>
      <c r="IF528" s="165"/>
      <c r="IG528" s="165"/>
      <c r="IH528" s="165"/>
      <c r="II528" s="165"/>
      <c r="IJ528" s="165"/>
      <c r="IK528" s="165"/>
      <c r="IL528" s="165"/>
      <c r="IM528" s="165"/>
      <c r="IN528" s="165"/>
      <c r="IO528" s="165"/>
      <c r="IP528" s="165"/>
      <c r="IQ528" s="165"/>
      <c r="IR528" s="165"/>
      <c r="IS528" s="165"/>
      <c r="IT528" s="165"/>
      <c r="IU528" s="165"/>
      <c r="IV528" s="165"/>
      <c r="IW528" s="165"/>
      <c r="IX528" s="165"/>
      <c r="IY528" s="165"/>
      <c r="IZ528" s="165"/>
      <c r="JA528" s="165"/>
      <c r="JB528" s="165"/>
      <c r="JC528" s="165"/>
      <c r="JD528" s="165"/>
      <c r="JE528" s="165"/>
      <c r="JF528" s="165"/>
      <c r="JG528" s="165"/>
      <c r="JH528" s="165"/>
      <c r="JI528" s="165"/>
      <c r="JJ528" s="165"/>
      <c r="JK528" s="165"/>
      <c r="JL528" s="165"/>
      <c r="JM528" s="165"/>
      <c r="JN528" s="165"/>
      <c r="JO528" s="165"/>
      <c r="JP528" s="165"/>
      <c r="JQ528" s="165"/>
      <c r="JR528" s="165"/>
      <c r="JS528" s="165"/>
      <c r="JT528" s="165"/>
      <c r="JU528" s="165"/>
      <c r="JV528" s="165"/>
      <c r="JW528" s="165"/>
      <c r="JX528" s="165"/>
      <c r="JY528" s="165"/>
      <c r="JZ528" s="165"/>
      <c r="KA528" s="165"/>
      <c r="KB528" s="165"/>
      <c r="KC528" s="165"/>
      <c r="KD528" s="165"/>
      <c r="KE528" s="165"/>
      <c r="KF528" s="165"/>
      <c r="KG528" s="165"/>
      <c r="KH528" s="165"/>
      <c r="KI528" s="165"/>
      <c r="KJ528" s="165"/>
      <c r="KK528" s="165"/>
      <c r="KL528" s="165"/>
      <c r="KM528" s="165"/>
      <c r="KN528" s="165"/>
      <c r="KO528" s="165"/>
      <c r="KP528" s="165"/>
      <c r="KQ528" s="165"/>
      <c r="KR528" s="165"/>
      <c r="KS528" s="165"/>
      <c r="KT528" s="165"/>
      <c r="KU528" s="165"/>
      <c r="KV528" s="165"/>
      <c r="KW528" s="165"/>
      <c r="KX528" s="165"/>
      <c r="KY528" s="165"/>
      <c r="KZ528" s="165"/>
      <c r="LA528" s="165"/>
      <c r="LB528" s="165"/>
      <c r="LC528" s="165"/>
      <c r="LD528" s="165"/>
      <c r="LE528" s="165"/>
      <c r="LF528" s="165"/>
      <c r="LG528" s="165"/>
      <c r="LH528" s="165"/>
      <c r="LI528" s="165"/>
      <c r="LJ528" s="165"/>
      <c r="LK528" s="165"/>
      <c r="LL528" s="165"/>
      <c r="LM528" s="165"/>
      <c r="LN528" s="165"/>
      <c r="LO528" s="165"/>
      <c r="LP528" s="165"/>
      <c r="LQ528" s="165"/>
      <c r="LR528" s="165"/>
      <c r="LS528" s="165"/>
      <c r="LT528" s="165"/>
      <c r="LU528" s="165"/>
      <c r="LV528" s="165"/>
      <c r="LW528" s="165"/>
      <c r="LX528" s="165"/>
      <c r="LY528" s="165"/>
      <c r="LZ528" s="165"/>
      <c r="MA528" s="165"/>
      <c r="MB528" s="165"/>
      <c r="MC528" s="165"/>
      <c r="MD528" s="165"/>
      <c r="ME528" s="165"/>
      <c r="MF528" s="165"/>
      <c r="MG528" s="165"/>
      <c r="MH528" s="165"/>
      <c r="MI528" s="165"/>
      <c r="MJ528" s="165"/>
      <c r="MK528" s="165"/>
      <c r="ML528" s="165"/>
      <c r="MM528" s="165"/>
      <c r="MN528" s="165"/>
      <c r="MO528" s="165"/>
      <c r="MP528" s="165"/>
      <c r="MQ528" s="165"/>
      <c r="MR528" s="165"/>
      <c r="MS528" s="165"/>
      <c r="MT528" s="165"/>
      <c r="MU528" s="165"/>
      <c r="MV528" s="165"/>
      <c r="MW528" s="165"/>
      <c r="MX528" s="165"/>
      <c r="MY528" s="165"/>
      <c r="MZ528" s="165"/>
      <c r="NA528" s="165"/>
      <c r="NB528" s="165"/>
      <c r="NC528" s="165"/>
      <c r="ND528" s="165"/>
      <c r="NE528" s="165"/>
      <c r="NF528" s="165"/>
      <c r="NG528" s="165"/>
      <c r="NH528" s="165"/>
      <c r="NI528" s="165"/>
      <c r="NJ528" s="165"/>
      <c r="NK528" s="165"/>
      <c r="NL528" s="165"/>
      <c r="NM528" s="165"/>
      <c r="NN528" s="165"/>
      <c r="NO528" s="165"/>
      <c r="NP528" s="165"/>
      <c r="NQ528" s="165"/>
      <c r="NR528" s="165"/>
      <c r="NS528" s="165"/>
      <c r="NT528" s="165"/>
      <c r="NU528" s="165"/>
      <c r="NV528" s="165"/>
      <c r="NW528" s="165"/>
      <c r="NX528" s="165"/>
      <c r="NY528" s="165"/>
      <c r="NZ528" s="165"/>
      <c r="OA528" s="165"/>
      <c r="OB528" s="165"/>
      <c r="OC528" s="165"/>
      <c r="OD528" s="165"/>
      <c r="OE528" s="165"/>
      <c r="OF528" s="165"/>
      <c r="OG528" s="165"/>
      <c r="OH528" s="165"/>
      <c r="OI528" s="165"/>
      <c r="OJ528" s="165"/>
      <c r="OK528" s="165"/>
      <c r="OL528" s="165"/>
      <c r="OM528" s="165"/>
      <c r="ON528" s="165"/>
      <c r="OO528" s="165"/>
      <c r="OP528" s="165"/>
      <c r="OQ528" s="165"/>
      <c r="OR528" s="165"/>
      <c r="OS528" s="165"/>
      <c r="OT528" s="165"/>
      <c r="OU528" s="165"/>
      <c r="OV528" s="165"/>
      <c r="OW528" s="165"/>
      <c r="OX528" s="165"/>
      <c r="OY528" s="165"/>
      <c r="OZ528" s="165"/>
      <c r="PA528" s="165"/>
      <c r="PB528" s="165"/>
      <c r="PC528" s="165"/>
      <c r="PD528" s="165"/>
      <c r="PE528" s="165"/>
      <c r="PF528" s="165"/>
      <c r="PG528" s="165"/>
      <c r="PH528" s="165"/>
      <c r="PI528" s="165"/>
      <c r="PJ528" s="165"/>
      <c r="PK528" s="165"/>
      <c r="PL528" s="165"/>
      <c r="PM528" s="165"/>
      <c r="PN528" s="165"/>
      <c r="PO528" s="165"/>
      <c r="PP528" s="165"/>
      <c r="PQ528" s="165"/>
      <c r="PR528" s="165"/>
      <c r="PS528" s="165"/>
      <c r="PT528" s="165"/>
      <c r="PU528" s="165"/>
      <c r="PV528" s="165"/>
      <c r="PW528" s="165"/>
      <c r="PX528" s="165"/>
      <c r="PY528" s="165"/>
      <c r="PZ528" s="165"/>
      <c r="QA528" s="165"/>
      <c r="QB528" s="165"/>
      <c r="QC528" s="165"/>
      <c r="QD528" s="165"/>
      <c r="QE528" s="165"/>
      <c r="QF528" s="165"/>
      <c r="QG528" s="165"/>
      <c r="QH528" s="165"/>
      <c r="QI528" s="165"/>
      <c r="QJ528" s="165"/>
      <c r="QK528" s="165"/>
      <c r="QL528" s="165"/>
      <c r="QM528" s="165"/>
      <c r="QN528" s="165"/>
      <c r="QO528" s="165"/>
      <c r="QP528" s="165"/>
      <c r="QQ528" s="165"/>
      <c r="QR528" s="165"/>
      <c r="QS528" s="165"/>
      <c r="QT528" s="165"/>
      <c r="QU528" s="165"/>
      <c r="QV528" s="165"/>
      <c r="QW528" s="165"/>
      <c r="QX528" s="165"/>
      <c r="QY528" s="165"/>
      <c r="QZ528" s="165"/>
      <c r="RA528" s="165"/>
      <c r="RB528" s="165"/>
      <c r="RC528" s="165"/>
      <c r="RD528" s="165"/>
      <c r="RE528" s="165"/>
      <c r="RF528" s="165"/>
      <c r="RG528" s="165"/>
      <c r="RH528" s="165"/>
      <c r="RI528" s="165"/>
      <c r="RJ528" s="165"/>
      <c r="RK528" s="165"/>
      <c r="RL528" s="165"/>
      <c r="RM528" s="165"/>
      <c r="RN528" s="165"/>
      <c r="RO528" s="165"/>
      <c r="RP528" s="165"/>
      <c r="RQ528" s="165"/>
      <c r="RR528" s="165"/>
      <c r="RS528" s="165"/>
      <c r="RT528" s="165"/>
      <c r="RU528" s="165"/>
      <c r="RV528" s="165"/>
      <c r="RW528" s="165"/>
      <c r="RX528" s="165"/>
      <c r="RY528" s="165"/>
      <c r="RZ528" s="165"/>
      <c r="SA528" s="165"/>
      <c r="SB528" s="165"/>
      <c r="SC528" s="165"/>
      <c r="SD528" s="165"/>
      <c r="SE528" s="165"/>
      <c r="SF528" s="165"/>
      <c r="SG528" s="165"/>
      <c r="SH528" s="165"/>
      <c r="SI528" s="165"/>
      <c r="SJ528" s="165"/>
      <c r="SK528" s="165"/>
      <c r="SL528" s="165"/>
      <c r="SM528" s="165"/>
      <c r="SN528" s="165"/>
      <c r="SO528" s="165"/>
      <c r="SP528" s="165"/>
      <c r="SQ528" s="165"/>
      <c r="SR528" s="165"/>
      <c r="SS528" s="165"/>
      <c r="ST528" s="165"/>
      <c r="SU528" s="165"/>
      <c r="SV528" s="165"/>
      <c r="SW528" s="165"/>
      <c r="SX528" s="165"/>
      <c r="SY528" s="165"/>
      <c r="SZ528" s="165"/>
      <c r="TA528" s="165"/>
      <c r="TB528" s="165"/>
      <c r="TC528" s="165"/>
      <c r="TD528" s="165"/>
      <c r="TE528" s="165"/>
      <c r="TF528" s="165"/>
      <c r="TG528" s="165"/>
      <c r="TH528" s="165"/>
      <c r="TI528" s="165"/>
      <c r="TJ528" s="165"/>
      <c r="TK528" s="165"/>
      <c r="TL528" s="165"/>
      <c r="TM528" s="165"/>
      <c r="TN528" s="165"/>
      <c r="TO528" s="165"/>
      <c r="TP528" s="165"/>
      <c r="TQ528" s="165"/>
      <c r="TR528" s="165"/>
      <c r="TS528" s="165"/>
      <c r="TT528" s="165"/>
      <c r="TU528" s="165"/>
      <c r="TV528" s="165"/>
      <c r="TW528" s="165"/>
      <c r="TX528" s="165"/>
      <c r="TY528" s="165"/>
      <c r="TZ528" s="165"/>
      <c r="UA528" s="165"/>
      <c r="UB528" s="165"/>
      <c r="UC528" s="165"/>
      <c r="UD528" s="165"/>
      <c r="UE528" s="165"/>
      <c r="UF528" s="165"/>
      <c r="UG528" s="165"/>
      <c r="UH528" s="165"/>
      <c r="UI528" s="165"/>
      <c r="UJ528" s="165"/>
      <c r="UK528" s="165"/>
      <c r="UL528" s="165"/>
      <c r="UM528" s="165"/>
      <c r="UN528" s="165"/>
      <c r="UO528" s="165"/>
      <c r="UP528" s="165"/>
      <c r="UQ528" s="165"/>
      <c r="UR528" s="165"/>
      <c r="US528" s="165"/>
      <c r="UT528" s="165"/>
      <c r="UU528" s="165"/>
      <c r="UV528" s="165"/>
      <c r="UW528" s="165"/>
      <c r="UX528" s="165"/>
      <c r="UY528" s="165"/>
      <c r="UZ528" s="165"/>
      <c r="VA528" s="165"/>
      <c r="VB528" s="165"/>
      <c r="VC528" s="165"/>
      <c r="VD528" s="165"/>
      <c r="VE528" s="165"/>
      <c r="VF528" s="165"/>
      <c r="VG528" s="165"/>
      <c r="VH528" s="165"/>
      <c r="VI528" s="165"/>
      <c r="VJ528" s="165"/>
      <c r="VK528" s="165"/>
      <c r="VL528" s="165"/>
      <c r="VM528" s="165"/>
      <c r="VN528" s="165"/>
      <c r="VO528" s="165"/>
      <c r="VP528" s="165"/>
      <c r="VQ528" s="165"/>
      <c r="VR528" s="165"/>
      <c r="VS528" s="165"/>
      <c r="VT528" s="165"/>
      <c r="VU528" s="165"/>
      <c r="VV528" s="165"/>
      <c r="VW528" s="165"/>
      <c r="VX528" s="165"/>
      <c r="VY528" s="165"/>
      <c r="VZ528" s="165"/>
      <c r="WA528" s="165"/>
      <c r="WB528" s="165"/>
      <c r="WC528" s="165"/>
      <c r="WD528" s="165"/>
      <c r="WE528" s="165"/>
      <c r="WF528" s="165"/>
      <c r="WG528" s="165"/>
      <c r="WH528" s="165"/>
      <c r="WI528" s="165"/>
      <c r="WJ528" s="165"/>
      <c r="WK528" s="165"/>
      <c r="WL528" s="165"/>
      <c r="WM528" s="165"/>
      <c r="WN528" s="165"/>
      <c r="WO528" s="165"/>
      <c r="WP528" s="165"/>
      <c r="WQ528" s="165"/>
      <c r="WR528" s="165"/>
      <c r="WS528" s="165"/>
      <c r="WT528" s="165"/>
      <c r="WU528" s="165"/>
      <c r="WV528" s="165"/>
      <c r="WW528" s="165"/>
      <c r="WX528" s="165"/>
      <c r="WY528" s="165"/>
      <c r="WZ528" s="165"/>
      <c r="XA528" s="165"/>
      <c r="XB528" s="165"/>
      <c r="XC528" s="165"/>
      <c r="XD528" s="165"/>
      <c r="XE528" s="165"/>
      <c r="XF528" s="165"/>
      <c r="XG528" s="165"/>
      <c r="XH528" s="165"/>
      <c r="XI528" s="165"/>
      <c r="XJ528" s="165"/>
      <c r="XK528" s="165"/>
      <c r="XL528" s="165"/>
      <c r="XM528" s="165"/>
      <c r="XN528" s="165"/>
      <c r="XO528" s="165"/>
      <c r="XP528" s="165"/>
      <c r="XQ528" s="165"/>
      <c r="XR528" s="165"/>
      <c r="XS528" s="165"/>
      <c r="XT528" s="165"/>
      <c r="XU528" s="165"/>
      <c r="XV528" s="165"/>
      <c r="XW528" s="165"/>
      <c r="XX528" s="165"/>
      <c r="XY528" s="165"/>
      <c r="XZ528" s="165"/>
      <c r="YA528" s="165"/>
      <c r="YB528" s="165"/>
      <c r="YC528" s="165"/>
      <c r="YD528" s="165"/>
      <c r="YE528" s="165"/>
      <c r="YF528" s="165"/>
      <c r="YG528" s="165"/>
      <c r="YH528" s="165"/>
      <c r="YI528" s="165"/>
      <c r="YJ528" s="165"/>
      <c r="YK528" s="165"/>
      <c r="YL528" s="165"/>
      <c r="YM528" s="165"/>
      <c r="YN528" s="165"/>
      <c r="YO528" s="165"/>
      <c r="YP528" s="165"/>
      <c r="YQ528" s="165"/>
      <c r="YR528" s="165"/>
      <c r="YS528" s="165"/>
      <c r="YT528" s="165"/>
      <c r="YU528" s="165"/>
      <c r="YV528" s="165"/>
      <c r="YW528" s="165"/>
      <c r="YX528" s="165"/>
      <c r="YY528" s="165"/>
      <c r="YZ528" s="165"/>
      <c r="ZA528" s="165"/>
      <c r="ZB528" s="165"/>
      <c r="ZC528" s="165"/>
      <c r="ZD528" s="165"/>
      <c r="ZE528" s="165"/>
      <c r="ZF528" s="165"/>
      <c r="ZG528" s="165"/>
      <c r="ZH528" s="165"/>
      <c r="ZI528" s="165"/>
      <c r="ZJ528" s="165"/>
      <c r="ZK528" s="165"/>
      <c r="ZL528" s="165"/>
      <c r="ZM528" s="165"/>
      <c r="ZN528" s="165"/>
      <c r="ZO528" s="165"/>
      <c r="ZP528" s="165"/>
      <c r="ZQ528" s="165"/>
      <c r="ZR528" s="165"/>
      <c r="ZS528" s="165"/>
      <c r="ZT528" s="165"/>
      <c r="ZU528" s="165"/>
      <c r="ZV528" s="165"/>
      <c r="ZW528" s="165"/>
      <c r="ZX528" s="165"/>
      <c r="ZY528" s="165"/>
      <c r="ZZ528" s="165"/>
      <c r="AAA528" s="165"/>
      <c r="AAB528" s="165"/>
      <c r="AAC528" s="165"/>
      <c r="AAD528" s="165"/>
      <c r="AAE528" s="165"/>
      <c r="AAF528" s="165"/>
      <c r="AAG528" s="165"/>
      <c r="AAH528" s="165"/>
      <c r="AAI528" s="165"/>
      <c r="AAJ528" s="165"/>
      <c r="AAK528" s="165"/>
      <c r="AAL528" s="165"/>
      <c r="AAM528" s="165"/>
      <c r="AAN528" s="165"/>
      <c r="AAO528" s="165"/>
      <c r="AAP528" s="165"/>
      <c r="AAQ528" s="165"/>
      <c r="AAR528" s="165"/>
      <c r="AAS528" s="165"/>
      <c r="AAT528" s="165"/>
      <c r="AAU528" s="165"/>
      <c r="AAV528" s="165"/>
      <c r="AAW528" s="165"/>
      <c r="AAX528" s="165"/>
      <c r="AAY528" s="165"/>
      <c r="AAZ528" s="165"/>
      <c r="ABA528" s="165"/>
      <c r="ABB528" s="165"/>
      <c r="ABC528" s="165"/>
      <c r="ABD528" s="165"/>
      <c r="ABE528" s="165"/>
      <c r="ABF528" s="165"/>
      <c r="ABG528" s="165"/>
      <c r="ABH528" s="165"/>
      <c r="ABI528" s="165"/>
      <c r="ABJ528" s="165"/>
      <c r="ABK528" s="165"/>
      <c r="ABL528" s="165"/>
      <c r="ABM528" s="165"/>
      <c r="ABN528" s="165"/>
      <c r="ABO528" s="165"/>
      <c r="ABP528" s="165"/>
      <c r="ABQ528" s="165"/>
      <c r="ABR528" s="165"/>
      <c r="ABS528" s="165"/>
      <c r="ABT528" s="165"/>
      <c r="ABU528" s="165"/>
      <c r="ABV528" s="165"/>
      <c r="ABW528" s="165"/>
      <c r="ABX528" s="165"/>
      <c r="ABY528" s="165"/>
      <c r="ABZ528" s="165"/>
      <c r="ACA528" s="165"/>
      <c r="ACB528" s="165"/>
      <c r="ACC528" s="165"/>
      <c r="ACD528" s="165"/>
      <c r="ACE528" s="165"/>
      <c r="ACF528" s="165"/>
      <c r="ACG528" s="165"/>
      <c r="ACH528" s="165"/>
      <c r="ACI528" s="165"/>
      <c r="ACJ528" s="165"/>
      <c r="ACK528" s="165"/>
      <c r="ACL528" s="165"/>
      <c r="ACM528" s="165"/>
      <c r="ACN528" s="165"/>
      <c r="ACO528" s="165"/>
      <c r="ACP528" s="165"/>
      <c r="ACQ528" s="165"/>
      <c r="ACR528" s="165"/>
      <c r="ACS528" s="165"/>
      <c r="ACT528" s="165"/>
      <c r="ACU528" s="165"/>
      <c r="ACV528" s="165"/>
      <c r="ACW528" s="165"/>
      <c r="ACX528" s="165"/>
      <c r="ACY528" s="165"/>
      <c r="ACZ528" s="165"/>
      <c r="ADA528" s="165"/>
      <c r="ADB528" s="165"/>
      <c r="ADC528" s="165"/>
      <c r="ADD528" s="165"/>
      <c r="ADE528" s="165"/>
      <c r="ADF528" s="165"/>
      <c r="ADG528" s="165"/>
      <c r="ADH528" s="165"/>
      <c r="ADI528" s="165"/>
      <c r="ADJ528" s="165"/>
      <c r="ADK528" s="165"/>
      <c r="ADL528" s="165"/>
      <c r="ADM528" s="165"/>
      <c r="ADN528" s="165"/>
      <c r="ADO528" s="165"/>
      <c r="ADP528" s="165"/>
      <c r="ADQ528" s="165"/>
      <c r="ADR528" s="165"/>
      <c r="ADS528" s="165"/>
      <c r="ADT528" s="165"/>
      <c r="ADU528" s="165"/>
      <c r="ADV528" s="165"/>
      <c r="ADW528" s="165"/>
      <c r="ADX528" s="165"/>
      <c r="ADY528" s="165"/>
      <c r="ADZ528" s="165"/>
      <c r="AEA528" s="165"/>
      <c r="AEB528" s="165"/>
      <c r="AEC528" s="165"/>
      <c r="AED528" s="165"/>
      <c r="AEE528" s="165"/>
      <c r="AEF528" s="165"/>
      <c r="AEG528" s="165"/>
      <c r="AEH528" s="165"/>
      <c r="AEI528" s="165"/>
      <c r="AEJ528" s="165"/>
      <c r="AEK528" s="165"/>
      <c r="AEL528" s="165"/>
      <c r="AEM528" s="165"/>
      <c r="AEN528" s="165"/>
      <c r="AEO528" s="165"/>
      <c r="AEP528" s="165"/>
      <c r="AEQ528" s="165"/>
      <c r="AER528" s="165"/>
      <c r="AES528" s="165"/>
      <c r="AET528" s="165"/>
      <c r="AEU528" s="165"/>
      <c r="AEV528" s="165"/>
      <c r="AEW528" s="165"/>
      <c r="AEX528" s="165"/>
      <c r="AEY528" s="165"/>
      <c r="AEZ528" s="165"/>
      <c r="AFA528" s="165"/>
      <c r="AFB528" s="165"/>
      <c r="AFC528" s="165"/>
      <c r="AFD528" s="165"/>
      <c r="AFE528" s="165"/>
      <c r="AFF528" s="165"/>
      <c r="AFG528" s="165"/>
      <c r="AFH528" s="165"/>
      <c r="AFI528" s="165"/>
      <c r="AFJ528" s="165"/>
      <c r="AFK528" s="165"/>
      <c r="AFL528" s="165"/>
      <c r="AFM528" s="165"/>
      <c r="AFN528" s="165"/>
      <c r="AFO528" s="165"/>
      <c r="AFP528" s="165"/>
      <c r="AFQ528" s="165"/>
      <c r="AFR528" s="165"/>
      <c r="AFS528" s="165"/>
      <c r="AFT528" s="165"/>
      <c r="AFU528" s="165"/>
      <c r="AFV528" s="165"/>
      <c r="AFW528" s="165"/>
      <c r="AFX528" s="165"/>
      <c r="AFY528" s="165"/>
      <c r="AFZ528" s="165"/>
      <c r="AGA528" s="165"/>
      <c r="AGB528" s="165"/>
      <c r="AGC528" s="165"/>
      <c r="AGD528" s="165"/>
      <c r="AGE528" s="165"/>
      <c r="AGF528" s="165"/>
      <c r="AGG528" s="165"/>
      <c r="AGH528" s="165"/>
      <c r="AGI528" s="165"/>
      <c r="AGJ528" s="165"/>
      <c r="AGK528" s="165"/>
      <c r="AGL528" s="165"/>
      <c r="AGM528" s="165"/>
      <c r="AGN528" s="165"/>
      <c r="AGO528" s="165"/>
      <c r="AGP528" s="165"/>
      <c r="AGQ528" s="165"/>
      <c r="AGR528" s="165"/>
      <c r="AGS528" s="165"/>
      <c r="AGT528" s="165"/>
      <c r="AGU528" s="165"/>
      <c r="AGV528" s="165"/>
      <c r="AGW528" s="165"/>
      <c r="AGX528" s="165"/>
      <c r="AGY528" s="165"/>
      <c r="AGZ528" s="165"/>
      <c r="AHA528" s="165"/>
      <c r="AHB528" s="165"/>
      <c r="AHC528" s="165"/>
      <c r="AHD528" s="165"/>
      <c r="AHE528" s="165"/>
      <c r="AHF528" s="165"/>
      <c r="AHG528" s="165"/>
      <c r="AHH528" s="165"/>
      <c r="AHI528" s="165"/>
      <c r="AHJ528" s="165"/>
      <c r="AHK528" s="165"/>
      <c r="AHL528" s="165"/>
      <c r="AHM528" s="165"/>
      <c r="AHN528" s="165"/>
      <c r="AHO528" s="165"/>
      <c r="AHP528" s="165"/>
      <c r="AHQ528" s="165"/>
      <c r="AHR528" s="165"/>
      <c r="AHS528" s="165"/>
      <c r="AHT528" s="165"/>
      <c r="AHU528" s="165"/>
      <c r="AHV528" s="165"/>
      <c r="AHW528" s="165"/>
      <c r="AHX528" s="165"/>
      <c r="AHY528" s="165"/>
      <c r="AHZ528" s="165"/>
      <c r="AIA528" s="165"/>
      <c r="AIB528" s="165"/>
      <c r="AIC528" s="165"/>
      <c r="AID528" s="165"/>
      <c r="AIE528" s="165"/>
      <c r="AIF528" s="165"/>
      <c r="AIG528" s="165"/>
      <c r="AIH528" s="165"/>
      <c r="AII528" s="165"/>
      <c r="AIJ528" s="165"/>
      <c r="AIK528" s="165"/>
      <c r="AIL528" s="165"/>
      <c r="AIM528" s="165"/>
      <c r="AIN528" s="165"/>
      <c r="AIO528" s="165"/>
      <c r="AIP528" s="165"/>
      <c r="AIQ528" s="165"/>
      <c r="AIR528" s="165"/>
      <c r="AIS528" s="165"/>
      <c r="AIT528" s="165"/>
      <c r="AIU528" s="165"/>
      <c r="AIV528" s="165"/>
      <c r="AIW528" s="165"/>
      <c r="AIX528" s="165"/>
      <c r="AIY528" s="165"/>
      <c r="AIZ528" s="165"/>
      <c r="AJA528" s="165"/>
      <c r="AJB528" s="165"/>
      <c r="AJC528" s="165"/>
      <c r="AJD528" s="165"/>
      <c r="AJE528" s="165"/>
      <c r="AJF528" s="165"/>
      <c r="AJG528" s="165"/>
      <c r="AJH528" s="165"/>
      <c r="AJI528" s="165"/>
      <c r="AJJ528" s="165"/>
      <c r="AJK528" s="165"/>
      <c r="AJL528" s="165"/>
      <c r="AJM528" s="165"/>
      <c r="AJN528" s="165"/>
      <c r="AJO528" s="165"/>
      <c r="AJP528" s="165"/>
      <c r="AJQ528" s="165"/>
      <c r="AJR528" s="165"/>
      <c r="AJS528" s="165"/>
      <c r="AJT528" s="165"/>
      <c r="AJU528" s="165"/>
      <c r="AJV528" s="165"/>
      <c r="AJW528" s="165"/>
      <c r="AJX528" s="165"/>
      <c r="AJY528" s="165"/>
      <c r="AJZ528" s="165"/>
    </row>
    <row r="529" spans="1:962" ht="63" x14ac:dyDescent="0.2">
      <c r="A529" s="126">
        <v>60000173</v>
      </c>
      <c r="B529" s="164" t="s">
        <v>1439</v>
      </c>
      <c r="C529" s="153" t="s">
        <v>1368</v>
      </c>
      <c r="D529" s="155">
        <f t="shared" si="35"/>
        <v>1060</v>
      </c>
      <c r="E529" s="155">
        <f>VLOOKUP(A529,[6]Лист2!$A$10:$G$1458,6,0)</f>
        <v>1272</v>
      </c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  <c r="AZ529" s="165"/>
      <c r="BA529" s="165"/>
      <c r="BB529" s="165"/>
      <c r="BC529" s="165"/>
      <c r="BD529" s="165"/>
      <c r="BE529" s="165"/>
      <c r="BF529" s="165"/>
      <c r="BG529" s="165"/>
      <c r="BH529" s="165"/>
      <c r="BI529" s="165"/>
      <c r="BJ529" s="165"/>
      <c r="BK529" s="165"/>
      <c r="BL529" s="165"/>
      <c r="BM529" s="165"/>
      <c r="BN529" s="165"/>
      <c r="BO529" s="165"/>
      <c r="BP529" s="165"/>
      <c r="BQ529" s="165"/>
      <c r="BR529" s="165"/>
      <c r="BS529" s="165"/>
      <c r="BT529" s="165"/>
      <c r="BU529" s="165"/>
      <c r="BV529" s="165"/>
      <c r="BW529" s="165"/>
      <c r="BX529" s="165"/>
      <c r="BY529" s="165"/>
      <c r="BZ529" s="165"/>
      <c r="CA529" s="165"/>
      <c r="CB529" s="165"/>
      <c r="CC529" s="165"/>
      <c r="CD529" s="165"/>
      <c r="CE529" s="165"/>
      <c r="CF529" s="165"/>
      <c r="CG529" s="165"/>
      <c r="CH529" s="165"/>
      <c r="CI529" s="165"/>
      <c r="CJ529" s="165"/>
      <c r="CK529" s="165"/>
      <c r="CL529" s="165"/>
      <c r="CM529" s="165"/>
      <c r="CN529" s="165"/>
      <c r="CO529" s="165"/>
      <c r="CP529" s="165"/>
      <c r="CQ529" s="165"/>
      <c r="CR529" s="165"/>
      <c r="CS529" s="165"/>
      <c r="CT529" s="165"/>
      <c r="CU529" s="165"/>
      <c r="CV529" s="165"/>
      <c r="CW529" s="165"/>
      <c r="CX529" s="165"/>
      <c r="CY529" s="165"/>
      <c r="CZ529" s="165"/>
      <c r="DA529" s="165"/>
      <c r="DB529" s="165"/>
      <c r="DC529" s="165"/>
      <c r="DD529" s="165"/>
      <c r="DE529" s="165"/>
      <c r="DF529" s="165"/>
      <c r="DG529" s="165"/>
      <c r="DH529" s="165"/>
      <c r="DI529" s="165"/>
      <c r="DJ529" s="165"/>
      <c r="DK529" s="165"/>
      <c r="DL529" s="165"/>
      <c r="DM529" s="165"/>
      <c r="DN529" s="165"/>
      <c r="DO529" s="165"/>
      <c r="DP529" s="165"/>
      <c r="DQ529" s="165"/>
      <c r="DR529" s="165"/>
      <c r="DS529" s="165"/>
      <c r="DT529" s="165"/>
      <c r="DU529" s="165"/>
      <c r="DV529" s="165"/>
      <c r="DW529" s="165"/>
      <c r="DX529" s="165"/>
      <c r="DY529" s="165"/>
      <c r="DZ529" s="165"/>
      <c r="EA529" s="165"/>
      <c r="EB529" s="165"/>
      <c r="EC529" s="165"/>
      <c r="ED529" s="165"/>
      <c r="EE529" s="165"/>
      <c r="EF529" s="165"/>
      <c r="EG529" s="165"/>
      <c r="EH529" s="165"/>
      <c r="EI529" s="165"/>
      <c r="EJ529" s="165"/>
      <c r="EK529" s="165"/>
      <c r="EL529" s="165"/>
      <c r="EM529" s="165"/>
      <c r="EN529" s="165"/>
      <c r="EO529" s="165"/>
      <c r="EP529" s="165"/>
      <c r="EQ529" s="165"/>
      <c r="ER529" s="165"/>
      <c r="ES529" s="165"/>
      <c r="ET529" s="165"/>
      <c r="EU529" s="165"/>
      <c r="EV529" s="165"/>
      <c r="EW529" s="165"/>
      <c r="EX529" s="165"/>
      <c r="EY529" s="165"/>
      <c r="EZ529" s="165"/>
      <c r="FA529" s="165"/>
      <c r="FB529" s="165"/>
      <c r="FC529" s="165"/>
      <c r="FD529" s="165"/>
      <c r="FE529" s="165"/>
      <c r="FF529" s="165"/>
      <c r="FG529" s="165"/>
      <c r="FH529" s="165"/>
      <c r="FI529" s="165"/>
      <c r="FJ529" s="165"/>
      <c r="FK529" s="165"/>
      <c r="FL529" s="165"/>
      <c r="FM529" s="165"/>
      <c r="FN529" s="165"/>
      <c r="FO529" s="165"/>
      <c r="FP529" s="165"/>
      <c r="FQ529" s="165"/>
      <c r="FR529" s="165"/>
      <c r="FS529" s="165"/>
      <c r="FT529" s="165"/>
      <c r="FU529" s="165"/>
      <c r="FV529" s="165"/>
      <c r="FW529" s="165"/>
      <c r="FX529" s="165"/>
      <c r="FY529" s="165"/>
      <c r="FZ529" s="165"/>
      <c r="GA529" s="165"/>
      <c r="GB529" s="165"/>
      <c r="GC529" s="165"/>
      <c r="GD529" s="165"/>
      <c r="GE529" s="165"/>
      <c r="GF529" s="165"/>
      <c r="GG529" s="165"/>
      <c r="GH529" s="165"/>
      <c r="GI529" s="165"/>
      <c r="GJ529" s="165"/>
      <c r="GK529" s="165"/>
      <c r="GL529" s="165"/>
      <c r="GM529" s="165"/>
      <c r="GN529" s="165"/>
      <c r="GO529" s="165"/>
      <c r="GP529" s="165"/>
      <c r="GQ529" s="165"/>
      <c r="GR529" s="165"/>
      <c r="GS529" s="165"/>
      <c r="GT529" s="165"/>
      <c r="GU529" s="165"/>
      <c r="GV529" s="165"/>
      <c r="GW529" s="165"/>
      <c r="GX529" s="165"/>
      <c r="GY529" s="165"/>
      <c r="GZ529" s="165"/>
      <c r="HA529" s="165"/>
      <c r="HB529" s="165"/>
      <c r="HC529" s="165"/>
      <c r="HD529" s="165"/>
      <c r="HE529" s="165"/>
      <c r="HF529" s="165"/>
      <c r="HG529" s="165"/>
      <c r="HH529" s="165"/>
      <c r="HI529" s="165"/>
      <c r="HJ529" s="165"/>
      <c r="HK529" s="165"/>
      <c r="HL529" s="165"/>
      <c r="HM529" s="165"/>
      <c r="HN529" s="165"/>
      <c r="HO529" s="165"/>
      <c r="HP529" s="165"/>
      <c r="HQ529" s="165"/>
      <c r="HR529" s="165"/>
      <c r="HS529" s="165"/>
      <c r="HT529" s="165"/>
      <c r="HU529" s="165"/>
      <c r="HV529" s="165"/>
      <c r="HW529" s="165"/>
      <c r="HX529" s="165"/>
      <c r="HY529" s="165"/>
      <c r="HZ529" s="165"/>
      <c r="IA529" s="165"/>
      <c r="IB529" s="165"/>
      <c r="IC529" s="165"/>
      <c r="ID529" s="165"/>
      <c r="IE529" s="165"/>
      <c r="IF529" s="165"/>
      <c r="IG529" s="165"/>
      <c r="IH529" s="165"/>
      <c r="II529" s="165"/>
      <c r="IJ529" s="165"/>
      <c r="IK529" s="165"/>
      <c r="IL529" s="165"/>
      <c r="IM529" s="165"/>
      <c r="IN529" s="165"/>
      <c r="IO529" s="165"/>
      <c r="IP529" s="165"/>
      <c r="IQ529" s="165"/>
      <c r="IR529" s="165"/>
      <c r="IS529" s="165"/>
      <c r="IT529" s="165"/>
      <c r="IU529" s="165"/>
      <c r="IV529" s="165"/>
      <c r="IW529" s="165"/>
      <c r="IX529" s="165"/>
      <c r="IY529" s="165"/>
      <c r="IZ529" s="165"/>
      <c r="JA529" s="165"/>
      <c r="JB529" s="165"/>
      <c r="JC529" s="165"/>
      <c r="JD529" s="165"/>
      <c r="JE529" s="165"/>
      <c r="JF529" s="165"/>
      <c r="JG529" s="165"/>
      <c r="JH529" s="165"/>
      <c r="JI529" s="165"/>
      <c r="JJ529" s="165"/>
      <c r="JK529" s="165"/>
      <c r="JL529" s="165"/>
      <c r="JM529" s="165"/>
      <c r="JN529" s="165"/>
      <c r="JO529" s="165"/>
      <c r="JP529" s="165"/>
      <c r="JQ529" s="165"/>
      <c r="JR529" s="165"/>
      <c r="JS529" s="165"/>
      <c r="JT529" s="165"/>
      <c r="JU529" s="165"/>
      <c r="JV529" s="165"/>
      <c r="JW529" s="165"/>
      <c r="JX529" s="165"/>
      <c r="JY529" s="165"/>
      <c r="JZ529" s="165"/>
      <c r="KA529" s="165"/>
      <c r="KB529" s="165"/>
      <c r="KC529" s="165"/>
      <c r="KD529" s="165"/>
      <c r="KE529" s="165"/>
      <c r="KF529" s="165"/>
      <c r="KG529" s="165"/>
      <c r="KH529" s="165"/>
      <c r="KI529" s="165"/>
      <c r="KJ529" s="165"/>
      <c r="KK529" s="165"/>
      <c r="KL529" s="165"/>
      <c r="KM529" s="165"/>
      <c r="KN529" s="165"/>
      <c r="KO529" s="165"/>
      <c r="KP529" s="165"/>
      <c r="KQ529" s="165"/>
      <c r="KR529" s="165"/>
      <c r="KS529" s="165"/>
      <c r="KT529" s="165"/>
      <c r="KU529" s="165"/>
      <c r="KV529" s="165"/>
      <c r="KW529" s="165"/>
      <c r="KX529" s="165"/>
      <c r="KY529" s="165"/>
      <c r="KZ529" s="165"/>
      <c r="LA529" s="165"/>
      <c r="LB529" s="165"/>
      <c r="LC529" s="165"/>
      <c r="LD529" s="165"/>
      <c r="LE529" s="165"/>
      <c r="LF529" s="165"/>
      <c r="LG529" s="165"/>
      <c r="LH529" s="165"/>
      <c r="LI529" s="165"/>
      <c r="LJ529" s="165"/>
      <c r="LK529" s="165"/>
      <c r="LL529" s="165"/>
      <c r="LM529" s="165"/>
      <c r="LN529" s="165"/>
      <c r="LO529" s="165"/>
      <c r="LP529" s="165"/>
      <c r="LQ529" s="165"/>
      <c r="LR529" s="165"/>
      <c r="LS529" s="165"/>
      <c r="LT529" s="165"/>
      <c r="LU529" s="165"/>
      <c r="LV529" s="165"/>
      <c r="LW529" s="165"/>
      <c r="LX529" s="165"/>
      <c r="LY529" s="165"/>
      <c r="LZ529" s="165"/>
      <c r="MA529" s="165"/>
      <c r="MB529" s="165"/>
      <c r="MC529" s="165"/>
      <c r="MD529" s="165"/>
      <c r="ME529" s="165"/>
      <c r="MF529" s="165"/>
      <c r="MG529" s="165"/>
      <c r="MH529" s="165"/>
      <c r="MI529" s="165"/>
      <c r="MJ529" s="165"/>
      <c r="MK529" s="165"/>
      <c r="ML529" s="165"/>
      <c r="MM529" s="165"/>
      <c r="MN529" s="165"/>
      <c r="MO529" s="165"/>
      <c r="MP529" s="165"/>
      <c r="MQ529" s="165"/>
      <c r="MR529" s="165"/>
      <c r="MS529" s="165"/>
      <c r="MT529" s="165"/>
      <c r="MU529" s="165"/>
      <c r="MV529" s="165"/>
      <c r="MW529" s="165"/>
      <c r="MX529" s="165"/>
      <c r="MY529" s="165"/>
      <c r="MZ529" s="165"/>
      <c r="NA529" s="165"/>
      <c r="NB529" s="165"/>
      <c r="NC529" s="165"/>
      <c r="ND529" s="165"/>
      <c r="NE529" s="165"/>
      <c r="NF529" s="165"/>
      <c r="NG529" s="165"/>
      <c r="NH529" s="165"/>
      <c r="NI529" s="165"/>
      <c r="NJ529" s="165"/>
      <c r="NK529" s="165"/>
      <c r="NL529" s="165"/>
      <c r="NM529" s="165"/>
      <c r="NN529" s="165"/>
      <c r="NO529" s="165"/>
      <c r="NP529" s="165"/>
      <c r="NQ529" s="165"/>
      <c r="NR529" s="165"/>
      <c r="NS529" s="165"/>
      <c r="NT529" s="165"/>
      <c r="NU529" s="165"/>
      <c r="NV529" s="165"/>
      <c r="NW529" s="165"/>
      <c r="NX529" s="165"/>
      <c r="NY529" s="165"/>
      <c r="NZ529" s="165"/>
      <c r="OA529" s="165"/>
      <c r="OB529" s="165"/>
      <c r="OC529" s="165"/>
      <c r="OD529" s="165"/>
      <c r="OE529" s="165"/>
      <c r="OF529" s="165"/>
      <c r="OG529" s="165"/>
      <c r="OH529" s="165"/>
      <c r="OI529" s="165"/>
      <c r="OJ529" s="165"/>
      <c r="OK529" s="165"/>
      <c r="OL529" s="165"/>
      <c r="OM529" s="165"/>
      <c r="ON529" s="165"/>
      <c r="OO529" s="165"/>
      <c r="OP529" s="165"/>
      <c r="OQ529" s="165"/>
      <c r="OR529" s="165"/>
      <c r="OS529" s="165"/>
      <c r="OT529" s="165"/>
      <c r="OU529" s="165"/>
      <c r="OV529" s="165"/>
      <c r="OW529" s="165"/>
      <c r="OX529" s="165"/>
      <c r="OY529" s="165"/>
      <c r="OZ529" s="165"/>
      <c r="PA529" s="165"/>
      <c r="PB529" s="165"/>
      <c r="PC529" s="165"/>
      <c r="PD529" s="165"/>
      <c r="PE529" s="165"/>
      <c r="PF529" s="165"/>
      <c r="PG529" s="165"/>
      <c r="PH529" s="165"/>
      <c r="PI529" s="165"/>
      <c r="PJ529" s="165"/>
      <c r="PK529" s="165"/>
      <c r="PL529" s="165"/>
      <c r="PM529" s="165"/>
      <c r="PN529" s="165"/>
      <c r="PO529" s="165"/>
      <c r="PP529" s="165"/>
      <c r="PQ529" s="165"/>
      <c r="PR529" s="165"/>
      <c r="PS529" s="165"/>
      <c r="PT529" s="165"/>
      <c r="PU529" s="165"/>
      <c r="PV529" s="165"/>
      <c r="PW529" s="165"/>
      <c r="PX529" s="165"/>
      <c r="PY529" s="165"/>
      <c r="PZ529" s="165"/>
      <c r="QA529" s="165"/>
      <c r="QB529" s="165"/>
      <c r="QC529" s="165"/>
      <c r="QD529" s="165"/>
      <c r="QE529" s="165"/>
      <c r="QF529" s="165"/>
      <c r="QG529" s="165"/>
      <c r="QH529" s="165"/>
      <c r="QI529" s="165"/>
      <c r="QJ529" s="165"/>
      <c r="QK529" s="165"/>
      <c r="QL529" s="165"/>
      <c r="QM529" s="165"/>
      <c r="QN529" s="165"/>
      <c r="QO529" s="165"/>
      <c r="QP529" s="165"/>
      <c r="QQ529" s="165"/>
      <c r="QR529" s="165"/>
      <c r="QS529" s="165"/>
      <c r="QT529" s="165"/>
      <c r="QU529" s="165"/>
      <c r="QV529" s="165"/>
      <c r="QW529" s="165"/>
      <c r="QX529" s="165"/>
      <c r="QY529" s="165"/>
      <c r="QZ529" s="165"/>
      <c r="RA529" s="165"/>
      <c r="RB529" s="165"/>
      <c r="RC529" s="165"/>
      <c r="RD529" s="165"/>
      <c r="RE529" s="165"/>
      <c r="RF529" s="165"/>
      <c r="RG529" s="165"/>
      <c r="RH529" s="165"/>
      <c r="RI529" s="165"/>
      <c r="RJ529" s="165"/>
      <c r="RK529" s="165"/>
      <c r="RL529" s="165"/>
      <c r="RM529" s="165"/>
      <c r="RN529" s="165"/>
      <c r="RO529" s="165"/>
      <c r="RP529" s="165"/>
      <c r="RQ529" s="165"/>
      <c r="RR529" s="165"/>
      <c r="RS529" s="165"/>
      <c r="RT529" s="165"/>
      <c r="RU529" s="165"/>
      <c r="RV529" s="165"/>
      <c r="RW529" s="165"/>
      <c r="RX529" s="165"/>
      <c r="RY529" s="165"/>
      <c r="RZ529" s="165"/>
      <c r="SA529" s="165"/>
      <c r="SB529" s="165"/>
      <c r="SC529" s="165"/>
      <c r="SD529" s="165"/>
      <c r="SE529" s="165"/>
      <c r="SF529" s="165"/>
      <c r="SG529" s="165"/>
      <c r="SH529" s="165"/>
      <c r="SI529" s="165"/>
      <c r="SJ529" s="165"/>
      <c r="SK529" s="165"/>
      <c r="SL529" s="165"/>
      <c r="SM529" s="165"/>
      <c r="SN529" s="165"/>
      <c r="SO529" s="165"/>
      <c r="SP529" s="165"/>
      <c r="SQ529" s="165"/>
      <c r="SR529" s="165"/>
      <c r="SS529" s="165"/>
      <c r="ST529" s="165"/>
      <c r="SU529" s="165"/>
      <c r="SV529" s="165"/>
      <c r="SW529" s="165"/>
      <c r="SX529" s="165"/>
      <c r="SY529" s="165"/>
      <c r="SZ529" s="165"/>
      <c r="TA529" s="165"/>
      <c r="TB529" s="165"/>
      <c r="TC529" s="165"/>
      <c r="TD529" s="165"/>
      <c r="TE529" s="165"/>
      <c r="TF529" s="165"/>
      <c r="TG529" s="165"/>
      <c r="TH529" s="165"/>
      <c r="TI529" s="165"/>
      <c r="TJ529" s="165"/>
      <c r="TK529" s="165"/>
      <c r="TL529" s="165"/>
      <c r="TM529" s="165"/>
      <c r="TN529" s="165"/>
      <c r="TO529" s="165"/>
      <c r="TP529" s="165"/>
      <c r="TQ529" s="165"/>
      <c r="TR529" s="165"/>
      <c r="TS529" s="165"/>
      <c r="TT529" s="165"/>
      <c r="TU529" s="165"/>
      <c r="TV529" s="165"/>
      <c r="TW529" s="165"/>
      <c r="TX529" s="165"/>
      <c r="TY529" s="165"/>
      <c r="TZ529" s="165"/>
      <c r="UA529" s="165"/>
      <c r="UB529" s="165"/>
      <c r="UC529" s="165"/>
      <c r="UD529" s="165"/>
      <c r="UE529" s="165"/>
      <c r="UF529" s="165"/>
      <c r="UG529" s="165"/>
      <c r="UH529" s="165"/>
      <c r="UI529" s="165"/>
      <c r="UJ529" s="165"/>
      <c r="UK529" s="165"/>
      <c r="UL529" s="165"/>
      <c r="UM529" s="165"/>
      <c r="UN529" s="165"/>
      <c r="UO529" s="165"/>
      <c r="UP529" s="165"/>
      <c r="UQ529" s="165"/>
      <c r="UR529" s="165"/>
      <c r="US529" s="165"/>
      <c r="UT529" s="165"/>
      <c r="UU529" s="165"/>
      <c r="UV529" s="165"/>
      <c r="UW529" s="165"/>
      <c r="UX529" s="165"/>
      <c r="UY529" s="165"/>
      <c r="UZ529" s="165"/>
      <c r="VA529" s="165"/>
      <c r="VB529" s="165"/>
      <c r="VC529" s="165"/>
      <c r="VD529" s="165"/>
      <c r="VE529" s="165"/>
      <c r="VF529" s="165"/>
      <c r="VG529" s="165"/>
      <c r="VH529" s="165"/>
      <c r="VI529" s="165"/>
      <c r="VJ529" s="165"/>
      <c r="VK529" s="165"/>
      <c r="VL529" s="165"/>
      <c r="VM529" s="165"/>
      <c r="VN529" s="165"/>
      <c r="VO529" s="165"/>
      <c r="VP529" s="165"/>
      <c r="VQ529" s="165"/>
      <c r="VR529" s="165"/>
      <c r="VS529" s="165"/>
      <c r="VT529" s="165"/>
      <c r="VU529" s="165"/>
      <c r="VV529" s="165"/>
      <c r="VW529" s="165"/>
      <c r="VX529" s="165"/>
      <c r="VY529" s="165"/>
      <c r="VZ529" s="165"/>
      <c r="WA529" s="165"/>
      <c r="WB529" s="165"/>
      <c r="WC529" s="165"/>
      <c r="WD529" s="165"/>
      <c r="WE529" s="165"/>
      <c r="WF529" s="165"/>
      <c r="WG529" s="165"/>
      <c r="WH529" s="165"/>
      <c r="WI529" s="165"/>
      <c r="WJ529" s="165"/>
      <c r="WK529" s="165"/>
      <c r="WL529" s="165"/>
      <c r="WM529" s="165"/>
      <c r="WN529" s="165"/>
      <c r="WO529" s="165"/>
      <c r="WP529" s="165"/>
      <c r="WQ529" s="165"/>
      <c r="WR529" s="165"/>
      <c r="WS529" s="165"/>
      <c r="WT529" s="165"/>
      <c r="WU529" s="165"/>
      <c r="WV529" s="165"/>
      <c r="WW529" s="165"/>
      <c r="WX529" s="165"/>
      <c r="WY529" s="165"/>
      <c r="WZ529" s="165"/>
      <c r="XA529" s="165"/>
      <c r="XB529" s="165"/>
      <c r="XC529" s="165"/>
      <c r="XD529" s="165"/>
      <c r="XE529" s="165"/>
      <c r="XF529" s="165"/>
      <c r="XG529" s="165"/>
      <c r="XH529" s="165"/>
      <c r="XI529" s="165"/>
      <c r="XJ529" s="165"/>
      <c r="XK529" s="165"/>
      <c r="XL529" s="165"/>
      <c r="XM529" s="165"/>
      <c r="XN529" s="165"/>
      <c r="XO529" s="165"/>
      <c r="XP529" s="165"/>
      <c r="XQ529" s="165"/>
      <c r="XR529" s="165"/>
      <c r="XS529" s="165"/>
      <c r="XT529" s="165"/>
      <c r="XU529" s="165"/>
      <c r="XV529" s="165"/>
      <c r="XW529" s="165"/>
      <c r="XX529" s="165"/>
      <c r="XY529" s="165"/>
      <c r="XZ529" s="165"/>
      <c r="YA529" s="165"/>
      <c r="YB529" s="165"/>
      <c r="YC529" s="165"/>
      <c r="YD529" s="165"/>
      <c r="YE529" s="165"/>
      <c r="YF529" s="165"/>
      <c r="YG529" s="165"/>
      <c r="YH529" s="165"/>
      <c r="YI529" s="165"/>
      <c r="YJ529" s="165"/>
      <c r="YK529" s="165"/>
      <c r="YL529" s="165"/>
      <c r="YM529" s="165"/>
      <c r="YN529" s="165"/>
      <c r="YO529" s="165"/>
      <c r="YP529" s="165"/>
      <c r="YQ529" s="165"/>
      <c r="YR529" s="165"/>
      <c r="YS529" s="165"/>
      <c r="YT529" s="165"/>
      <c r="YU529" s="165"/>
      <c r="YV529" s="165"/>
      <c r="YW529" s="165"/>
      <c r="YX529" s="165"/>
      <c r="YY529" s="165"/>
      <c r="YZ529" s="165"/>
      <c r="ZA529" s="165"/>
      <c r="ZB529" s="165"/>
      <c r="ZC529" s="165"/>
      <c r="ZD529" s="165"/>
      <c r="ZE529" s="165"/>
      <c r="ZF529" s="165"/>
      <c r="ZG529" s="165"/>
      <c r="ZH529" s="165"/>
      <c r="ZI529" s="165"/>
      <c r="ZJ529" s="165"/>
      <c r="ZK529" s="165"/>
      <c r="ZL529" s="165"/>
      <c r="ZM529" s="165"/>
      <c r="ZN529" s="165"/>
      <c r="ZO529" s="165"/>
      <c r="ZP529" s="165"/>
      <c r="ZQ529" s="165"/>
      <c r="ZR529" s="165"/>
      <c r="ZS529" s="165"/>
      <c r="ZT529" s="165"/>
      <c r="ZU529" s="165"/>
      <c r="ZV529" s="165"/>
      <c r="ZW529" s="165"/>
      <c r="ZX529" s="165"/>
      <c r="ZY529" s="165"/>
      <c r="ZZ529" s="165"/>
      <c r="AAA529" s="165"/>
      <c r="AAB529" s="165"/>
      <c r="AAC529" s="165"/>
      <c r="AAD529" s="165"/>
      <c r="AAE529" s="165"/>
      <c r="AAF529" s="165"/>
      <c r="AAG529" s="165"/>
      <c r="AAH529" s="165"/>
      <c r="AAI529" s="165"/>
      <c r="AAJ529" s="165"/>
      <c r="AAK529" s="165"/>
      <c r="AAL529" s="165"/>
      <c r="AAM529" s="165"/>
      <c r="AAN529" s="165"/>
      <c r="AAO529" s="165"/>
      <c r="AAP529" s="165"/>
      <c r="AAQ529" s="165"/>
      <c r="AAR529" s="165"/>
      <c r="AAS529" s="165"/>
      <c r="AAT529" s="165"/>
      <c r="AAU529" s="165"/>
      <c r="AAV529" s="165"/>
      <c r="AAW529" s="165"/>
      <c r="AAX529" s="165"/>
      <c r="AAY529" s="165"/>
      <c r="AAZ529" s="165"/>
      <c r="ABA529" s="165"/>
      <c r="ABB529" s="165"/>
      <c r="ABC529" s="165"/>
      <c r="ABD529" s="165"/>
      <c r="ABE529" s="165"/>
      <c r="ABF529" s="165"/>
      <c r="ABG529" s="165"/>
      <c r="ABH529" s="165"/>
      <c r="ABI529" s="165"/>
      <c r="ABJ529" s="165"/>
      <c r="ABK529" s="165"/>
      <c r="ABL529" s="165"/>
      <c r="ABM529" s="165"/>
      <c r="ABN529" s="165"/>
      <c r="ABO529" s="165"/>
      <c r="ABP529" s="165"/>
      <c r="ABQ529" s="165"/>
      <c r="ABR529" s="165"/>
      <c r="ABS529" s="165"/>
      <c r="ABT529" s="165"/>
      <c r="ABU529" s="165"/>
      <c r="ABV529" s="165"/>
      <c r="ABW529" s="165"/>
      <c r="ABX529" s="165"/>
      <c r="ABY529" s="165"/>
      <c r="ABZ529" s="165"/>
      <c r="ACA529" s="165"/>
      <c r="ACB529" s="165"/>
      <c r="ACC529" s="165"/>
      <c r="ACD529" s="165"/>
      <c r="ACE529" s="165"/>
      <c r="ACF529" s="165"/>
      <c r="ACG529" s="165"/>
      <c r="ACH529" s="165"/>
      <c r="ACI529" s="165"/>
      <c r="ACJ529" s="165"/>
      <c r="ACK529" s="165"/>
      <c r="ACL529" s="165"/>
      <c r="ACM529" s="165"/>
      <c r="ACN529" s="165"/>
      <c r="ACO529" s="165"/>
      <c r="ACP529" s="165"/>
      <c r="ACQ529" s="165"/>
      <c r="ACR529" s="165"/>
      <c r="ACS529" s="165"/>
      <c r="ACT529" s="165"/>
      <c r="ACU529" s="165"/>
      <c r="ACV529" s="165"/>
      <c r="ACW529" s="165"/>
      <c r="ACX529" s="165"/>
      <c r="ACY529" s="165"/>
      <c r="ACZ529" s="165"/>
      <c r="ADA529" s="165"/>
      <c r="ADB529" s="165"/>
      <c r="ADC529" s="165"/>
      <c r="ADD529" s="165"/>
      <c r="ADE529" s="165"/>
      <c r="ADF529" s="165"/>
      <c r="ADG529" s="165"/>
      <c r="ADH529" s="165"/>
      <c r="ADI529" s="165"/>
      <c r="ADJ529" s="165"/>
      <c r="ADK529" s="165"/>
      <c r="ADL529" s="165"/>
      <c r="ADM529" s="165"/>
      <c r="ADN529" s="165"/>
      <c r="ADO529" s="165"/>
      <c r="ADP529" s="165"/>
      <c r="ADQ529" s="165"/>
      <c r="ADR529" s="165"/>
      <c r="ADS529" s="165"/>
      <c r="ADT529" s="165"/>
      <c r="ADU529" s="165"/>
      <c r="ADV529" s="165"/>
      <c r="ADW529" s="165"/>
      <c r="ADX529" s="165"/>
      <c r="ADY529" s="165"/>
      <c r="ADZ529" s="165"/>
      <c r="AEA529" s="165"/>
      <c r="AEB529" s="165"/>
      <c r="AEC529" s="165"/>
      <c r="AED529" s="165"/>
      <c r="AEE529" s="165"/>
      <c r="AEF529" s="165"/>
      <c r="AEG529" s="165"/>
      <c r="AEH529" s="165"/>
      <c r="AEI529" s="165"/>
      <c r="AEJ529" s="165"/>
      <c r="AEK529" s="165"/>
      <c r="AEL529" s="165"/>
      <c r="AEM529" s="165"/>
      <c r="AEN529" s="165"/>
      <c r="AEO529" s="165"/>
      <c r="AEP529" s="165"/>
      <c r="AEQ529" s="165"/>
      <c r="AER529" s="165"/>
      <c r="AES529" s="165"/>
      <c r="AET529" s="165"/>
      <c r="AEU529" s="165"/>
      <c r="AEV529" s="165"/>
      <c r="AEW529" s="165"/>
      <c r="AEX529" s="165"/>
      <c r="AEY529" s="165"/>
      <c r="AEZ529" s="165"/>
      <c r="AFA529" s="165"/>
      <c r="AFB529" s="165"/>
      <c r="AFC529" s="165"/>
      <c r="AFD529" s="165"/>
      <c r="AFE529" s="165"/>
      <c r="AFF529" s="165"/>
      <c r="AFG529" s="165"/>
      <c r="AFH529" s="165"/>
      <c r="AFI529" s="165"/>
      <c r="AFJ529" s="165"/>
      <c r="AFK529" s="165"/>
      <c r="AFL529" s="165"/>
      <c r="AFM529" s="165"/>
      <c r="AFN529" s="165"/>
      <c r="AFO529" s="165"/>
      <c r="AFP529" s="165"/>
      <c r="AFQ529" s="165"/>
      <c r="AFR529" s="165"/>
      <c r="AFS529" s="165"/>
      <c r="AFT529" s="165"/>
      <c r="AFU529" s="165"/>
      <c r="AFV529" s="165"/>
      <c r="AFW529" s="165"/>
      <c r="AFX529" s="165"/>
      <c r="AFY529" s="165"/>
      <c r="AFZ529" s="165"/>
      <c r="AGA529" s="165"/>
      <c r="AGB529" s="165"/>
      <c r="AGC529" s="165"/>
      <c r="AGD529" s="165"/>
      <c r="AGE529" s="165"/>
      <c r="AGF529" s="165"/>
      <c r="AGG529" s="165"/>
      <c r="AGH529" s="165"/>
      <c r="AGI529" s="165"/>
      <c r="AGJ529" s="165"/>
      <c r="AGK529" s="165"/>
      <c r="AGL529" s="165"/>
      <c r="AGM529" s="165"/>
      <c r="AGN529" s="165"/>
      <c r="AGO529" s="165"/>
      <c r="AGP529" s="165"/>
      <c r="AGQ529" s="165"/>
      <c r="AGR529" s="165"/>
      <c r="AGS529" s="165"/>
      <c r="AGT529" s="165"/>
      <c r="AGU529" s="165"/>
      <c r="AGV529" s="165"/>
      <c r="AGW529" s="165"/>
      <c r="AGX529" s="165"/>
      <c r="AGY529" s="165"/>
      <c r="AGZ529" s="165"/>
      <c r="AHA529" s="165"/>
      <c r="AHB529" s="165"/>
      <c r="AHC529" s="165"/>
      <c r="AHD529" s="165"/>
      <c r="AHE529" s="165"/>
      <c r="AHF529" s="165"/>
      <c r="AHG529" s="165"/>
      <c r="AHH529" s="165"/>
      <c r="AHI529" s="165"/>
      <c r="AHJ529" s="165"/>
      <c r="AHK529" s="165"/>
      <c r="AHL529" s="165"/>
      <c r="AHM529" s="165"/>
      <c r="AHN529" s="165"/>
      <c r="AHO529" s="165"/>
      <c r="AHP529" s="165"/>
      <c r="AHQ529" s="165"/>
      <c r="AHR529" s="165"/>
      <c r="AHS529" s="165"/>
      <c r="AHT529" s="165"/>
      <c r="AHU529" s="165"/>
      <c r="AHV529" s="165"/>
      <c r="AHW529" s="165"/>
      <c r="AHX529" s="165"/>
      <c r="AHY529" s="165"/>
      <c r="AHZ529" s="165"/>
      <c r="AIA529" s="165"/>
      <c r="AIB529" s="165"/>
      <c r="AIC529" s="165"/>
      <c r="AID529" s="165"/>
      <c r="AIE529" s="165"/>
      <c r="AIF529" s="165"/>
      <c r="AIG529" s="165"/>
      <c r="AIH529" s="165"/>
      <c r="AII529" s="165"/>
      <c r="AIJ529" s="165"/>
      <c r="AIK529" s="165"/>
      <c r="AIL529" s="165"/>
      <c r="AIM529" s="165"/>
      <c r="AIN529" s="165"/>
      <c r="AIO529" s="165"/>
      <c r="AIP529" s="165"/>
      <c r="AIQ529" s="165"/>
      <c r="AIR529" s="165"/>
      <c r="AIS529" s="165"/>
      <c r="AIT529" s="165"/>
      <c r="AIU529" s="165"/>
      <c r="AIV529" s="165"/>
      <c r="AIW529" s="165"/>
      <c r="AIX529" s="165"/>
      <c r="AIY529" s="165"/>
      <c r="AIZ529" s="165"/>
      <c r="AJA529" s="165"/>
      <c r="AJB529" s="165"/>
      <c r="AJC529" s="165"/>
      <c r="AJD529" s="165"/>
      <c r="AJE529" s="165"/>
      <c r="AJF529" s="165"/>
      <c r="AJG529" s="165"/>
      <c r="AJH529" s="165"/>
      <c r="AJI529" s="165"/>
      <c r="AJJ529" s="165"/>
      <c r="AJK529" s="165"/>
      <c r="AJL529" s="165"/>
      <c r="AJM529" s="165"/>
      <c r="AJN529" s="165"/>
      <c r="AJO529" s="165"/>
      <c r="AJP529" s="165"/>
      <c r="AJQ529" s="165"/>
      <c r="AJR529" s="165"/>
      <c r="AJS529" s="165"/>
      <c r="AJT529" s="165"/>
      <c r="AJU529" s="165"/>
      <c r="AJV529" s="165"/>
      <c r="AJW529" s="165"/>
      <c r="AJX529" s="165"/>
      <c r="AJY529" s="165"/>
      <c r="AJZ529" s="165"/>
    </row>
    <row r="530" spans="1:962" ht="63" x14ac:dyDescent="0.2">
      <c r="A530" s="126">
        <v>60000174</v>
      </c>
      <c r="B530" s="164" t="s">
        <v>1440</v>
      </c>
      <c r="C530" s="153" t="s">
        <v>1368</v>
      </c>
      <c r="D530" s="155">
        <f t="shared" si="35"/>
        <v>5945</v>
      </c>
      <c r="E530" s="155">
        <f>VLOOKUP(A530,[6]Лист2!$A$10:$G$1458,6,0)</f>
        <v>7134</v>
      </c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  <c r="AZ530" s="165"/>
      <c r="BA530" s="165"/>
      <c r="BB530" s="165"/>
      <c r="BC530" s="165"/>
      <c r="BD530" s="165"/>
      <c r="BE530" s="165"/>
      <c r="BF530" s="165"/>
      <c r="BG530" s="165"/>
      <c r="BH530" s="165"/>
      <c r="BI530" s="165"/>
      <c r="BJ530" s="165"/>
      <c r="BK530" s="165"/>
      <c r="BL530" s="165"/>
      <c r="BM530" s="165"/>
      <c r="BN530" s="165"/>
      <c r="BO530" s="165"/>
      <c r="BP530" s="165"/>
      <c r="BQ530" s="165"/>
      <c r="BR530" s="165"/>
      <c r="BS530" s="165"/>
      <c r="BT530" s="165"/>
      <c r="BU530" s="165"/>
      <c r="BV530" s="165"/>
      <c r="BW530" s="165"/>
      <c r="BX530" s="165"/>
      <c r="BY530" s="165"/>
      <c r="BZ530" s="165"/>
      <c r="CA530" s="165"/>
      <c r="CB530" s="165"/>
      <c r="CC530" s="165"/>
      <c r="CD530" s="165"/>
      <c r="CE530" s="165"/>
      <c r="CF530" s="165"/>
      <c r="CG530" s="165"/>
      <c r="CH530" s="165"/>
      <c r="CI530" s="165"/>
      <c r="CJ530" s="165"/>
      <c r="CK530" s="165"/>
      <c r="CL530" s="165"/>
      <c r="CM530" s="165"/>
      <c r="CN530" s="165"/>
      <c r="CO530" s="165"/>
      <c r="CP530" s="165"/>
      <c r="CQ530" s="165"/>
      <c r="CR530" s="165"/>
      <c r="CS530" s="165"/>
      <c r="CT530" s="165"/>
      <c r="CU530" s="165"/>
      <c r="CV530" s="165"/>
      <c r="CW530" s="165"/>
      <c r="CX530" s="165"/>
      <c r="CY530" s="165"/>
      <c r="CZ530" s="165"/>
      <c r="DA530" s="165"/>
      <c r="DB530" s="165"/>
      <c r="DC530" s="165"/>
      <c r="DD530" s="165"/>
      <c r="DE530" s="165"/>
      <c r="DF530" s="165"/>
      <c r="DG530" s="165"/>
      <c r="DH530" s="165"/>
      <c r="DI530" s="165"/>
      <c r="DJ530" s="165"/>
      <c r="DK530" s="165"/>
      <c r="DL530" s="165"/>
      <c r="DM530" s="165"/>
      <c r="DN530" s="165"/>
      <c r="DO530" s="165"/>
      <c r="DP530" s="165"/>
      <c r="DQ530" s="165"/>
      <c r="DR530" s="165"/>
      <c r="DS530" s="165"/>
      <c r="DT530" s="165"/>
      <c r="DU530" s="165"/>
      <c r="DV530" s="165"/>
      <c r="DW530" s="165"/>
      <c r="DX530" s="165"/>
      <c r="DY530" s="165"/>
      <c r="DZ530" s="165"/>
      <c r="EA530" s="165"/>
      <c r="EB530" s="165"/>
      <c r="EC530" s="165"/>
      <c r="ED530" s="165"/>
      <c r="EE530" s="165"/>
      <c r="EF530" s="165"/>
      <c r="EG530" s="165"/>
      <c r="EH530" s="165"/>
      <c r="EI530" s="165"/>
      <c r="EJ530" s="165"/>
      <c r="EK530" s="165"/>
      <c r="EL530" s="165"/>
      <c r="EM530" s="165"/>
      <c r="EN530" s="165"/>
      <c r="EO530" s="165"/>
      <c r="EP530" s="165"/>
      <c r="EQ530" s="165"/>
      <c r="ER530" s="165"/>
      <c r="ES530" s="165"/>
      <c r="ET530" s="165"/>
      <c r="EU530" s="165"/>
      <c r="EV530" s="165"/>
      <c r="EW530" s="165"/>
      <c r="EX530" s="165"/>
      <c r="EY530" s="165"/>
      <c r="EZ530" s="165"/>
      <c r="FA530" s="165"/>
      <c r="FB530" s="165"/>
      <c r="FC530" s="165"/>
      <c r="FD530" s="165"/>
      <c r="FE530" s="165"/>
      <c r="FF530" s="165"/>
      <c r="FG530" s="165"/>
      <c r="FH530" s="165"/>
      <c r="FI530" s="165"/>
      <c r="FJ530" s="165"/>
      <c r="FK530" s="165"/>
      <c r="FL530" s="165"/>
      <c r="FM530" s="165"/>
      <c r="FN530" s="165"/>
      <c r="FO530" s="165"/>
      <c r="FP530" s="165"/>
      <c r="FQ530" s="165"/>
      <c r="FR530" s="165"/>
      <c r="FS530" s="165"/>
      <c r="FT530" s="165"/>
      <c r="FU530" s="165"/>
      <c r="FV530" s="165"/>
      <c r="FW530" s="165"/>
      <c r="FX530" s="165"/>
      <c r="FY530" s="165"/>
      <c r="FZ530" s="165"/>
      <c r="GA530" s="165"/>
      <c r="GB530" s="165"/>
      <c r="GC530" s="165"/>
      <c r="GD530" s="165"/>
      <c r="GE530" s="165"/>
      <c r="GF530" s="165"/>
      <c r="GG530" s="165"/>
      <c r="GH530" s="165"/>
      <c r="GI530" s="165"/>
      <c r="GJ530" s="165"/>
      <c r="GK530" s="165"/>
      <c r="GL530" s="165"/>
      <c r="GM530" s="165"/>
      <c r="GN530" s="165"/>
      <c r="GO530" s="165"/>
      <c r="GP530" s="165"/>
      <c r="GQ530" s="165"/>
      <c r="GR530" s="165"/>
      <c r="GS530" s="165"/>
      <c r="GT530" s="165"/>
      <c r="GU530" s="165"/>
      <c r="GV530" s="165"/>
      <c r="GW530" s="165"/>
      <c r="GX530" s="165"/>
      <c r="GY530" s="165"/>
      <c r="GZ530" s="165"/>
      <c r="HA530" s="165"/>
      <c r="HB530" s="165"/>
      <c r="HC530" s="165"/>
      <c r="HD530" s="165"/>
      <c r="HE530" s="165"/>
      <c r="HF530" s="165"/>
      <c r="HG530" s="165"/>
      <c r="HH530" s="165"/>
      <c r="HI530" s="165"/>
      <c r="HJ530" s="165"/>
      <c r="HK530" s="165"/>
      <c r="HL530" s="165"/>
      <c r="HM530" s="165"/>
      <c r="HN530" s="165"/>
      <c r="HO530" s="165"/>
      <c r="HP530" s="165"/>
      <c r="HQ530" s="165"/>
      <c r="HR530" s="165"/>
      <c r="HS530" s="165"/>
      <c r="HT530" s="165"/>
      <c r="HU530" s="165"/>
      <c r="HV530" s="165"/>
      <c r="HW530" s="165"/>
      <c r="HX530" s="165"/>
      <c r="HY530" s="165"/>
      <c r="HZ530" s="165"/>
      <c r="IA530" s="165"/>
      <c r="IB530" s="165"/>
      <c r="IC530" s="165"/>
      <c r="ID530" s="165"/>
      <c r="IE530" s="165"/>
      <c r="IF530" s="165"/>
      <c r="IG530" s="165"/>
      <c r="IH530" s="165"/>
      <c r="II530" s="165"/>
      <c r="IJ530" s="165"/>
      <c r="IK530" s="165"/>
      <c r="IL530" s="165"/>
      <c r="IM530" s="165"/>
      <c r="IN530" s="165"/>
      <c r="IO530" s="165"/>
      <c r="IP530" s="165"/>
      <c r="IQ530" s="165"/>
      <c r="IR530" s="165"/>
      <c r="IS530" s="165"/>
      <c r="IT530" s="165"/>
      <c r="IU530" s="165"/>
      <c r="IV530" s="165"/>
      <c r="IW530" s="165"/>
      <c r="IX530" s="165"/>
      <c r="IY530" s="165"/>
      <c r="IZ530" s="165"/>
      <c r="JA530" s="165"/>
      <c r="JB530" s="165"/>
      <c r="JC530" s="165"/>
      <c r="JD530" s="165"/>
      <c r="JE530" s="165"/>
      <c r="JF530" s="165"/>
      <c r="JG530" s="165"/>
      <c r="JH530" s="165"/>
      <c r="JI530" s="165"/>
      <c r="JJ530" s="165"/>
      <c r="JK530" s="165"/>
      <c r="JL530" s="165"/>
      <c r="JM530" s="165"/>
      <c r="JN530" s="165"/>
      <c r="JO530" s="165"/>
      <c r="JP530" s="165"/>
      <c r="JQ530" s="165"/>
      <c r="JR530" s="165"/>
      <c r="JS530" s="165"/>
      <c r="JT530" s="165"/>
      <c r="JU530" s="165"/>
      <c r="JV530" s="165"/>
      <c r="JW530" s="165"/>
      <c r="JX530" s="165"/>
      <c r="JY530" s="165"/>
      <c r="JZ530" s="165"/>
      <c r="KA530" s="165"/>
      <c r="KB530" s="165"/>
      <c r="KC530" s="165"/>
      <c r="KD530" s="165"/>
      <c r="KE530" s="165"/>
      <c r="KF530" s="165"/>
      <c r="KG530" s="165"/>
      <c r="KH530" s="165"/>
      <c r="KI530" s="165"/>
      <c r="KJ530" s="165"/>
      <c r="KK530" s="165"/>
      <c r="KL530" s="165"/>
      <c r="KM530" s="165"/>
      <c r="KN530" s="165"/>
      <c r="KO530" s="165"/>
      <c r="KP530" s="165"/>
      <c r="KQ530" s="165"/>
      <c r="KR530" s="165"/>
      <c r="KS530" s="165"/>
      <c r="KT530" s="165"/>
      <c r="KU530" s="165"/>
      <c r="KV530" s="165"/>
      <c r="KW530" s="165"/>
      <c r="KX530" s="165"/>
      <c r="KY530" s="165"/>
      <c r="KZ530" s="165"/>
      <c r="LA530" s="165"/>
      <c r="LB530" s="165"/>
      <c r="LC530" s="165"/>
      <c r="LD530" s="165"/>
      <c r="LE530" s="165"/>
      <c r="LF530" s="165"/>
      <c r="LG530" s="165"/>
      <c r="LH530" s="165"/>
      <c r="LI530" s="165"/>
      <c r="LJ530" s="165"/>
      <c r="LK530" s="165"/>
      <c r="LL530" s="165"/>
      <c r="LM530" s="165"/>
      <c r="LN530" s="165"/>
      <c r="LO530" s="165"/>
      <c r="LP530" s="165"/>
      <c r="LQ530" s="165"/>
      <c r="LR530" s="165"/>
      <c r="LS530" s="165"/>
      <c r="LT530" s="165"/>
      <c r="LU530" s="165"/>
      <c r="LV530" s="165"/>
      <c r="LW530" s="165"/>
      <c r="LX530" s="165"/>
      <c r="LY530" s="165"/>
      <c r="LZ530" s="165"/>
      <c r="MA530" s="165"/>
      <c r="MB530" s="165"/>
      <c r="MC530" s="165"/>
      <c r="MD530" s="165"/>
      <c r="ME530" s="165"/>
      <c r="MF530" s="165"/>
      <c r="MG530" s="165"/>
      <c r="MH530" s="165"/>
      <c r="MI530" s="165"/>
      <c r="MJ530" s="165"/>
      <c r="MK530" s="165"/>
      <c r="ML530" s="165"/>
      <c r="MM530" s="165"/>
      <c r="MN530" s="165"/>
      <c r="MO530" s="165"/>
      <c r="MP530" s="165"/>
      <c r="MQ530" s="165"/>
      <c r="MR530" s="165"/>
      <c r="MS530" s="165"/>
      <c r="MT530" s="165"/>
      <c r="MU530" s="165"/>
      <c r="MV530" s="165"/>
      <c r="MW530" s="165"/>
      <c r="MX530" s="165"/>
      <c r="MY530" s="165"/>
      <c r="MZ530" s="165"/>
      <c r="NA530" s="165"/>
      <c r="NB530" s="165"/>
      <c r="NC530" s="165"/>
      <c r="ND530" s="165"/>
      <c r="NE530" s="165"/>
      <c r="NF530" s="165"/>
      <c r="NG530" s="165"/>
      <c r="NH530" s="165"/>
      <c r="NI530" s="165"/>
      <c r="NJ530" s="165"/>
      <c r="NK530" s="165"/>
      <c r="NL530" s="165"/>
      <c r="NM530" s="165"/>
      <c r="NN530" s="165"/>
      <c r="NO530" s="165"/>
      <c r="NP530" s="165"/>
      <c r="NQ530" s="165"/>
      <c r="NR530" s="165"/>
      <c r="NS530" s="165"/>
      <c r="NT530" s="165"/>
      <c r="NU530" s="165"/>
      <c r="NV530" s="165"/>
      <c r="NW530" s="165"/>
      <c r="NX530" s="165"/>
      <c r="NY530" s="165"/>
      <c r="NZ530" s="165"/>
      <c r="OA530" s="165"/>
      <c r="OB530" s="165"/>
      <c r="OC530" s="165"/>
      <c r="OD530" s="165"/>
      <c r="OE530" s="165"/>
      <c r="OF530" s="165"/>
      <c r="OG530" s="165"/>
      <c r="OH530" s="165"/>
      <c r="OI530" s="165"/>
      <c r="OJ530" s="165"/>
      <c r="OK530" s="165"/>
      <c r="OL530" s="165"/>
      <c r="OM530" s="165"/>
      <c r="ON530" s="165"/>
      <c r="OO530" s="165"/>
      <c r="OP530" s="165"/>
      <c r="OQ530" s="165"/>
      <c r="OR530" s="165"/>
      <c r="OS530" s="165"/>
      <c r="OT530" s="165"/>
      <c r="OU530" s="165"/>
      <c r="OV530" s="165"/>
      <c r="OW530" s="165"/>
      <c r="OX530" s="165"/>
      <c r="OY530" s="165"/>
      <c r="OZ530" s="165"/>
      <c r="PA530" s="165"/>
      <c r="PB530" s="165"/>
      <c r="PC530" s="165"/>
      <c r="PD530" s="165"/>
      <c r="PE530" s="165"/>
      <c r="PF530" s="165"/>
      <c r="PG530" s="165"/>
      <c r="PH530" s="165"/>
      <c r="PI530" s="165"/>
      <c r="PJ530" s="165"/>
      <c r="PK530" s="165"/>
      <c r="PL530" s="165"/>
      <c r="PM530" s="165"/>
      <c r="PN530" s="165"/>
      <c r="PO530" s="165"/>
      <c r="PP530" s="165"/>
      <c r="PQ530" s="165"/>
      <c r="PR530" s="165"/>
      <c r="PS530" s="165"/>
      <c r="PT530" s="165"/>
      <c r="PU530" s="165"/>
      <c r="PV530" s="165"/>
      <c r="PW530" s="165"/>
      <c r="PX530" s="165"/>
      <c r="PY530" s="165"/>
      <c r="PZ530" s="165"/>
      <c r="QA530" s="165"/>
      <c r="QB530" s="165"/>
      <c r="QC530" s="165"/>
      <c r="QD530" s="165"/>
      <c r="QE530" s="165"/>
      <c r="QF530" s="165"/>
      <c r="QG530" s="165"/>
      <c r="QH530" s="165"/>
      <c r="QI530" s="165"/>
      <c r="QJ530" s="165"/>
      <c r="QK530" s="165"/>
      <c r="QL530" s="165"/>
      <c r="QM530" s="165"/>
      <c r="QN530" s="165"/>
      <c r="QO530" s="165"/>
      <c r="QP530" s="165"/>
      <c r="QQ530" s="165"/>
      <c r="QR530" s="165"/>
      <c r="QS530" s="165"/>
      <c r="QT530" s="165"/>
      <c r="QU530" s="165"/>
      <c r="QV530" s="165"/>
      <c r="QW530" s="165"/>
      <c r="QX530" s="165"/>
      <c r="QY530" s="165"/>
      <c r="QZ530" s="165"/>
      <c r="RA530" s="165"/>
      <c r="RB530" s="165"/>
      <c r="RC530" s="165"/>
      <c r="RD530" s="165"/>
      <c r="RE530" s="165"/>
      <c r="RF530" s="165"/>
      <c r="RG530" s="165"/>
      <c r="RH530" s="165"/>
      <c r="RI530" s="165"/>
      <c r="RJ530" s="165"/>
      <c r="RK530" s="165"/>
      <c r="RL530" s="165"/>
      <c r="RM530" s="165"/>
      <c r="RN530" s="165"/>
      <c r="RO530" s="165"/>
      <c r="RP530" s="165"/>
      <c r="RQ530" s="165"/>
      <c r="RR530" s="165"/>
      <c r="RS530" s="165"/>
      <c r="RT530" s="165"/>
      <c r="RU530" s="165"/>
      <c r="RV530" s="165"/>
      <c r="RW530" s="165"/>
      <c r="RX530" s="165"/>
      <c r="RY530" s="165"/>
      <c r="RZ530" s="165"/>
      <c r="SA530" s="165"/>
      <c r="SB530" s="165"/>
      <c r="SC530" s="165"/>
      <c r="SD530" s="165"/>
      <c r="SE530" s="165"/>
      <c r="SF530" s="165"/>
      <c r="SG530" s="165"/>
      <c r="SH530" s="165"/>
      <c r="SI530" s="165"/>
      <c r="SJ530" s="165"/>
      <c r="SK530" s="165"/>
      <c r="SL530" s="165"/>
      <c r="SM530" s="165"/>
      <c r="SN530" s="165"/>
      <c r="SO530" s="165"/>
      <c r="SP530" s="165"/>
      <c r="SQ530" s="165"/>
      <c r="SR530" s="165"/>
      <c r="SS530" s="165"/>
      <c r="ST530" s="165"/>
      <c r="SU530" s="165"/>
      <c r="SV530" s="165"/>
      <c r="SW530" s="165"/>
      <c r="SX530" s="165"/>
      <c r="SY530" s="165"/>
      <c r="SZ530" s="165"/>
      <c r="TA530" s="165"/>
      <c r="TB530" s="165"/>
      <c r="TC530" s="165"/>
      <c r="TD530" s="165"/>
      <c r="TE530" s="165"/>
      <c r="TF530" s="165"/>
      <c r="TG530" s="165"/>
      <c r="TH530" s="165"/>
      <c r="TI530" s="165"/>
      <c r="TJ530" s="165"/>
      <c r="TK530" s="165"/>
      <c r="TL530" s="165"/>
      <c r="TM530" s="165"/>
      <c r="TN530" s="165"/>
      <c r="TO530" s="165"/>
      <c r="TP530" s="165"/>
      <c r="TQ530" s="165"/>
      <c r="TR530" s="165"/>
      <c r="TS530" s="165"/>
      <c r="TT530" s="165"/>
      <c r="TU530" s="165"/>
      <c r="TV530" s="165"/>
      <c r="TW530" s="165"/>
      <c r="TX530" s="165"/>
      <c r="TY530" s="165"/>
      <c r="TZ530" s="165"/>
      <c r="UA530" s="165"/>
      <c r="UB530" s="165"/>
      <c r="UC530" s="165"/>
      <c r="UD530" s="165"/>
      <c r="UE530" s="165"/>
      <c r="UF530" s="165"/>
      <c r="UG530" s="165"/>
      <c r="UH530" s="165"/>
      <c r="UI530" s="165"/>
      <c r="UJ530" s="165"/>
      <c r="UK530" s="165"/>
      <c r="UL530" s="165"/>
      <c r="UM530" s="165"/>
      <c r="UN530" s="165"/>
      <c r="UO530" s="165"/>
      <c r="UP530" s="165"/>
      <c r="UQ530" s="165"/>
      <c r="UR530" s="165"/>
      <c r="US530" s="165"/>
      <c r="UT530" s="165"/>
      <c r="UU530" s="165"/>
      <c r="UV530" s="165"/>
      <c r="UW530" s="165"/>
      <c r="UX530" s="165"/>
      <c r="UY530" s="165"/>
      <c r="UZ530" s="165"/>
      <c r="VA530" s="165"/>
      <c r="VB530" s="165"/>
      <c r="VC530" s="165"/>
      <c r="VD530" s="165"/>
      <c r="VE530" s="165"/>
      <c r="VF530" s="165"/>
      <c r="VG530" s="165"/>
      <c r="VH530" s="165"/>
      <c r="VI530" s="165"/>
      <c r="VJ530" s="165"/>
      <c r="VK530" s="165"/>
      <c r="VL530" s="165"/>
      <c r="VM530" s="165"/>
      <c r="VN530" s="165"/>
      <c r="VO530" s="165"/>
      <c r="VP530" s="165"/>
      <c r="VQ530" s="165"/>
      <c r="VR530" s="165"/>
      <c r="VS530" s="165"/>
      <c r="VT530" s="165"/>
      <c r="VU530" s="165"/>
      <c r="VV530" s="165"/>
      <c r="VW530" s="165"/>
      <c r="VX530" s="165"/>
      <c r="VY530" s="165"/>
      <c r="VZ530" s="165"/>
      <c r="WA530" s="165"/>
      <c r="WB530" s="165"/>
      <c r="WC530" s="165"/>
      <c r="WD530" s="165"/>
      <c r="WE530" s="165"/>
      <c r="WF530" s="165"/>
      <c r="WG530" s="165"/>
      <c r="WH530" s="165"/>
      <c r="WI530" s="165"/>
      <c r="WJ530" s="165"/>
      <c r="WK530" s="165"/>
      <c r="WL530" s="165"/>
      <c r="WM530" s="165"/>
      <c r="WN530" s="165"/>
      <c r="WO530" s="165"/>
      <c r="WP530" s="165"/>
      <c r="WQ530" s="165"/>
      <c r="WR530" s="165"/>
      <c r="WS530" s="165"/>
      <c r="WT530" s="165"/>
      <c r="WU530" s="165"/>
      <c r="WV530" s="165"/>
      <c r="WW530" s="165"/>
      <c r="WX530" s="165"/>
      <c r="WY530" s="165"/>
      <c r="WZ530" s="165"/>
      <c r="XA530" s="165"/>
      <c r="XB530" s="165"/>
      <c r="XC530" s="165"/>
      <c r="XD530" s="165"/>
      <c r="XE530" s="165"/>
      <c r="XF530" s="165"/>
      <c r="XG530" s="165"/>
      <c r="XH530" s="165"/>
      <c r="XI530" s="165"/>
      <c r="XJ530" s="165"/>
      <c r="XK530" s="165"/>
      <c r="XL530" s="165"/>
      <c r="XM530" s="165"/>
      <c r="XN530" s="165"/>
      <c r="XO530" s="165"/>
      <c r="XP530" s="165"/>
      <c r="XQ530" s="165"/>
      <c r="XR530" s="165"/>
      <c r="XS530" s="165"/>
      <c r="XT530" s="165"/>
      <c r="XU530" s="165"/>
      <c r="XV530" s="165"/>
      <c r="XW530" s="165"/>
      <c r="XX530" s="165"/>
      <c r="XY530" s="165"/>
      <c r="XZ530" s="165"/>
      <c r="YA530" s="165"/>
      <c r="YB530" s="165"/>
      <c r="YC530" s="165"/>
      <c r="YD530" s="165"/>
      <c r="YE530" s="165"/>
      <c r="YF530" s="165"/>
      <c r="YG530" s="165"/>
      <c r="YH530" s="165"/>
      <c r="YI530" s="165"/>
      <c r="YJ530" s="165"/>
      <c r="YK530" s="165"/>
      <c r="YL530" s="165"/>
      <c r="YM530" s="165"/>
      <c r="YN530" s="165"/>
      <c r="YO530" s="165"/>
      <c r="YP530" s="165"/>
      <c r="YQ530" s="165"/>
      <c r="YR530" s="165"/>
      <c r="YS530" s="165"/>
      <c r="YT530" s="165"/>
      <c r="YU530" s="165"/>
      <c r="YV530" s="165"/>
      <c r="YW530" s="165"/>
      <c r="YX530" s="165"/>
      <c r="YY530" s="165"/>
      <c r="YZ530" s="165"/>
      <c r="ZA530" s="165"/>
      <c r="ZB530" s="165"/>
      <c r="ZC530" s="165"/>
      <c r="ZD530" s="165"/>
      <c r="ZE530" s="165"/>
      <c r="ZF530" s="165"/>
      <c r="ZG530" s="165"/>
      <c r="ZH530" s="165"/>
      <c r="ZI530" s="165"/>
      <c r="ZJ530" s="165"/>
      <c r="ZK530" s="165"/>
      <c r="ZL530" s="165"/>
      <c r="ZM530" s="165"/>
      <c r="ZN530" s="165"/>
      <c r="ZO530" s="165"/>
      <c r="ZP530" s="165"/>
      <c r="ZQ530" s="165"/>
      <c r="ZR530" s="165"/>
      <c r="ZS530" s="165"/>
      <c r="ZT530" s="165"/>
      <c r="ZU530" s="165"/>
      <c r="ZV530" s="165"/>
      <c r="ZW530" s="165"/>
      <c r="ZX530" s="165"/>
      <c r="ZY530" s="165"/>
      <c r="ZZ530" s="165"/>
      <c r="AAA530" s="165"/>
      <c r="AAB530" s="165"/>
      <c r="AAC530" s="165"/>
      <c r="AAD530" s="165"/>
      <c r="AAE530" s="165"/>
      <c r="AAF530" s="165"/>
      <c r="AAG530" s="165"/>
      <c r="AAH530" s="165"/>
      <c r="AAI530" s="165"/>
      <c r="AAJ530" s="165"/>
      <c r="AAK530" s="165"/>
      <c r="AAL530" s="165"/>
      <c r="AAM530" s="165"/>
      <c r="AAN530" s="165"/>
      <c r="AAO530" s="165"/>
      <c r="AAP530" s="165"/>
      <c r="AAQ530" s="165"/>
      <c r="AAR530" s="165"/>
      <c r="AAS530" s="165"/>
      <c r="AAT530" s="165"/>
      <c r="AAU530" s="165"/>
      <c r="AAV530" s="165"/>
      <c r="AAW530" s="165"/>
      <c r="AAX530" s="165"/>
      <c r="AAY530" s="165"/>
      <c r="AAZ530" s="165"/>
      <c r="ABA530" s="165"/>
      <c r="ABB530" s="165"/>
      <c r="ABC530" s="165"/>
      <c r="ABD530" s="165"/>
      <c r="ABE530" s="165"/>
      <c r="ABF530" s="165"/>
      <c r="ABG530" s="165"/>
      <c r="ABH530" s="165"/>
      <c r="ABI530" s="165"/>
      <c r="ABJ530" s="165"/>
      <c r="ABK530" s="165"/>
      <c r="ABL530" s="165"/>
      <c r="ABM530" s="165"/>
      <c r="ABN530" s="165"/>
      <c r="ABO530" s="165"/>
      <c r="ABP530" s="165"/>
      <c r="ABQ530" s="165"/>
      <c r="ABR530" s="165"/>
      <c r="ABS530" s="165"/>
      <c r="ABT530" s="165"/>
      <c r="ABU530" s="165"/>
      <c r="ABV530" s="165"/>
      <c r="ABW530" s="165"/>
      <c r="ABX530" s="165"/>
      <c r="ABY530" s="165"/>
      <c r="ABZ530" s="165"/>
      <c r="ACA530" s="165"/>
      <c r="ACB530" s="165"/>
      <c r="ACC530" s="165"/>
      <c r="ACD530" s="165"/>
      <c r="ACE530" s="165"/>
      <c r="ACF530" s="165"/>
      <c r="ACG530" s="165"/>
      <c r="ACH530" s="165"/>
      <c r="ACI530" s="165"/>
      <c r="ACJ530" s="165"/>
      <c r="ACK530" s="165"/>
      <c r="ACL530" s="165"/>
      <c r="ACM530" s="165"/>
      <c r="ACN530" s="165"/>
      <c r="ACO530" s="165"/>
      <c r="ACP530" s="165"/>
      <c r="ACQ530" s="165"/>
      <c r="ACR530" s="165"/>
      <c r="ACS530" s="165"/>
      <c r="ACT530" s="165"/>
      <c r="ACU530" s="165"/>
      <c r="ACV530" s="165"/>
      <c r="ACW530" s="165"/>
      <c r="ACX530" s="165"/>
      <c r="ACY530" s="165"/>
      <c r="ACZ530" s="165"/>
      <c r="ADA530" s="165"/>
      <c r="ADB530" s="165"/>
      <c r="ADC530" s="165"/>
      <c r="ADD530" s="165"/>
      <c r="ADE530" s="165"/>
      <c r="ADF530" s="165"/>
      <c r="ADG530" s="165"/>
      <c r="ADH530" s="165"/>
      <c r="ADI530" s="165"/>
      <c r="ADJ530" s="165"/>
      <c r="ADK530" s="165"/>
      <c r="ADL530" s="165"/>
      <c r="ADM530" s="165"/>
      <c r="ADN530" s="165"/>
      <c r="ADO530" s="165"/>
      <c r="ADP530" s="165"/>
      <c r="ADQ530" s="165"/>
      <c r="ADR530" s="165"/>
      <c r="ADS530" s="165"/>
      <c r="ADT530" s="165"/>
      <c r="ADU530" s="165"/>
      <c r="ADV530" s="165"/>
      <c r="ADW530" s="165"/>
      <c r="ADX530" s="165"/>
      <c r="ADY530" s="165"/>
      <c r="ADZ530" s="165"/>
      <c r="AEA530" s="165"/>
      <c r="AEB530" s="165"/>
      <c r="AEC530" s="165"/>
      <c r="AED530" s="165"/>
      <c r="AEE530" s="165"/>
      <c r="AEF530" s="165"/>
      <c r="AEG530" s="165"/>
      <c r="AEH530" s="165"/>
      <c r="AEI530" s="165"/>
      <c r="AEJ530" s="165"/>
      <c r="AEK530" s="165"/>
      <c r="AEL530" s="165"/>
      <c r="AEM530" s="165"/>
      <c r="AEN530" s="165"/>
      <c r="AEO530" s="165"/>
      <c r="AEP530" s="165"/>
      <c r="AEQ530" s="165"/>
      <c r="AER530" s="165"/>
      <c r="AES530" s="165"/>
      <c r="AET530" s="165"/>
      <c r="AEU530" s="165"/>
      <c r="AEV530" s="165"/>
      <c r="AEW530" s="165"/>
      <c r="AEX530" s="165"/>
      <c r="AEY530" s="165"/>
      <c r="AEZ530" s="165"/>
      <c r="AFA530" s="165"/>
      <c r="AFB530" s="165"/>
      <c r="AFC530" s="165"/>
      <c r="AFD530" s="165"/>
      <c r="AFE530" s="165"/>
      <c r="AFF530" s="165"/>
      <c r="AFG530" s="165"/>
      <c r="AFH530" s="165"/>
      <c r="AFI530" s="165"/>
      <c r="AFJ530" s="165"/>
      <c r="AFK530" s="165"/>
      <c r="AFL530" s="165"/>
      <c r="AFM530" s="165"/>
      <c r="AFN530" s="165"/>
      <c r="AFO530" s="165"/>
      <c r="AFP530" s="165"/>
      <c r="AFQ530" s="165"/>
      <c r="AFR530" s="165"/>
      <c r="AFS530" s="165"/>
      <c r="AFT530" s="165"/>
      <c r="AFU530" s="165"/>
      <c r="AFV530" s="165"/>
      <c r="AFW530" s="165"/>
      <c r="AFX530" s="165"/>
      <c r="AFY530" s="165"/>
      <c r="AFZ530" s="165"/>
      <c r="AGA530" s="165"/>
      <c r="AGB530" s="165"/>
      <c r="AGC530" s="165"/>
      <c r="AGD530" s="165"/>
      <c r="AGE530" s="165"/>
      <c r="AGF530" s="165"/>
      <c r="AGG530" s="165"/>
      <c r="AGH530" s="165"/>
      <c r="AGI530" s="165"/>
      <c r="AGJ530" s="165"/>
      <c r="AGK530" s="165"/>
      <c r="AGL530" s="165"/>
      <c r="AGM530" s="165"/>
      <c r="AGN530" s="165"/>
      <c r="AGO530" s="165"/>
      <c r="AGP530" s="165"/>
      <c r="AGQ530" s="165"/>
      <c r="AGR530" s="165"/>
      <c r="AGS530" s="165"/>
      <c r="AGT530" s="165"/>
      <c r="AGU530" s="165"/>
      <c r="AGV530" s="165"/>
      <c r="AGW530" s="165"/>
      <c r="AGX530" s="165"/>
      <c r="AGY530" s="165"/>
      <c r="AGZ530" s="165"/>
      <c r="AHA530" s="165"/>
      <c r="AHB530" s="165"/>
      <c r="AHC530" s="165"/>
      <c r="AHD530" s="165"/>
      <c r="AHE530" s="165"/>
      <c r="AHF530" s="165"/>
      <c r="AHG530" s="165"/>
      <c r="AHH530" s="165"/>
      <c r="AHI530" s="165"/>
      <c r="AHJ530" s="165"/>
      <c r="AHK530" s="165"/>
      <c r="AHL530" s="165"/>
      <c r="AHM530" s="165"/>
      <c r="AHN530" s="165"/>
      <c r="AHO530" s="165"/>
      <c r="AHP530" s="165"/>
      <c r="AHQ530" s="165"/>
      <c r="AHR530" s="165"/>
      <c r="AHS530" s="165"/>
      <c r="AHT530" s="165"/>
      <c r="AHU530" s="165"/>
      <c r="AHV530" s="165"/>
      <c r="AHW530" s="165"/>
      <c r="AHX530" s="165"/>
      <c r="AHY530" s="165"/>
      <c r="AHZ530" s="165"/>
      <c r="AIA530" s="165"/>
      <c r="AIB530" s="165"/>
      <c r="AIC530" s="165"/>
      <c r="AID530" s="165"/>
      <c r="AIE530" s="165"/>
      <c r="AIF530" s="165"/>
      <c r="AIG530" s="165"/>
      <c r="AIH530" s="165"/>
      <c r="AII530" s="165"/>
      <c r="AIJ530" s="165"/>
      <c r="AIK530" s="165"/>
      <c r="AIL530" s="165"/>
      <c r="AIM530" s="165"/>
      <c r="AIN530" s="165"/>
      <c r="AIO530" s="165"/>
      <c r="AIP530" s="165"/>
      <c r="AIQ530" s="165"/>
      <c r="AIR530" s="165"/>
      <c r="AIS530" s="165"/>
      <c r="AIT530" s="165"/>
      <c r="AIU530" s="165"/>
      <c r="AIV530" s="165"/>
      <c r="AIW530" s="165"/>
      <c r="AIX530" s="165"/>
      <c r="AIY530" s="165"/>
      <c r="AIZ530" s="165"/>
      <c r="AJA530" s="165"/>
      <c r="AJB530" s="165"/>
      <c r="AJC530" s="165"/>
      <c r="AJD530" s="165"/>
      <c r="AJE530" s="165"/>
      <c r="AJF530" s="165"/>
      <c r="AJG530" s="165"/>
      <c r="AJH530" s="165"/>
      <c r="AJI530" s="165"/>
      <c r="AJJ530" s="165"/>
      <c r="AJK530" s="165"/>
      <c r="AJL530" s="165"/>
      <c r="AJM530" s="165"/>
      <c r="AJN530" s="165"/>
      <c r="AJO530" s="165"/>
      <c r="AJP530" s="165"/>
      <c r="AJQ530" s="165"/>
      <c r="AJR530" s="165"/>
      <c r="AJS530" s="165"/>
      <c r="AJT530" s="165"/>
      <c r="AJU530" s="165"/>
      <c r="AJV530" s="165"/>
      <c r="AJW530" s="165"/>
      <c r="AJX530" s="165"/>
      <c r="AJY530" s="165"/>
      <c r="AJZ530" s="165"/>
    </row>
    <row r="531" spans="1:962" ht="47.25" x14ac:dyDescent="0.2">
      <c r="A531" s="126">
        <v>60000195</v>
      </c>
      <c r="B531" s="164" t="s">
        <v>1452</v>
      </c>
      <c r="C531" s="153" t="s">
        <v>1368</v>
      </c>
      <c r="D531" s="155">
        <f t="shared" si="35"/>
        <v>595</v>
      </c>
      <c r="E531" s="155">
        <f>VLOOKUP(A531,[6]Лист2!$A$10:$G$1458,6,0)</f>
        <v>714</v>
      </c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  <c r="AZ531" s="165"/>
      <c r="BA531" s="165"/>
      <c r="BB531" s="165"/>
      <c r="BC531" s="165"/>
      <c r="BD531" s="165"/>
      <c r="BE531" s="165"/>
      <c r="BF531" s="165"/>
      <c r="BG531" s="165"/>
      <c r="BH531" s="165"/>
      <c r="BI531" s="165"/>
      <c r="BJ531" s="165"/>
      <c r="BK531" s="165"/>
      <c r="BL531" s="165"/>
      <c r="BM531" s="165"/>
      <c r="BN531" s="165"/>
      <c r="BO531" s="165"/>
      <c r="BP531" s="165"/>
      <c r="BQ531" s="165"/>
      <c r="BR531" s="165"/>
      <c r="BS531" s="165"/>
      <c r="BT531" s="165"/>
      <c r="BU531" s="165"/>
      <c r="BV531" s="165"/>
      <c r="BW531" s="165"/>
      <c r="BX531" s="165"/>
      <c r="BY531" s="165"/>
      <c r="BZ531" s="165"/>
      <c r="CA531" s="165"/>
      <c r="CB531" s="165"/>
      <c r="CC531" s="165"/>
      <c r="CD531" s="165"/>
      <c r="CE531" s="165"/>
      <c r="CF531" s="165"/>
      <c r="CG531" s="165"/>
      <c r="CH531" s="165"/>
      <c r="CI531" s="165"/>
      <c r="CJ531" s="165"/>
      <c r="CK531" s="165"/>
      <c r="CL531" s="165"/>
      <c r="CM531" s="165"/>
      <c r="CN531" s="165"/>
      <c r="CO531" s="165"/>
      <c r="CP531" s="165"/>
      <c r="CQ531" s="165"/>
      <c r="CR531" s="165"/>
      <c r="CS531" s="165"/>
      <c r="CT531" s="165"/>
      <c r="CU531" s="165"/>
      <c r="CV531" s="165"/>
      <c r="CW531" s="165"/>
      <c r="CX531" s="165"/>
      <c r="CY531" s="165"/>
      <c r="CZ531" s="165"/>
      <c r="DA531" s="165"/>
      <c r="DB531" s="165"/>
      <c r="DC531" s="165"/>
      <c r="DD531" s="165"/>
      <c r="DE531" s="165"/>
      <c r="DF531" s="165"/>
      <c r="DG531" s="165"/>
      <c r="DH531" s="165"/>
      <c r="DI531" s="165"/>
      <c r="DJ531" s="165"/>
      <c r="DK531" s="165"/>
      <c r="DL531" s="165"/>
      <c r="DM531" s="165"/>
      <c r="DN531" s="165"/>
      <c r="DO531" s="165"/>
      <c r="DP531" s="165"/>
      <c r="DQ531" s="165"/>
      <c r="DR531" s="165"/>
      <c r="DS531" s="165"/>
      <c r="DT531" s="165"/>
      <c r="DU531" s="165"/>
      <c r="DV531" s="165"/>
      <c r="DW531" s="165"/>
      <c r="DX531" s="165"/>
      <c r="DY531" s="165"/>
      <c r="DZ531" s="165"/>
      <c r="EA531" s="165"/>
      <c r="EB531" s="165"/>
      <c r="EC531" s="165"/>
      <c r="ED531" s="165"/>
      <c r="EE531" s="165"/>
      <c r="EF531" s="165"/>
      <c r="EG531" s="165"/>
      <c r="EH531" s="165"/>
      <c r="EI531" s="165"/>
      <c r="EJ531" s="165"/>
      <c r="EK531" s="165"/>
      <c r="EL531" s="165"/>
      <c r="EM531" s="165"/>
      <c r="EN531" s="165"/>
      <c r="EO531" s="165"/>
      <c r="EP531" s="165"/>
      <c r="EQ531" s="165"/>
      <c r="ER531" s="165"/>
      <c r="ES531" s="165"/>
      <c r="ET531" s="165"/>
      <c r="EU531" s="165"/>
      <c r="EV531" s="165"/>
      <c r="EW531" s="165"/>
      <c r="EX531" s="165"/>
      <c r="EY531" s="165"/>
      <c r="EZ531" s="165"/>
      <c r="FA531" s="165"/>
      <c r="FB531" s="165"/>
      <c r="FC531" s="165"/>
      <c r="FD531" s="165"/>
      <c r="FE531" s="165"/>
      <c r="FF531" s="165"/>
      <c r="FG531" s="165"/>
      <c r="FH531" s="165"/>
      <c r="FI531" s="165"/>
      <c r="FJ531" s="165"/>
      <c r="FK531" s="165"/>
      <c r="FL531" s="165"/>
      <c r="FM531" s="165"/>
      <c r="FN531" s="165"/>
      <c r="FO531" s="165"/>
      <c r="FP531" s="165"/>
      <c r="FQ531" s="165"/>
      <c r="FR531" s="165"/>
      <c r="FS531" s="165"/>
      <c r="FT531" s="165"/>
      <c r="FU531" s="165"/>
      <c r="FV531" s="165"/>
      <c r="FW531" s="165"/>
      <c r="FX531" s="165"/>
      <c r="FY531" s="165"/>
      <c r="FZ531" s="165"/>
      <c r="GA531" s="165"/>
      <c r="GB531" s="165"/>
      <c r="GC531" s="165"/>
      <c r="GD531" s="165"/>
      <c r="GE531" s="165"/>
      <c r="GF531" s="165"/>
      <c r="GG531" s="165"/>
      <c r="GH531" s="165"/>
      <c r="GI531" s="165"/>
      <c r="GJ531" s="165"/>
      <c r="GK531" s="165"/>
      <c r="GL531" s="165"/>
      <c r="GM531" s="165"/>
      <c r="GN531" s="165"/>
      <c r="GO531" s="165"/>
      <c r="GP531" s="165"/>
      <c r="GQ531" s="165"/>
      <c r="GR531" s="165"/>
      <c r="GS531" s="165"/>
      <c r="GT531" s="165"/>
      <c r="GU531" s="165"/>
      <c r="GV531" s="165"/>
      <c r="GW531" s="165"/>
      <c r="GX531" s="165"/>
      <c r="GY531" s="165"/>
      <c r="GZ531" s="165"/>
      <c r="HA531" s="165"/>
      <c r="HB531" s="165"/>
      <c r="HC531" s="165"/>
      <c r="HD531" s="165"/>
      <c r="HE531" s="165"/>
      <c r="HF531" s="165"/>
      <c r="HG531" s="165"/>
      <c r="HH531" s="165"/>
      <c r="HI531" s="165"/>
      <c r="HJ531" s="165"/>
      <c r="HK531" s="165"/>
      <c r="HL531" s="165"/>
      <c r="HM531" s="165"/>
      <c r="HN531" s="165"/>
      <c r="HO531" s="165"/>
      <c r="HP531" s="165"/>
      <c r="HQ531" s="165"/>
      <c r="HR531" s="165"/>
      <c r="HS531" s="165"/>
      <c r="HT531" s="165"/>
      <c r="HU531" s="165"/>
      <c r="HV531" s="165"/>
      <c r="HW531" s="165"/>
      <c r="HX531" s="165"/>
      <c r="HY531" s="165"/>
      <c r="HZ531" s="165"/>
      <c r="IA531" s="165"/>
      <c r="IB531" s="165"/>
      <c r="IC531" s="165"/>
      <c r="ID531" s="165"/>
      <c r="IE531" s="165"/>
      <c r="IF531" s="165"/>
      <c r="IG531" s="165"/>
      <c r="IH531" s="165"/>
      <c r="II531" s="165"/>
      <c r="IJ531" s="165"/>
      <c r="IK531" s="165"/>
      <c r="IL531" s="165"/>
      <c r="IM531" s="165"/>
      <c r="IN531" s="165"/>
      <c r="IO531" s="165"/>
      <c r="IP531" s="165"/>
      <c r="IQ531" s="165"/>
      <c r="IR531" s="165"/>
      <c r="IS531" s="165"/>
      <c r="IT531" s="165"/>
      <c r="IU531" s="165"/>
      <c r="IV531" s="165"/>
      <c r="IW531" s="165"/>
      <c r="IX531" s="165"/>
      <c r="IY531" s="165"/>
      <c r="IZ531" s="165"/>
      <c r="JA531" s="165"/>
      <c r="JB531" s="165"/>
      <c r="JC531" s="165"/>
      <c r="JD531" s="165"/>
      <c r="JE531" s="165"/>
      <c r="JF531" s="165"/>
      <c r="JG531" s="165"/>
      <c r="JH531" s="165"/>
      <c r="JI531" s="165"/>
      <c r="JJ531" s="165"/>
      <c r="JK531" s="165"/>
      <c r="JL531" s="165"/>
      <c r="JM531" s="165"/>
      <c r="JN531" s="165"/>
      <c r="JO531" s="165"/>
      <c r="JP531" s="165"/>
      <c r="JQ531" s="165"/>
      <c r="JR531" s="165"/>
      <c r="JS531" s="165"/>
      <c r="JT531" s="165"/>
      <c r="JU531" s="165"/>
      <c r="JV531" s="165"/>
      <c r="JW531" s="165"/>
      <c r="JX531" s="165"/>
      <c r="JY531" s="165"/>
      <c r="JZ531" s="165"/>
      <c r="KA531" s="165"/>
      <c r="KB531" s="165"/>
      <c r="KC531" s="165"/>
      <c r="KD531" s="165"/>
      <c r="KE531" s="165"/>
      <c r="KF531" s="165"/>
      <c r="KG531" s="165"/>
      <c r="KH531" s="165"/>
      <c r="KI531" s="165"/>
      <c r="KJ531" s="165"/>
      <c r="KK531" s="165"/>
      <c r="KL531" s="165"/>
      <c r="KM531" s="165"/>
      <c r="KN531" s="165"/>
      <c r="KO531" s="165"/>
      <c r="KP531" s="165"/>
      <c r="KQ531" s="165"/>
      <c r="KR531" s="165"/>
      <c r="KS531" s="165"/>
      <c r="KT531" s="165"/>
      <c r="KU531" s="165"/>
      <c r="KV531" s="165"/>
      <c r="KW531" s="165"/>
      <c r="KX531" s="165"/>
      <c r="KY531" s="165"/>
      <c r="KZ531" s="165"/>
      <c r="LA531" s="165"/>
      <c r="LB531" s="165"/>
      <c r="LC531" s="165"/>
      <c r="LD531" s="165"/>
      <c r="LE531" s="165"/>
      <c r="LF531" s="165"/>
      <c r="LG531" s="165"/>
      <c r="LH531" s="165"/>
      <c r="LI531" s="165"/>
      <c r="LJ531" s="165"/>
      <c r="LK531" s="165"/>
      <c r="LL531" s="165"/>
      <c r="LM531" s="165"/>
      <c r="LN531" s="165"/>
      <c r="LO531" s="165"/>
      <c r="LP531" s="165"/>
      <c r="LQ531" s="165"/>
      <c r="LR531" s="165"/>
      <c r="LS531" s="165"/>
      <c r="LT531" s="165"/>
      <c r="LU531" s="165"/>
      <c r="LV531" s="165"/>
      <c r="LW531" s="165"/>
      <c r="LX531" s="165"/>
      <c r="LY531" s="165"/>
      <c r="LZ531" s="165"/>
      <c r="MA531" s="165"/>
      <c r="MB531" s="165"/>
      <c r="MC531" s="165"/>
      <c r="MD531" s="165"/>
      <c r="ME531" s="165"/>
      <c r="MF531" s="165"/>
      <c r="MG531" s="165"/>
      <c r="MH531" s="165"/>
      <c r="MI531" s="165"/>
      <c r="MJ531" s="165"/>
      <c r="MK531" s="165"/>
      <c r="ML531" s="165"/>
      <c r="MM531" s="165"/>
      <c r="MN531" s="165"/>
      <c r="MO531" s="165"/>
      <c r="MP531" s="165"/>
      <c r="MQ531" s="165"/>
      <c r="MR531" s="165"/>
      <c r="MS531" s="165"/>
      <c r="MT531" s="165"/>
      <c r="MU531" s="165"/>
      <c r="MV531" s="165"/>
      <c r="MW531" s="165"/>
      <c r="MX531" s="165"/>
      <c r="MY531" s="165"/>
      <c r="MZ531" s="165"/>
      <c r="NA531" s="165"/>
      <c r="NB531" s="165"/>
      <c r="NC531" s="165"/>
      <c r="ND531" s="165"/>
      <c r="NE531" s="165"/>
      <c r="NF531" s="165"/>
      <c r="NG531" s="165"/>
      <c r="NH531" s="165"/>
      <c r="NI531" s="165"/>
      <c r="NJ531" s="165"/>
      <c r="NK531" s="165"/>
      <c r="NL531" s="165"/>
      <c r="NM531" s="165"/>
      <c r="NN531" s="165"/>
      <c r="NO531" s="165"/>
      <c r="NP531" s="165"/>
      <c r="NQ531" s="165"/>
      <c r="NR531" s="165"/>
      <c r="NS531" s="165"/>
      <c r="NT531" s="165"/>
      <c r="NU531" s="165"/>
      <c r="NV531" s="165"/>
      <c r="NW531" s="165"/>
      <c r="NX531" s="165"/>
      <c r="NY531" s="165"/>
      <c r="NZ531" s="165"/>
      <c r="OA531" s="165"/>
      <c r="OB531" s="165"/>
      <c r="OC531" s="165"/>
      <c r="OD531" s="165"/>
      <c r="OE531" s="165"/>
      <c r="OF531" s="165"/>
      <c r="OG531" s="165"/>
      <c r="OH531" s="165"/>
      <c r="OI531" s="165"/>
      <c r="OJ531" s="165"/>
      <c r="OK531" s="165"/>
      <c r="OL531" s="165"/>
      <c r="OM531" s="165"/>
      <c r="ON531" s="165"/>
      <c r="OO531" s="165"/>
      <c r="OP531" s="165"/>
      <c r="OQ531" s="165"/>
      <c r="OR531" s="165"/>
      <c r="OS531" s="165"/>
      <c r="OT531" s="165"/>
      <c r="OU531" s="165"/>
      <c r="OV531" s="165"/>
      <c r="OW531" s="165"/>
      <c r="OX531" s="165"/>
      <c r="OY531" s="165"/>
      <c r="OZ531" s="165"/>
      <c r="PA531" s="165"/>
      <c r="PB531" s="165"/>
      <c r="PC531" s="165"/>
      <c r="PD531" s="165"/>
      <c r="PE531" s="165"/>
      <c r="PF531" s="165"/>
      <c r="PG531" s="165"/>
      <c r="PH531" s="165"/>
      <c r="PI531" s="165"/>
      <c r="PJ531" s="165"/>
      <c r="PK531" s="165"/>
      <c r="PL531" s="165"/>
      <c r="PM531" s="165"/>
      <c r="PN531" s="165"/>
      <c r="PO531" s="165"/>
      <c r="PP531" s="165"/>
      <c r="PQ531" s="165"/>
      <c r="PR531" s="165"/>
      <c r="PS531" s="165"/>
      <c r="PT531" s="165"/>
      <c r="PU531" s="165"/>
      <c r="PV531" s="165"/>
      <c r="PW531" s="165"/>
      <c r="PX531" s="165"/>
      <c r="PY531" s="165"/>
      <c r="PZ531" s="165"/>
      <c r="QA531" s="165"/>
      <c r="QB531" s="165"/>
      <c r="QC531" s="165"/>
      <c r="QD531" s="165"/>
      <c r="QE531" s="165"/>
      <c r="QF531" s="165"/>
      <c r="QG531" s="165"/>
      <c r="QH531" s="165"/>
      <c r="QI531" s="165"/>
      <c r="QJ531" s="165"/>
      <c r="QK531" s="165"/>
      <c r="QL531" s="165"/>
      <c r="QM531" s="165"/>
      <c r="QN531" s="165"/>
      <c r="QO531" s="165"/>
      <c r="QP531" s="165"/>
      <c r="QQ531" s="165"/>
      <c r="QR531" s="165"/>
      <c r="QS531" s="165"/>
      <c r="QT531" s="165"/>
      <c r="QU531" s="165"/>
      <c r="QV531" s="165"/>
      <c r="QW531" s="165"/>
      <c r="QX531" s="165"/>
      <c r="QY531" s="165"/>
      <c r="QZ531" s="165"/>
      <c r="RA531" s="165"/>
      <c r="RB531" s="165"/>
      <c r="RC531" s="165"/>
      <c r="RD531" s="165"/>
      <c r="RE531" s="165"/>
      <c r="RF531" s="165"/>
      <c r="RG531" s="165"/>
      <c r="RH531" s="165"/>
      <c r="RI531" s="165"/>
      <c r="RJ531" s="165"/>
      <c r="RK531" s="165"/>
      <c r="RL531" s="165"/>
      <c r="RM531" s="165"/>
      <c r="RN531" s="165"/>
      <c r="RO531" s="165"/>
      <c r="RP531" s="165"/>
      <c r="RQ531" s="165"/>
      <c r="RR531" s="165"/>
      <c r="RS531" s="165"/>
      <c r="RT531" s="165"/>
      <c r="RU531" s="165"/>
      <c r="RV531" s="165"/>
      <c r="RW531" s="165"/>
      <c r="RX531" s="165"/>
      <c r="RY531" s="165"/>
      <c r="RZ531" s="165"/>
      <c r="SA531" s="165"/>
      <c r="SB531" s="165"/>
      <c r="SC531" s="165"/>
      <c r="SD531" s="165"/>
      <c r="SE531" s="165"/>
      <c r="SF531" s="165"/>
      <c r="SG531" s="165"/>
      <c r="SH531" s="165"/>
      <c r="SI531" s="165"/>
      <c r="SJ531" s="165"/>
      <c r="SK531" s="165"/>
      <c r="SL531" s="165"/>
      <c r="SM531" s="165"/>
      <c r="SN531" s="165"/>
      <c r="SO531" s="165"/>
      <c r="SP531" s="165"/>
      <c r="SQ531" s="165"/>
      <c r="SR531" s="165"/>
      <c r="SS531" s="165"/>
      <c r="ST531" s="165"/>
      <c r="SU531" s="165"/>
      <c r="SV531" s="165"/>
      <c r="SW531" s="165"/>
      <c r="SX531" s="165"/>
      <c r="SY531" s="165"/>
      <c r="SZ531" s="165"/>
      <c r="TA531" s="165"/>
      <c r="TB531" s="165"/>
      <c r="TC531" s="165"/>
      <c r="TD531" s="165"/>
      <c r="TE531" s="165"/>
      <c r="TF531" s="165"/>
      <c r="TG531" s="165"/>
      <c r="TH531" s="165"/>
      <c r="TI531" s="165"/>
      <c r="TJ531" s="165"/>
      <c r="TK531" s="165"/>
      <c r="TL531" s="165"/>
      <c r="TM531" s="165"/>
      <c r="TN531" s="165"/>
      <c r="TO531" s="165"/>
      <c r="TP531" s="165"/>
      <c r="TQ531" s="165"/>
      <c r="TR531" s="165"/>
      <c r="TS531" s="165"/>
      <c r="TT531" s="165"/>
      <c r="TU531" s="165"/>
      <c r="TV531" s="165"/>
      <c r="TW531" s="165"/>
      <c r="TX531" s="165"/>
      <c r="TY531" s="165"/>
      <c r="TZ531" s="165"/>
      <c r="UA531" s="165"/>
      <c r="UB531" s="165"/>
      <c r="UC531" s="165"/>
      <c r="UD531" s="165"/>
      <c r="UE531" s="165"/>
      <c r="UF531" s="165"/>
      <c r="UG531" s="165"/>
      <c r="UH531" s="165"/>
      <c r="UI531" s="165"/>
      <c r="UJ531" s="165"/>
      <c r="UK531" s="165"/>
      <c r="UL531" s="165"/>
      <c r="UM531" s="165"/>
      <c r="UN531" s="165"/>
      <c r="UO531" s="165"/>
      <c r="UP531" s="165"/>
      <c r="UQ531" s="165"/>
      <c r="UR531" s="165"/>
      <c r="US531" s="165"/>
      <c r="UT531" s="165"/>
      <c r="UU531" s="165"/>
      <c r="UV531" s="165"/>
      <c r="UW531" s="165"/>
      <c r="UX531" s="165"/>
      <c r="UY531" s="165"/>
      <c r="UZ531" s="165"/>
      <c r="VA531" s="165"/>
      <c r="VB531" s="165"/>
      <c r="VC531" s="165"/>
      <c r="VD531" s="165"/>
      <c r="VE531" s="165"/>
      <c r="VF531" s="165"/>
      <c r="VG531" s="165"/>
      <c r="VH531" s="165"/>
      <c r="VI531" s="165"/>
      <c r="VJ531" s="165"/>
      <c r="VK531" s="165"/>
      <c r="VL531" s="165"/>
      <c r="VM531" s="165"/>
      <c r="VN531" s="165"/>
      <c r="VO531" s="165"/>
      <c r="VP531" s="165"/>
      <c r="VQ531" s="165"/>
      <c r="VR531" s="165"/>
      <c r="VS531" s="165"/>
      <c r="VT531" s="165"/>
      <c r="VU531" s="165"/>
      <c r="VV531" s="165"/>
      <c r="VW531" s="165"/>
      <c r="VX531" s="165"/>
      <c r="VY531" s="165"/>
      <c r="VZ531" s="165"/>
      <c r="WA531" s="165"/>
      <c r="WB531" s="165"/>
      <c r="WC531" s="165"/>
      <c r="WD531" s="165"/>
      <c r="WE531" s="165"/>
      <c r="WF531" s="165"/>
      <c r="WG531" s="165"/>
      <c r="WH531" s="165"/>
      <c r="WI531" s="165"/>
      <c r="WJ531" s="165"/>
      <c r="WK531" s="165"/>
      <c r="WL531" s="165"/>
      <c r="WM531" s="165"/>
      <c r="WN531" s="165"/>
      <c r="WO531" s="165"/>
      <c r="WP531" s="165"/>
      <c r="WQ531" s="165"/>
      <c r="WR531" s="165"/>
      <c r="WS531" s="165"/>
      <c r="WT531" s="165"/>
      <c r="WU531" s="165"/>
      <c r="WV531" s="165"/>
      <c r="WW531" s="165"/>
      <c r="WX531" s="165"/>
      <c r="WY531" s="165"/>
      <c r="WZ531" s="165"/>
      <c r="XA531" s="165"/>
      <c r="XB531" s="165"/>
      <c r="XC531" s="165"/>
      <c r="XD531" s="165"/>
      <c r="XE531" s="165"/>
      <c r="XF531" s="165"/>
      <c r="XG531" s="165"/>
      <c r="XH531" s="165"/>
      <c r="XI531" s="165"/>
      <c r="XJ531" s="165"/>
      <c r="XK531" s="165"/>
      <c r="XL531" s="165"/>
      <c r="XM531" s="165"/>
      <c r="XN531" s="165"/>
      <c r="XO531" s="165"/>
      <c r="XP531" s="165"/>
      <c r="XQ531" s="165"/>
      <c r="XR531" s="165"/>
      <c r="XS531" s="165"/>
      <c r="XT531" s="165"/>
      <c r="XU531" s="165"/>
      <c r="XV531" s="165"/>
      <c r="XW531" s="165"/>
      <c r="XX531" s="165"/>
      <c r="XY531" s="165"/>
      <c r="XZ531" s="165"/>
      <c r="YA531" s="165"/>
      <c r="YB531" s="165"/>
      <c r="YC531" s="165"/>
      <c r="YD531" s="165"/>
      <c r="YE531" s="165"/>
      <c r="YF531" s="165"/>
      <c r="YG531" s="165"/>
      <c r="YH531" s="165"/>
      <c r="YI531" s="165"/>
      <c r="YJ531" s="165"/>
      <c r="YK531" s="165"/>
      <c r="YL531" s="165"/>
      <c r="YM531" s="165"/>
      <c r="YN531" s="165"/>
      <c r="YO531" s="165"/>
      <c r="YP531" s="165"/>
      <c r="YQ531" s="165"/>
      <c r="YR531" s="165"/>
      <c r="YS531" s="165"/>
      <c r="YT531" s="165"/>
      <c r="YU531" s="165"/>
      <c r="YV531" s="165"/>
      <c r="YW531" s="165"/>
      <c r="YX531" s="165"/>
      <c r="YY531" s="165"/>
      <c r="YZ531" s="165"/>
      <c r="ZA531" s="165"/>
      <c r="ZB531" s="165"/>
      <c r="ZC531" s="165"/>
      <c r="ZD531" s="165"/>
      <c r="ZE531" s="165"/>
      <c r="ZF531" s="165"/>
      <c r="ZG531" s="165"/>
      <c r="ZH531" s="165"/>
      <c r="ZI531" s="165"/>
      <c r="ZJ531" s="165"/>
      <c r="ZK531" s="165"/>
      <c r="ZL531" s="165"/>
      <c r="ZM531" s="165"/>
      <c r="ZN531" s="165"/>
      <c r="ZO531" s="165"/>
      <c r="ZP531" s="165"/>
      <c r="ZQ531" s="165"/>
      <c r="ZR531" s="165"/>
      <c r="ZS531" s="165"/>
      <c r="ZT531" s="165"/>
      <c r="ZU531" s="165"/>
      <c r="ZV531" s="165"/>
      <c r="ZW531" s="165"/>
      <c r="ZX531" s="165"/>
      <c r="ZY531" s="165"/>
      <c r="ZZ531" s="165"/>
      <c r="AAA531" s="165"/>
      <c r="AAB531" s="165"/>
      <c r="AAC531" s="165"/>
      <c r="AAD531" s="165"/>
      <c r="AAE531" s="165"/>
      <c r="AAF531" s="165"/>
      <c r="AAG531" s="165"/>
      <c r="AAH531" s="165"/>
      <c r="AAI531" s="165"/>
      <c r="AAJ531" s="165"/>
      <c r="AAK531" s="165"/>
      <c r="AAL531" s="165"/>
      <c r="AAM531" s="165"/>
      <c r="AAN531" s="165"/>
      <c r="AAO531" s="165"/>
      <c r="AAP531" s="165"/>
      <c r="AAQ531" s="165"/>
      <c r="AAR531" s="165"/>
      <c r="AAS531" s="165"/>
      <c r="AAT531" s="165"/>
      <c r="AAU531" s="165"/>
      <c r="AAV531" s="165"/>
      <c r="AAW531" s="165"/>
      <c r="AAX531" s="165"/>
      <c r="AAY531" s="165"/>
      <c r="AAZ531" s="165"/>
      <c r="ABA531" s="165"/>
      <c r="ABB531" s="165"/>
      <c r="ABC531" s="165"/>
      <c r="ABD531" s="165"/>
      <c r="ABE531" s="165"/>
      <c r="ABF531" s="165"/>
      <c r="ABG531" s="165"/>
      <c r="ABH531" s="165"/>
      <c r="ABI531" s="165"/>
      <c r="ABJ531" s="165"/>
      <c r="ABK531" s="165"/>
      <c r="ABL531" s="165"/>
      <c r="ABM531" s="165"/>
      <c r="ABN531" s="165"/>
      <c r="ABO531" s="165"/>
      <c r="ABP531" s="165"/>
      <c r="ABQ531" s="165"/>
      <c r="ABR531" s="165"/>
      <c r="ABS531" s="165"/>
      <c r="ABT531" s="165"/>
      <c r="ABU531" s="165"/>
      <c r="ABV531" s="165"/>
      <c r="ABW531" s="165"/>
      <c r="ABX531" s="165"/>
      <c r="ABY531" s="165"/>
      <c r="ABZ531" s="165"/>
      <c r="ACA531" s="165"/>
      <c r="ACB531" s="165"/>
      <c r="ACC531" s="165"/>
      <c r="ACD531" s="165"/>
      <c r="ACE531" s="165"/>
      <c r="ACF531" s="165"/>
      <c r="ACG531" s="165"/>
      <c r="ACH531" s="165"/>
      <c r="ACI531" s="165"/>
      <c r="ACJ531" s="165"/>
      <c r="ACK531" s="165"/>
      <c r="ACL531" s="165"/>
      <c r="ACM531" s="165"/>
      <c r="ACN531" s="165"/>
      <c r="ACO531" s="165"/>
      <c r="ACP531" s="165"/>
      <c r="ACQ531" s="165"/>
      <c r="ACR531" s="165"/>
      <c r="ACS531" s="165"/>
      <c r="ACT531" s="165"/>
      <c r="ACU531" s="165"/>
      <c r="ACV531" s="165"/>
      <c r="ACW531" s="165"/>
      <c r="ACX531" s="165"/>
      <c r="ACY531" s="165"/>
      <c r="ACZ531" s="165"/>
      <c r="ADA531" s="165"/>
      <c r="ADB531" s="165"/>
      <c r="ADC531" s="165"/>
      <c r="ADD531" s="165"/>
      <c r="ADE531" s="165"/>
      <c r="ADF531" s="165"/>
      <c r="ADG531" s="165"/>
      <c r="ADH531" s="165"/>
      <c r="ADI531" s="165"/>
      <c r="ADJ531" s="165"/>
      <c r="ADK531" s="165"/>
      <c r="ADL531" s="165"/>
      <c r="ADM531" s="165"/>
      <c r="ADN531" s="165"/>
      <c r="ADO531" s="165"/>
      <c r="ADP531" s="165"/>
      <c r="ADQ531" s="165"/>
      <c r="ADR531" s="165"/>
      <c r="ADS531" s="165"/>
      <c r="ADT531" s="165"/>
      <c r="ADU531" s="165"/>
      <c r="ADV531" s="165"/>
      <c r="ADW531" s="165"/>
      <c r="ADX531" s="165"/>
      <c r="ADY531" s="165"/>
      <c r="ADZ531" s="165"/>
      <c r="AEA531" s="165"/>
      <c r="AEB531" s="165"/>
      <c r="AEC531" s="165"/>
      <c r="AED531" s="165"/>
      <c r="AEE531" s="165"/>
      <c r="AEF531" s="165"/>
      <c r="AEG531" s="165"/>
      <c r="AEH531" s="165"/>
      <c r="AEI531" s="165"/>
      <c r="AEJ531" s="165"/>
      <c r="AEK531" s="165"/>
      <c r="AEL531" s="165"/>
      <c r="AEM531" s="165"/>
      <c r="AEN531" s="165"/>
      <c r="AEO531" s="165"/>
      <c r="AEP531" s="165"/>
      <c r="AEQ531" s="165"/>
      <c r="AER531" s="165"/>
      <c r="AES531" s="165"/>
      <c r="AET531" s="165"/>
      <c r="AEU531" s="165"/>
      <c r="AEV531" s="165"/>
      <c r="AEW531" s="165"/>
      <c r="AEX531" s="165"/>
      <c r="AEY531" s="165"/>
      <c r="AEZ531" s="165"/>
      <c r="AFA531" s="165"/>
      <c r="AFB531" s="165"/>
      <c r="AFC531" s="165"/>
      <c r="AFD531" s="165"/>
      <c r="AFE531" s="165"/>
      <c r="AFF531" s="165"/>
      <c r="AFG531" s="165"/>
      <c r="AFH531" s="165"/>
      <c r="AFI531" s="165"/>
      <c r="AFJ531" s="165"/>
      <c r="AFK531" s="165"/>
      <c r="AFL531" s="165"/>
      <c r="AFM531" s="165"/>
      <c r="AFN531" s="165"/>
      <c r="AFO531" s="165"/>
      <c r="AFP531" s="165"/>
      <c r="AFQ531" s="165"/>
      <c r="AFR531" s="165"/>
      <c r="AFS531" s="165"/>
      <c r="AFT531" s="165"/>
      <c r="AFU531" s="165"/>
      <c r="AFV531" s="165"/>
      <c r="AFW531" s="165"/>
      <c r="AFX531" s="165"/>
      <c r="AFY531" s="165"/>
      <c r="AFZ531" s="165"/>
      <c r="AGA531" s="165"/>
      <c r="AGB531" s="165"/>
      <c r="AGC531" s="165"/>
      <c r="AGD531" s="165"/>
      <c r="AGE531" s="165"/>
      <c r="AGF531" s="165"/>
      <c r="AGG531" s="165"/>
      <c r="AGH531" s="165"/>
      <c r="AGI531" s="165"/>
      <c r="AGJ531" s="165"/>
      <c r="AGK531" s="165"/>
      <c r="AGL531" s="165"/>
      <c r="AGM531" s="165"/>
      <c r="AGN531" s="165"/>
      <c r="AGO531" s="165"/>
      <c r="AGP531" s="165"/>
      <c r="AGQ531" s="165"/>
      <c r="AGR531" s="165"/>
      <c r="AGS531" s="165"/>
      <c r="AGT531" s="165"/>
      <c r="AGU531" s="165"/>
      <c r="AGV531" s="165"/>
      <c r="AGW531" s="165"/>
      <c r="AGX531" s="165"/>
      <c r="AGY531" s="165"/>
      <c r="AGZ531" s="165"/>
      <c r="AHA531" s="165"/>
      <c r="AHB531" s="165"/>
      <c r="AHC531" s="165"/>
      <c r="AHD531" s="165"/>
      <c r="AHE531" s="165"/>
      <c r="AHF531" s="165"/>
      <c r="AHG531" s="165"/>
      <c r="AHH531" s="165"/>
      <c r="AHI531" s="165"/>
      <c r="AHJ531" s="165"/>
      <c r="AHK531" s="165"/>
      <c r="AHL531" s="165"/>
      <c r="AHM531" s="165"/>
      <c r="AHN531" s="165"/>
      <c r="AHO531" s="165"/>
      <c r="AHP531" s="165"/>
      <c r="AHQ531" s="165"/>
      <c r="AHR531" s="165"/>
      <c r="AHS531" s="165"/>
      <c r="AHT531" s="165"/>
      <c r="AHU531" s="165"/>
      <c r="AHV531" s="165"/>
      <c r="AHW531" s="165"/>
      <c r="AHX531" s="165"/>
      <c r="AHY531" s="165"/>
      <c r="AHZ531" s="165"/>
      <c r="AIA531" s="165"/>
      <c r="AIB531" s="165"/>
      <c r="AIC531" s="165"/>
      <c r="AID531" s="165"/>
      <c r="AIE531" s="165"/>
      <c r="AIF531" s="165"/>
      <c r="AIG531" s="165"/>
      <c r="AIH531" s="165"/>
      <c r="AII531" s="165"/>
      <c r="AIJ531" s="165"/>
      <c r="AIK531" s="165"/>
      <c r="AIL531" s="165"/>
      <c r="AIM531" s="165"/>
      <c r="AIN531" s="165"/>
      <c r="AIO531" s="165"/>
      <c r="AIP531" s="165"/>
      <c r="AIQ531" s="165"/>
      <c r="AIR531" s="165"/>
      <c r="AIS531" s="165"/>
      <c r="AIT531" s="165"/>
      <c r="AIU531" s="165"/>
      <c r="AIV531" s="165"/>
      <c r="AIW531" s="165"/>
      <c r="AIX531" s="165"/>
      <c r="AIY531" s="165"/>
      <c r="AIZ531" s="165"/>
      <c r="AJA531" s="165"/>
      <c r="AJB531" s="165"/>
      <c r="AJC531" s="165"/>
      <c r="AJD531" s="165"/>
      <c r="AJE531" s="165"/>
      <c r="AJF531" s="165"/>
      <c r="AJG531" s="165"/>
      <c r="AJH531" s="165"/>
      <c r="AJI531" s="165"/>
      <c r="AJJ531" s="165"/>
      <c r="AJK531" s="165"/>
      <c r="AJL531" s="165"/>
      <c r="AJM531" s="165"/>
      <c r="AJN531" s="165"/>
      <c r="AJO531" s="165"/>
      <c r="AJP531" s="165"/>
      <c r="AJQ531" s="165"/>
      <c r="AJR531" s="165"/>
      <c r="AJS531" s="165"/>
      <c r="AJT531" s="165"/>
      <c r="AJU531" s="165"/>
      <c r="AJV531" s="165"/>
      <c r="AJW531" s="165"/>
      <c r="AJX531" s="165"/>
      <c r="AJY531" s="165"/>
      <c r="AJZ531" s="165"/>
    </row>
    <row r="532" spans="1:962" ht="63" x14ac:dyDescent="0.2">
      <c r="A532" s="126">
        <v>60000196</v>
      </c>
      <c r="B532" s="164" t="s">
        <v>1453</v>
      </c>
      <c r="C532" s="153" t="s">
        <v>1368</v>
      </c>
      <c r="D532" s="155">
        <f t="shared" si="35"/>
        <v>855</v>
      </c>
      <c r="E532" s="155">
        <f>VLOOKUP(A532,[6]Лист2!$A$10:$G$1458,6,0)</f>
        <v>1026</v>
      </c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  <c r="AZ532" s="165"/>
      <c r="BA532" s="165"/>
      <c r="BB532" s="165"/>
      <c r="BC532" s="165"/>
      <c r="BD532" s="165"/>
      <c r="BE532" s="165"/>
      <c r="BF532" s="165"/>
      <c r="BG532" s="165"/>
      <c r="BH532" s="165"/>
      <c r="BI532" s="165"/>
      <c r="BJ532" s="165"/>
      <c r="BK532" s="165"/>
      <c r="BL532" s="165"/>
      <c r="BM532" s="165"/>
      <c r="BN532" s="165"/>
      <c r="BO532" s="165"/>
      <c r="BP532" s="165"/>
      <c r="BQ532" s="165"/>
      <c r="BR532" s="165"/>
      <c r="BS532" s="165"/>
      <c r="BT532" s="165"/>
      <c r="BU532" s="165"/>
      <c r="BV532" s="165"/>
      <c r="BW532" s="165"/>
      <c r="BX532" s="165"/>
      <c r="BY532" s="165"/>
      <c r="BZ532" s="165"/>
      <c r="CA532" s="165"/>
      <c r="CB532" s="165"/>
      <c r="CC532" s="165"/>
      <c r="CD532" s="165"/>
      <c r="CE532" s="165"/>
      <c r="CF532" s="165"/>
      <c r="CG532" s="165"/>
      <c r="CH532" s="165"/>
      <c r="CI532" s="165"/>
      <c r="CJ532" s="165"/>
      <c r="CK532" s="165"/>
      <c r="CL532" s="165"/>
      <c r="CM532" s="165"/>
      <c r="CN532" s="165"/>
      <c r="CO532" s="165"/>
      <c r="CP532" s="165"/>
      <c r="CQ532" s="165"/>
      <c r="CR532" s="165"/>
      <c r="CS532" s="165"/>
      <c r="CT532" s="165"/>
      <c r="CU532" s="165"/>
      <c r="CV532" s="165"/>
      <c r="CW532" s="165"/>
      <c r="CX532" s="165"/>
      <c r="CY532" s="165"/>
      <c r="CZ532" s="165"/>
      <c r="DA532" s="165"/>
      <c r="DB532" s="165"/>
      <c r="DC532" s="165"/>
      <c r="DD532" s="165"/>
      <c r="DE532" s="165"/>
      <c r="DF532" s="165"/>
      <c r="DG532" s="165"/>
      <c r="DH532" s="165"/>
      <c r="DI532" s="165"/>
      <c r="DJ532" s="165"/>
      <c r="DK532" s="165"/>
      <c r="DL532" s="165"/>
      <c r="DM532" s="165"/>
      <c r="DN532" s="165"/>
      <c r="DO532" s="165"/>
      <c r="DP532" s="165"/>
      <c r="DQ532" s="165"/>
      <c r="DR532" s="165"/>
      <c r="DS532" s="165"/>
      <c r="DT532" s="165"/>
      <c r="DU532" s="165"/>
      <c r="DV532" s="165"/>
      <c r="DW532" s="165"/>
      <c r="DX532" s="165"/>
      <c r="DY532" s="165"/>
      <c r="DZ532" s="165"/>
      <c r="EA532" s="165"/>
      <c r="EB532" s="165"/>
      <c r="EC532" s="165"/>
      <c r="ED532" s="165"/>
      <c r="EE532" s="165"/>
      <c r="EF532" s="165"/>
      <c r="EG532" s="165"/>
      <c r="EH532" s="165"/>
      <c r="EI532" s="165"/>
      <c r="EJ532" s="165"/>
      <c r="EK532" s="165"/>
      <c r="EL532" s="165"/>
      <c r="EM532" s="165"/>
      <c r="EN532" s="165"/>
      <c r="EO532" s="165"/>
      <c r="EP532" s="165"/>
      <c r="EQ532" s="165"/>
      <c r="ER532" s="165"/>
      <c r="ES532" s="165"/>
      <c r="ET532" s="165"/>
      <c r="EU532" s="165"/>
      <c r="EV532" s="165"/>
      <c r="EW532" s="165"/>
      <c r="EX532" s="165"/>
      <c r="EY532" s="165"/>
      <c r="EZ532" s="165"/>
      <c r="FA532" s="165"/>
      <c r="FB532" s="165"/>
      <c r="FC532" s="165"/>
      <c r="FD532" s="165"/>
      <c r="FE532" s="165"/>
      <c r="FF532" s="165"/>
      <c r="FG532" s="165"/>
      <c r="FH532" s="165"/>
      <c r="FI532" s="165"/>
      <c r="FJ532" s="165"/>
      <c r="FK532" s="165"/>
      <c r="FL532" s="165"/>
      <c r="FM532" s="165"/>
      <c r="FN532" s="165"/>
      <c r="FO532" s="165"/>
      <c r="FP532" s="165"/>
      <c r="FQ532" s="165"/>
      <c r="FR532" s="165"/>
      <c r="FS532" s="165"/>
      <c r="FT532" s="165"/>
      <c r="FU532" s="165"/>
      <c r="FV532" s="165"/>
      <c r="FW532" s="165"/>
      <c r="FX532" s="165"/>
      <c r="FY532" s="165"/>
      <c r="FZ532" s="165"/>
      <c r="GA532" s="165"/>
      <c r="GB532" s="165"/>
      <c r="GC532" s="165"/>
      <c r="GD532" s="165"/>
      <c r="GE532" s="165"/>
      <c r="GF532" s="165"/>
      <c r="GG532" s="165"/>
      <c r="GH532" s="165"/>
      <c r="GI532" s="165"/>
      <c r="GJ532" s="165"/>
      <c r="GK532" s="165"/>
      <c r="GL532" s="165"/>
      <c r="GM532" s="165"/>
      <c r="GN532" s="165"/>
      <c r="GO532" s="165"/>
      <c r="GP532" s="165"/>
      <c r="GQ532" s="165"/>
      <c r="GR532" s="165"/>
      <c r="GS532" s="165"/>
      <c r="GT532" s="165"/>
      <c r="GU532" s="165"/>
      <c r="GV532" s="165"/>
      <c r="GW532" s="165"/>
      <c r="GX532" s="165"/>
      <c r="GY532" s="165"/>
      <c r="GZ532" s="165"/>
      <c r="HA532" s="165"/>
      <c r="HB532" s="165"/>
      <c r="HC532" s="165"/>
      <c r="HD532" s="165"/>
      <c r="HE532" s="165"/>
      <c r="HF532" s="165"/>
      <c r="HG532" s="165"/>
      <c r="HH532" s="165"/>
      <c r="HI532" s="165"/>
      <c r="HJ532" s="165"/>
      <c r="HK532" s="165"/>
      <c r="HL532" s="165"/>
      <c r="HM532" s="165"/>
      <c r="HN532" s="165"/>
      <c r="HO532" s="165"/>
      <c r="HP532" s="165"/>
      <c r="HQ532" s="165"/>
      <c r="HR532" s="165"/>
      <c r="HS532" s="165"/>
      <c r="HT532" s="165"/>
      <c r="HU532" s="165"/>
      <c r="HV532" s="165"/>
      <c r="HW532" s="165"/>
      <c r="HX532" s="165"/>
      <c r="HY532" s="165"/>
      <c r="HZ532" s="165"/>
      <c r="IA532" s="165"/>
      <c r="IB532" s="165"/>
      <c r="IC532" s="165"/>
      <c r="ID532" s="165"/>
      <c r="IE532" s="165"/>
      <c r="IF532" s="165"/>
      <c r="IG532" s="165"/>
      <c r="IH532" s="165"/>
      <c r="II532" s="165"/>
      <c r="IJ532" s="165"/>
      <c r="IK532" s="165"/>
      <c r="IL532" s="165"/>
      <c r="IM532" s="165"/>
      <c r="IN532" s="165"/>
      <c r="IO532" s="165"/>
      <c r="IP532" s="165"/>
      <c r="IQ532" s="165"/>
      <c r="IR532" s="165"/>
      <c r="IS532" s="165"/>
      <c r="IT532" s="165"/>
      <c r="IU532" s="165"/>
      <c r="IV532" s="165"/>
      <c r="IW532" s="165"/>
      <c r="IX532" s="165"/>
      <c r="IY532" s="165"/>
      <c r="IZ532" s="165"/>
      <c r="JA532" s="165"/>
      <c r="JB532" s="165"/>
      <c r="JC532" s="165"/>
      <c r="JD532" s="165"/>
      <c r="JE532" s="165"/>
      <c r="JF532" s="165"/>
      <c r="JG532" s="165"/>
      <c r="JH532" s="165"/>
      <c r="JI532" s="165"/>
      <c r="JJ532" s="165"/>
      <c r="JK532" s="165"/>
      <c r="JL532" s="165"/>
      <c r="JM532" s="165"/>
      <c r="JN532" s="165"/>
      <c r="JO532" s="165"/>
      <c r="JP532" s="165"/>
      <c r="JQ532" s="165"/>
      <c r="JR532" s="165"/>
      <c r="JS532" s="165"/>
      <c r="JT532" s="165"/>
      <c r="JU532" s="165"/>
      <c r="JV532" s="165"/>
      <c r="JW532" s="165"/>
      <c r="JX532" s="165"/>
      <c r="JY532" s="165"/>
      <c r="JZ532" s="165"/>
      <c r="KA532" s="165"/>
      <c r="KB532" s="165"/>
      <c r="KC532" s="165"/>
      <c r="KD532" s="165"/>
      <c r="KE532" s="165"/>
      <c r="KF532" s="165"/>
      <c r="KG532" s="165"/>
      <c r="KH532" s="165"/>
      <c r="KI532" s="165"/>
      <c r="KJ532" s="165"/>
      <c r="KK532" s="165"/>
      <c r="KL532" s="165"/>
      <c r="KM532" s="165"/>
      <c r="KN532" s="165"/>
      <c r="KO532" s="165"/>
      <c r="KP532" s="165"/>
      <c r="KQ532" s="165"/>
      <c r="KR532" s="165"/>
      <c r="KS532" s="165"/>
      <c r="KT532" s="165"/>
      <c r="KU532" s="165"/>
      <c r="KV532" s="165"/>
      <c r="KW532" s="165"/>
      <c r="KX532" s="165"/>
      <c r="KY532" s="165"/>
      <c r="KZ532" s="165"/>
      <c r="LA532" s="165"/>
      <c r="LB532" s="165"/>
      <c r="LC532" s="165"/>
      <c r="LD532" s="165"/>
      <c r="LE532" s="165"/>
      <c r="LF532" s="165"/>
      <c r="LG532" s="165"/>
      <c r="LH532" s="165"/>
      <c r="LI532" s="165"/>
      <c r="LJ532" s="165"/>
      <c r="LK532" s="165"/>
      <c r="LL532" s="165"/>
      <c r="LM532" s="165"/>
      <c r="LN532" s="165"/>
      <c r="LO532" s="165"/>
      <c r="LP532" s="165"/>
      <c r="LQ532" s="165"/>
      <c r="LR532" s="165"/>
      <c r="LS532" s="165"/>
      <c r="LT532" s="165"/>
      <c r="LU532" s="165"/>
      <c r="LV532" s="165"/>
      <c r="LW532" s="165"/>
      <c r="LX532" s="165"/>
      <c r="LY532" s="165"/>
      <c r="LZ532" s="165"/>
      <c r="MA532" s="165"/>
      <c r="MB532" s="165"/>
      <c r="MC532" s="165"/>
      <c r="MD532" s="165"/>
      <c r="ME532" s="165"/>
      <c r="MF532" s="165"/>
      <c r="MG532" s="165"/>
      <c r="MH532" s="165"/>
      <c r="MI532" s="165"/>
      <c r="MJ532" s="165"/>
      <c r="MK532" s="165"/>
      <c r="ML532" s="165"/>
      <c r="MM532" s="165"/>
      <c r="MN532" s="165"/>
      <c r="MO532" s="165"/>
      <c r="MP532" s="165"/>
      <c r="MQ532" s="165"/>
      <c r="MR532" s="165"/>
      <c r="MS532" s="165"/>
      <c r="MT532" s="165"/>
      <c r="MU532" s="165"/>
      <c r="MV532" s="165"/>
      <c r="MW532" s="165"/>
      <c r="MX532" s="165"/>
      <c r="MY532" s="165"/>
      <c r="MZ532" s="165"/>
      <c r="NA532" s="165"/>
      <c r="NB532" s="165"/>
      <c r="NC532" s="165"/>
      <c r="ND532" s="165"/>
      <c r="NE532" s="165"/>
      <c r="NF532" s="165"/>
      <c r="NG532" s="165"/>
      <c r="NH532" s="165"/>
      <c r="NI532" s="165"/>
      <c r="NJ532" s="165"/>
      <c r="NK532" s="165"/>
      <c r="NL532" s="165"/>
      <c r="NM532" s="165"/>
      <c r="NN532" s="165"/>
      <c r="NO532" s="165"/>
      <c r="NP532" s="165"/>
      <c r="NQ532" s="165"/>
      <c r="NR532" s="165"/>
      <c r="NS532" s="165"/>
      <c r="NT532" s="165"/>
      <c r="NU532" s="165"/>
      <c r="NV532" s="165"/>
      <c r="NW532" s="165"/>
      <c r="NX532" s="165"/>
      <c r="NY532" s="165"/>
      <c r="NZ532" s="165"/>
      <c r="OA532" s="165"/>
      <c r="OB532" s="165"/>
      <c r="OC532" s="165"/>
      <c r="OD532" s="165"/>
      <c r="OE532" s="165"/>
      <c r="OF532" s="165"/>
      <c r="OG532" s="165"/>
      <c r="OH532" s="165"/>
      <c r="OI532" s="165"/>
      <c r="OJ532" s="165"/>
      <c r="OK532" s="165"/>
      <c r="OL532" s="165"/>
      <c r="OM532" s="165"/>
      <c r="ON532" s="165"/>
      <c r="OO532" s="165"/>
      <c r="OP532" s="165"/>
      <c r="OQ532" s="165"/>
      <c r="OR532" s="165"/>
      <c r="OS532" s="165"/>
      <c r="OT532" s="165"/>
      <c r="OU532" s="165"/>
      <c r="OV532" s="165"/>
      <c r="OW532" s="165"/>
      <c r="OX532" s="165"/>
      <c r="OY532" s="165"/>
      <c r="OZ532" s="165"/>
      <c r="PA532" s="165"/>
      <c r="PB532" s="165"/>
      <c r="PC532" s="165"/>
      <c r="PD532" s="165"/>
      <c r="PE532" s="165"/>
      <c r="PF532" s="165"/>
      <c r="PG532" s="165"/>
      <c r="PH532" s="165"/>
      <c r="PI532" s="165"/>
      <c r="PJ532" s="165"/>
      <c r="PK532" s="165"/>
      <c r="PL532" s="165"/>
      <c r="PM532" s="165"/>
      <c r="PN532" s="165"/>
      <c r="PO532" s="165"/>
      <c r="PP532" s="165"/>
      <c r="PQ532" s="165"/>
      <c r="PR532" s="165"/>
      <c r="PS532" s="165"/>
      <c r="PT532" s="165"/>
      <c r="PU532" s="165"/>
      <c r="PV532" s="165"/>
      <c r="PW532" s="165"/>
      <c r="PX532" s="165"/>
      <c r="PY532" s="165"/>
      <c r="PZ532" s="165"/>
      <c r="QA532" s="165"/>
      <c r="QB532" s="165"/>
      <c r="QC532" s="165"/>
      <c r="QD532" s="165"/>
      <c r="QE532" s="165"/>
      <c r="QF532" s="165"/>
      <c r="QG532" s="165"/>
      <c r="QH532" s="165"/>
      <c r="QI532" s="165"/>
      <c r="QJ532" s="165"/>
      <c r="QK532" s="165"/>
      <c r="QL532" s="165"/>
      <c r="QM532" s="165"/>
      <c r="QN532" s="165"/>
      <c r="QO532" s="165"/>
      <c r="QP532" s="165"/>
      <c r="QQ532" s="165"/>
      <c r="QR532" s="165"/>
      <c r="QS532" s="165"/>
      <c r="QT532" s="165"/>
      <c r="QU532" s="165"/>
      <c r="QV532" s="165"/>
      <c r="QW532" s="165"/>
      <c r="QX532" s="165"/>
      <c r="QY532" s="165"/>
      <c r="QZ532" s="165"/>
      <c r="RA532" s="165"/>
      <c r="RB532" s="165"/>
      <c r="RC532" s="165"/>
      <c r="RD532" s="165"/>
      <c r="RE532" s="165"/>
      <c r="RF532" s="165"/>
      <c r="RG532" s="165"/>
      <c r="RH532" s="165"/>
      <c r="RI532" s="165"/>
      <c r="RJ532" s="165"/>
      <c r="RK532" s="165"/>
      <c r="RL532" s="165"/>
      <c r="RM532" s="165"/>
      <c r="RN532" s="165"/>
      <c r="RO532" s="165"/>
      <c r="RP532" s="165"/>
      <c r="RQ532" s="165"/>
      <c r="RR532" s="165"/>
      <c r="RS532" s="165"/>
      <c r="RT532" s="165"/>
      <c r="RU532" s="165"/>
      <c r="RV532" s="165"/>
      <c r="RW532" s="165"/>
      <c r="RX532" s="165"/>
      <c r="RY532" s="165"/>
      <c r="RZ532" s="165"/>
      <c r="SA532" s="165"/>
      <c r="SB532" s="165"/>
      <c r="SC532" s="165"/>
      <c r="SD532" s="165"/>
      <c r="SE532" s="165"/>
      <c r="SF532" s="165"/>
      <c r="SG532" s="165"/>
      <c r="SH532" s="165"/>
      <c r="SI532" s="165"/>
      <c r="SJ532" s="165"/>
      <c r="SK532" s="165"/>
      <c r="SL532" s="165"/>
      <c r="SM532" s="165"/>
      <c r="SN532" s="165"/>
      <c r="SO532" s="165"/>
      <c r="SP532" s="165"/>
      <c r="SQ532" s="165"/>
      <c r="SR532" s="165"/>
      <c r="SS532" s="165"/>
      <c r="ST532" s="165"/>
      <c r="SU532" s="165"/>
      <c r="SV532" s="165"/>
      <c r="SW532" s="165"/>
      <c r="SX532" s="165"/>
      <c r="SY532" s="165"/>
      <c r="SZ532" s="165"/>
      <c r="TA532" s="165"/>
      <c r="TB532" s="165"/>
      <c r="TC532" s="165"/>
      <c r="TD532" s="165"/>
      <c r="TE532" s="165"/>
      <c r="TF532" s="165"/>
      <c r="TG532" s="165"/>
      <c r="TH532" s="165"/>
      <c r="TI532" s="165"/>
      <c r="TJ532" s="165"/>
      <c r="TK532" s="165"/>
      <c r="TL532" s="165"/>
      <c r="TM532" s="165"/>
      <c r="TN532" s="165"/>
      <c r="TO532" s="165"/>
      <c r="TP532" s="165"/>
      <c r="TQ532" s="165"/>
      <c r="TR532" s="165"/>
      <c r="TS532" s="165"/>
      <c r="TT532" s="165"/>
      <c r="TU532" s="165"/>
      <c r="TV532" s="165"/>
      <c r="TW532" s="165"/>
      <c r="TX532" s="165"/>
      <c r="TY532" s="165"/>
      <c r="TZ532" s="165"/>
      <c r="UA532" s="165"/>
      <c r="UB532" s="165"/>
      <c r="UC532" s="165"/>
      <c r="UD532" s="165"/>
      <c r="UE532" s="165"/>
      <c r="UF532" s="165"/>
      <c r="UG532" s="165"/>
      <c r="UH532" s="165"/>
      <c r="UI532" s="165"/>
      <c r="UJ532" s="165"/>
      <c r="UK532" s="165"/>
      <c r="UL532" s="165"/>
      <c r="UM532" s="165"/>
      <c r="UN532" s="165"/>
      <c r="UO532" s="165"/>
      <c r="UP532" s="165"/>
      <c r="UQ532" s="165"/>
      <c r="UR532" s="165"/>
      <c r="US532" s="165"/>
      <c r="UT532" s="165"/>
      <c r="UU532" s="165"/>
      <c r="UV532" s="165"/>
      <c r="UW532" s="165"/>
      <c r="UX532" s="165"/>
      <c r="UY532" s="165"/>
      <c r="UZ532" s="165"/>
      <c r="VA532" s="165"/>
      <c r="VB532" s="165"/>
      <c r="VC532" s="165"/>
      <c r="VD532" s="165"/>
      <c r="VE532" s="165"/>
      <c r="VF532" s="165"/>
      <c r="VG532" s="165"/>
      <c r="VH532" s="165"/>
      <c r="VI532" s="165"/>
      <c r="VJ532" s="165"/>
      <c r="VK532" s="165"/>
      <c r="VL532" s="165"/>
      <c r="VM532" s="165"/>
      <c r="VN532" s="165"/>
      <c r="VO532" s="165"/>
      <c r="VP532" s="165"/>
      <c r="VQ532" s="165"/>
      <c r="VR532" s="165"/>
      <c r="VS532" s="165"/>
      <c r="VT532" s="165"/>
      <c r="VU532" s="165"/>
      <c r="VV532" s="165"/>
      <c r="VW532" s="165"/>
      <c r="VX532" s="165"/>
      <c r="VY532" s="165"/>
      <c r="VZ532" s="165"/>
      <c r="WA532" s="165"/>
      <c r="WB532" s="165"/>
      <c r="WC532" s="165"/>
      <c r="WD532" s="165"/>
      <c r="WE532" s="165"/>
      <c r="WF532" s="165"/>
      <c r="WG532" s="165"/>
      <c r="WH532" s="165"/>
      <c r="WI532" s="165"/>
      <c r="WJ532" s="165"/>
      <c r="WK532" s="165"/>
      <c r="WL532" s="165"/>
      <c r="WM532" s="165"/>
      <c r="WN532" s="165"/>
      <c r="WO532" s="165"/>
      <c r="WP532" s="165"/>
      <c r="WQ532" s="165"/>
      <c r="WR532" s="165"/>
      <c r="WS532" s="165"/>
      <c r="WT532" s="165"/>
      <c r="WU532" s="165"/>
      <c r="WV532" s="165"/>
      <c r="WW532" s="165"/>
      <c r="WX532" s="165"/>
      <c r="WY532" s="165"/>
      <c r="WZ532" s="165"/>
      <c r="XA532" s="165"/>
      <c r="XB532" s="165"/>
      <c r="XC532" s="165"/>
      <c r="XD532" s="165"/>
      <c r="XE532" s="165"/>
      <c r="XF532" s="165"/>
      <c r="XG532" s="165"/>
      <c r="XH532" s="165"/>
      <c r="XI532" s="165"/>
      <c r="XJ532" s="165"/>
      <c r="XK532" s="165"/>
      <c r="XL532" s="165"/>
      <c r="XM532" s="165"/>
      <c r="XN532" s="165"/>
      <c r="XO532" s="165"/>
      <c r="XP532" s="165"/>
      <c r="XQ532" s="165"/>
      <c r="XR532" s="165"/>
      <c r="XS532" s="165"/>
      <c r="XT532" s="165"/>
      <c r="XU532" s="165"/>
      <c r="XV532" s="165"/>
      <c r="XW532" s="165"/>
      <c r="XX532" s="165"/>
      <c r="XY532" s="165"/>
      <c r="XZ532" s="165"/>
      <c r="YA532" s="165"/>
      <c r="YB532" s="165"/>
      <c r="YC532" s="165"/>
      <c r="YD532" s="165"/>
      <c r="YE532" s="165"/>
      <c r="YF532" s="165"/>
      <c r="YG532" s="165"/>
      <c r="YH532" s="165"/>
      <c r="YI532" s="165"/>
      <c r="YJ532" s="165"/>
      <c r="YK532" s="165"/>
      <c r="YL532" s="165"/>
      <c r="YM532" s="165"/>
      <c r="YN532" s="165"/>
      <c r="YO532" s="165"/>
      <c r="YP532" s="165"/>
      <c r="YQ532" s="165"/>
      <c r="YR532" s="165"/>
      <c r="YS532" s="165"/>
      <c r="YT532" s="165"/>
      <c r="YU532" s="165"/>
      <c r="YV532" s="165"/>
      <c r="YW532" s="165"/>
      <c r="YX532" s="165"/>
      <c r="YY532" s="165"/>
      <c r="YZ532" s="165"/>
      <c r="ZA532" s="165"/>
      <c r="ZB532" s="165"/>
      <c r="ZC532" s="165"/>
      <c r="ZD532" s="165"/>
      <c r="ZE532" s="165"/>
      <c r="ZF532" s="165"/>
      <c r="ZG532" s="165"/>
      <c r="ZH532" s="165"/>
      <c r="ZI532" s="165"/>
      <c r="ZJ532" s="165"/>
      <c r="ZK532" s="165"/>
      <c r="ZL532" s="165"/>
      <c r="ZM532" s="165"/>
      <c r="ZN532" s="165"/>
      <c r="ZO532" s="165"/>
      <c r="ZP532" s="165"/>
      <c r="ZQ532" s="165"/>
      <c r="ZR532" s="165"/>
      <c r="ZS532" s="165"/>
      <c r="ZT532" s="165"/>
      <c r="ZU532" s="165"/>
      <c r="ZV532" s="165"/>
      <c r="ZW532" s="165"/>
      <c r="ZX532" s="165"/>
      <c r="ZY532" s="165"/>
      <c r="ZZ532" s="165"/>
      <c r="AAA532" s="165"/>
      <c r="AAB532" s="165"/>
      <c r="AAC532" s="165"/>
      <c r="AAD532" s="165"/>
      <c r="AAE532" s="165"/>
      <c r="AAF532" s="165"/>
      <c r="AAG532" s="165"/>
      <c r="AAH532" s="165"/>
      <c r="AAI532" s="165"/>
      <c r="AAJ532" s="165"/>
      <c r="AAK532" s="165"/>
      <c r="AAL532" s="165"/>
      <c r="AAM532" s="165"/>
      <c r="AAN532" s="165"/>
      <c r="AAO532" s="165"/>
      <c r="AAP532" s="165"/>
      <c r="AAQ532" s="165"/>
      <c r="AAR532" s="165"/>
      <c r="AAS532" s="165"/>
      <c r="AAT532" s="165"/>
      <c r="AAU532" s="165"/>
      <c r="AAV532" s="165"/>
      <c r="AAW532" s="165"/>
      <c r="AAX532" s="165"/>
      <c r="AAY532" s="165"/>
      <c r="AAZ532" s="165"/>
      <c r="ABA532" s="165"/>
      <c r="ABB532" s="165"/>
      <c r="ABC532" s="165"/>
      <c r="ABD532" s="165"/>
      <c r="ABE532" s="165"/>
      <c r="ABF532" s="165"/>
      <c r="ABG532" s="165"/>
      <c r="ABH532" s="165"/>
      <c r="ABI532" s="165"/>
      <c r="ABJ532" s="165"/>
      <c r="ABK532" s="165"/>
      <c r="ABL532" s="165"/>
      <c r="ABM532" s="165"/>
      <c r="ABN532" s="165"/>
      <c r="ABO532" s="165"/>
      <c r="ABP532" s="165"/>
      <c r="ABQ532" s="165"/>
      <c r="ABR532" s="165"/>
      <c r="ABS532" s="165"/>
      <c r="ABT532" s="165"/>
      <c r="ABU532" s="165"/>
      <c r="ABV532" s="165"/>
      <c r="ABW532" s="165"/>
      <c r="ABX532" s="165"/>
      <c r="ABY532" s="165"/>
      <c r="ABZ532" s="165"/>
      <c r="ACA532" s="165"/>
      <c r="ACB532" s="165"/>
      <c r="ACC532" s="165"/>
      <c r="ACD532" s="165"/>
      <c r="ACE532" s="165"/>
      <c r="ACF532" s="165"/>
      <c r="ACG532" s="165"/>
      <c r="ACH532" s="165"/>
      <c r="ACI532" s="165"/>
      <c r="ACJ532" s="165"/>
      <c r="ACK532" s="165"/>
      <c r="ACL532" s="165"/>
      <c r="ACM532" s="165"/>
      <c r="ACN532" s="165"/>
      <c r="ACO532" s="165"/>
      <c r="ACP532" s="165"/>
      <c r="ACQ532" s="165"/>
      <c r="ACR532" s="165"/>
      <c r="ACS532" s="165"/>
      <c r="ACT532" s="165"/>
      <c r="ACU532" s="165"/>
      <c r="ACV532" s="165"/>
      <c r="ACW532" s="165"/>
      <c r="ACX532" s="165"/>
      <c r="ACY532" s="165"/>
      <c r="ACZ532" s="165"/>
      <c r="ADA532" s="165"/>
      <c r="ADB532" s="165"/>
      <c r="ADC532" s="165"/>
      <c r="ADD532" s="165"/>
      <c r="ADE532" s="165"/>
      <c r="ADF532" s="165"/>
      <c r="ADG532" s="165"/>
      <c r="ADH532" s="165"/>
      <c r="ADI532" s="165"/>
      <c r="ADJ532" s="165"/>
      <c r="ADK532" s="165"/>
      <c r="ADL532" s="165"/>
      <c r="ADM532" s="165"/>
      <c r="ADN532" s="165"/>
      <c r="ADO532" s="165"/>
      <c r="ADP532" s="165"/>
      <c r="ADQ532" s="165"/>
      <c r="ADR532" s="165"/>
      <c r="ADS532" s="165"/>
      <c r="ADT532" s="165"/>
      <c r="ADU532" s="165"/>
      <c r="ADV532" s="165"/>
      <c r="ADW532" s="165"/>
      <c r="ADX532" s="165"/>
      <c r="ADY532" s="165"/>
      <c r="ADZ532" s="165"/>
      <c r="AEA532" s="165"/>
      <c r="AEB532" s="165"/>
      <c r="AEC532" s="165"/>
      <c r="AED532" s="165"/>
      <c r="AEE532" s="165"/>
      <c r="AEF532" s="165"/>
      <c r="AEG532" s="165"/>
      <c r="AEH532" s="165"/>
      <c r="AEI532" s="165"/>
      <c r="AEJ532" s="165"/>
      <c r="AEK532" s="165"/>
      <c r="AEL532" s="165"/>
      <c r="AEM532" s="165"/>
      <c r="AEN532" s="165"/>
      <c r="AEO532" s="165"/>
      <c r="AEP532" s="165"/>
      <c r="AEQ532" s="165"/>
      <c r="AER532" s="165"/>
      <c r="AES532" s="165"/>
      <c r="AET532" s="165"/>
      <c r="AEU532" s="165"/>
      <c r="AEV532" s="165"/>
      <c r="AEW532" s="165"/>
      <c r="AEX532" s="165"/>
      <c r="AEY532" s="165"/>
      <c r="AEZ532" s="165"/>
      <c r="AFA532" s="165"/>
      <c r="AFB532" s="165"/>
      <c r="AFC532" s="165"/>
      <c r="AFD532" s="165"/>
      <c r="AFE532" s="165"/>
      <c r="AFF532" s="165"/>
      <c r="AFG532" s="165"/>
      <c r="AFH532" s="165"/>
      <c r="AFI532" s="165"/>
      <c r="AFJ532" s="165"/>
      <c r="AFK532" s="165"/>
      <c r="AFL532" s="165"/>
      <c r="AFM532" s="165"/>
      <c r="AFN532" s="165"/>
      <c r="AFO532" s="165"/>
      <c r="AFP532" s="165"/>
      <c r="AFQ532" s="165"/>
      <c r="AFR532" s="165"/>
      <c r="AFS532" s="165"/>
      <c r="AFT532" s="165"/>
      <c r="AFU532" s="165"/>
      <c r="AFV532" s="165"/>
      <c r="AFW532" s="165"/>
      <c r="AFX532" s="165"/>
      <c r="AFY532" s="165"/>
      <c r="AFZ532" s="165"/>
      <c r="AGA532" s="165"/>
      <c r="AGB532" s="165"/>
      <c r="AGC532" s="165"/>
      <c r="AGD532" s="165"/>
      <c r="AGE532" s="165"/>
      <c r="AGF532" s="165"/>
      <c r="AGG532" s="165"/>
      <c r="AGH532" s="165"/>
      <c r="AGI532" s="165"/>
      <c r="AGJ532" s="165"/>
      <c r="AGK532" s="165"/>
      <c r="AGL532" s="165"/>
      <c r="AGM532" s="165"/>
      <c r="AGN532" s="165"/>
      <c r="AGO532" s="165"/>
      <c r="AGP532" s="165"/>
      <c r="AGQ532" s="165"/>
      <c r="AGR532" s="165"/>
      <c r="AGS532" s="165"/>
      <c r="AGT532" s="165"/>
      <c r="AGU532" s="165"/>
      <c r="AGV532" s="165"/>
      <c r="AGW532" s="165"/>
      <c r="AGX532" s="165"/>
      <c r="AGY532" s="165"/>
      <c r="AGZ532" s="165"/>
      <c r="AHA532" s="165"/>
      <c r="AHB532" s="165"/>
      <c r="AHC532" s="165"/>
      <c r="AHD532" s="165"/>
      <c r="AHE532" s="165"/>
      <c r="AHF532" s="165"/>
      <c r="AHG532" s="165"/>
      <c r="AHH532" s="165"/>
      <c r="AHI532" s="165"/>
      <c r="AHJ532" s="165"/>
      <c r="AHK532" s="165"/>
      <c r="AHL532" s="165"/>
      <c r="AHM532" s="165"/>
      <c r="AHN532" s="165"/>
      <c r="AHO532" s="165"/>
      <c r="AHP532" s="165"/>
      <c r="AHQ532" s="165"/>
      <c r="AHR532" s="165"/>
      <c r="AHS532" s="165"/>
      <c r="AHT532" s="165"/>
      <c r="AHU532" s="165"/>
      <c r="AHV532" s="165"/>
      <c r="AHW532" s="165"/>
      <c r="AHX532" s="165"/>
      <c r="AHY532" s="165"/>
      <c r="AHZ532" s="165"/>
      <c r="AIA532" s="165"/>
      <c r="AIB532" s="165"/>
      <c r="AIC532" s="165"/>
      <c r="AID532" s="165"/>
      <c r="AIE532" s="165"/>
      <c r="AIF532" s="165"/>
      <c r="AIG532" s="165"/>
      <c r="AIH532" s="165"/>
      <c r="AII532" s="165"/>
      <c r="AIJ532" s="165"/>
      <c r="AIK532" s="165"/>
      <c r="AIL532" s="165"/>
      <c r="AIM532" s="165"/>
      <c r="AIN532" s="165"/>
      <c r="AIO532" s="165"/>
      <c r="AIP532" s="165"/>
      <c r="AIQ532" s="165"/>
      <c r="AIR532" s="165"/>
      <c r="AIS532" s="165"/>
      <c r="AIT532" s="165"/>
      <c r="AIU532" s="165"/>
      <c r="AIV532" s="165"/>
      <c r="AIW532" s="165"/>
      <c r="AIX532" s="165"/>
      <c r="AIY532" s="165"/>
      <c r="AIZ532" s="165"/>
      <c r="AJA532" s="165"/>
      <c r="AJB532" s="165"/>
      <c r="AJC532" s="165"/>
      <c r="AJD532" s="165"/>
      <c r="AJE532" s="165"/>
      <c r="AJF532" s="165"/>
      <c r="AJG532" s="165"/>
      <c r="AJH532" s="165"/>
      <c r="AJI532" s="165"/>
      <c r="AJJ532" s="165"/>
      <c r="AJK532" s="165"/>
      <c r="AJL532" s="165"/>
      <c r="AJM532" s="165"/>
      <c r="AJN532" s="165"/>
      <c r="AJO532" s="165"/>
      <c r="AJP532" s="165"/>
      <c r="AJQ532" s="165"/>
      <c r="AJR532" s="165"/>
      <c r="AJS532" s="165"/>
      <c r="AJT532" s="165"/>
      <c r="AJU532" s="165"/>
      <c r="AJV532" s="165"/>
      <c r="AJW532" s="165"/>
      <c r="AJX532" s="165"/>
      <c r="AJY532" s="165"/>
      <c r="AJZ532" s="165"/>
    </row>
    <row r="533" spans="1:962" ht="31.5" x14ac:dyDescent="0.2">
      <c r="A533" s="126">
        <v>60000197</v>
      </c>
      <c r="B533" s="164" t="s">
        <v>1454</v>
      </c>
      <c r="C533" s="153" t="s">
        <v>1368</v>
      </c>
      <c r="D533" s="155">
        <f t="shared" si="35"/>
        <v>1287.5</v>
      </c>
      <c r="E533" s="155">
        <f>VLOOKUP(A533,[6]Лист2!$A$10:$G$1458,6,0)</f>
        <v>1545</v>
      </c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  <c r="AZ533" s="165"/>
      <c r="BA533" s="165"/>
      <c r="BB533" s="165"/>
      <c r="BC533" s="165"/>
      <c r="BD533" s="165"/>
      <c r="BE533" s="165"/>
      <c r="BF533" s="165"/>
      <c r="BG533" s="165"/>
      <c r="BH533" s="165"/>
      <c r="BI533" s="165"/>
      <c r="BJ533" s="165"/>
      <c r="BK533" s="165"/>
      <c r="BL533" s="165"/>
      <c r="BM533" s="165"/>
      <c r="BN533" s="165"/>
      <c r="BO533" s="165"/>
      <c r="BP533" s="165"/>
      <c r="BQ533" s="165"/>
      <c r="BR533" s="165"/>
      <c r="BS533" s="165"/>
      <c r="BT533" s="165"/>
      <c r="BU533" s="165"/>
      <c r="BV533" s="165"/>
      <c r="BW533" s="165"/>
      <c r="BX533" s="165"/>
      <c r="BY533" s="165"/>
      <c r="BZ533" s="165"/>
      <c r="CA533" s="165"/>
      <c r="CB533" s="165"/>
      <c r="CC533" s="165"/>
      <c r="CD533" s="165"/>
      <c r="CE533" s="165"/>
      <c r="CF533" s="165"/>
      <c r="CG533" s="165"/>
      <c r="CH533" s="165"/>
      <c r="CI533" s="165"/>
      <c r="CJ533" s="165"/>
      <c r="CK533" s="165"/>
      <c r="CL533" s="165"/>
      <c r="CM533" s="165"/>
      <c r="CN533" s="165"/>
      <c r="CO533" s="165"/>
      <c r="CP533" s="165"/>
      <c r="CQ533" s="165"/>
      <c r="CR533" s="165"/>
      <c r="CS533" s="165"/>
      <c r="CT533" s="165"/>
      <c r="CU533" s="165"/>
      <c r="CV533" s="165"/>
      <c r="CW533" s="165"/>
      <c r="CX533" s="165"/>
      <c r="CY533" s="165"/>
      <c r="CZ533" s="165"/>
      <c r="DA533" s="165"/>
      <c r="DB533" s="165"/>
      <c r="DC533" s="165"/>
      <c r="DD533" s="165"/>
      <c r="DE533" s="165"/>
      <c r="DF533" s="165"/>
      <c r="DG533" s="165"/>
      <c r="DH533" s="165"/>
      <c r="DI533" s="165"/>
      <c r="DJ533" s="165"/>
      <c r="DK533" s="165"/>
      <c r="DL533" s="165"/>
      <c r="DM533" s="165"/>
      <c r="DN533" s="165"/>
      <c r="DO533" s="165"/>
      <c r="DP533" s="165"/>
      <c r="DQ533" s="165"/>
      <c r="DR533" s="165"/>
      <c r="DS533" s="165"/>
      <c r="DT533" s="165"/>
      <c r="DU533" s="165"/>
      <c r="DV533" s="165"/>
      <c r="DW533" s="165"/>
      <c r="DX533" s="165"/>
      <c r="DY533" s="165"/>
      <c r="DZ533" s="165"/>
      <c r="EA533" s="165"/>
      <c r="EB533" s="165"/>
      <c r="EC533" s="165"/>
      <c r="ED533" s="165"/>
      <c r="EE533" s="165"/>
      <c r="EF533" s="165"/>
      <c r="EG533" s="165"/>
      <c r="EH533" s="165"/>
      <c r="EI533" s="165"/>
      <c r="EJ533" s="165"/>
      <c r="EK533" s="165"/>
      <c r="EL533" s="165"/>
      <c r="EM533" s="165"/>
      <c r="EN533" s="165"/>
      <c r="EO533" s="165"/>
      <c r="EP533" s="165"/>
      <c r="EQ533" s="165"/>
      <c r="ER533" s="165"/>
      <c r="ES533" s="165"/>
      <c r="ET533" s="165"/>
      <c r="EU533" s="165"/>
      <c r="EV533" s="165"/>
      <c r="EW533" s="165"/>
      <c r="EX533" s="165"/>
      <c r="EY533" s="165"/>
      <c r="EZ533" s="165"/>
      <c r="FA533" s="165"/>
      <c r="FB533" s="165"/>
      <c r="FC533" s="165"/>
      <c r="FD533" s="165"/>
      <c r="FE533" s="165"/>
      <c r="FF533" s="165"/>
      <c r="FG533" s="165"/>
      <c r="FH533" s="165"/>
      <c r="FI533" s="165"/>
      <c r="FJ533" s="165"/>
      <c r="FK533" s="165"/>
      <c r="FL533" s="165"/>
      <c r="FM533" s="165"/>
      <c r="FN533" s="165"/>
      <c r="FO533" s="165"/>
      <c r="FP533" s="165"/>
      <c r="FQ533" s="165"/>
      <c r="FR533" s="165"/>
      <c r="FS533" s="165"/>
      <c r="FT533" s="165"/>
      <c r="FU533" s="165"/>
      <c r="FV533" s="165"/>
      <c r="FW533" s="165"/>
      <c r="FX533" s="165"/>
      <c r="FY533" s="165"/>
      <c r="FZ533" s="165"/>
      <c r="GA533" s="165"/>
      <c r="GB533" s="165"/>
      <c r="GC533" s="165"/>
      <c r="GD533" s="165"/>
      <c r="GE533" s="165"/>
      <c r="GF533" s="165"/>
      <c r="GG533" s="165"/>
      <c r="GH533" s="165"/>
      <c r="GI533" s="165"/>
      <c r="GJ533" s="165"/>
      <c r="GK533" s="165"/>
      <c r="GL533" s="165"/>
      <c r="GM533" s="165"/>
      <c r="GN533" s="165"/>
      <c r="GO533" s="165"/>
      <c r="GP533" s="165"/>
      <c r="GQ533" s="165"/>
      <c r="GR533" s="165"/>
      <c r="GS533" s="165"/>
      <c r="GT533" s="165"/>
      <c r="GU533" s="165"/>
      <c r="GV533" s="165"/>
      <c r="GW533" s="165"/>
      <c r="GX533" s="165"/>
      <c r="GY533" s="165"/>
      <c r="GZ533" s="165"/>
      <c r="HA533" s="165"/>
      <c r="HB533" s="165"/>
      <c r="HC533" s="165"/>
      <c r="HD533" s="165"/>
      <c r="HE533" s="165"/>
      <c r="HF533" s="165"/>
      <c r="HG533" s="165"/>
      <c r="HH533" s="165"/>
      <c r="HI533" s="165"/>
      <c r="HJ533" s="165"/>
      <c r="HK533" s="165"/>
      <c r="HL533" s="165"/>
      <c r="HM533" s="165"/>
      <c r="HN533" s="165"/>
      <c r="HO533" s="165"/>
      <c r="HP533" s="165"/>
      <c r="HQ533" s="165"/>
      <c r="HR533" s="165"/>
      <c r="HS533" s="165"/>
      <c r="HT533" s="165"/>
      <c r="HU533" s="165"/>
      <c r="HV533" s="165"/>
      <c r="HW533" s="165"/>
      <c r="HX533" s="165"/>
      <c r="HY533" s="165"/>
      <c r="HZ533" s="165"/>
      <c r="IA533" s="165"/>
      <c r="IB533" s="165"/>
      <c r="IC533" s="165"/>
      <c r="ID533" s="165"/>
      <c r="IE533" s="165"/>
      <c r="IF533" s="165"/>
      <c r="IG533" s="165"/>
      <c r="IH533" s="165"/>
      <c r="II533" s="165"/>
      <c r="IJ533" s="165"/>
      <c r="IK533" s="165"/>
      <c r="IL533" s="165"/>
      <c r="IM533" s="165"/>
      <c r="IN533" s="165"/>
      <c r="IO533" s="165"/>
      <c r="IP533" s="165"/>
      <c r="IQ533" s="165"/>
      <c r="IR533" s="165"/>
      <c r="IS533" s="165"/>
      <c r="IT533" s="165"/>
      <c r="IU533" s="165"/>
      <c r="IV533" s="165"/>
      <c r="IW533" s="165"/>
      <c r="IX533" s="165"/>
      <c r="IY533" s="165"/>
      <c r="IZ533" s="165"/>
      <c r="JA533" s="165"/>
      <c r="JB533" s="165"/>
      <c r="JC533" s="165"/>
      <c r="JD533" s="165"/>
      <c r="JE533" s="165"/>
      <c r="JF533" s="165"/>
      <c r="JG533" s="165"/>
      <c r="JH533" s="165"/>
      <c r="JI533" s="165"/>
      <c r="JJ533" s="165"/>
      <c r="JK533" s="165"/>
      <c r="JL533" s="165"/>
      <c r="JM533" s="165"/>
      <c r="JN533" s="165"/>
      <c r="JO533" s="165"/>
      <c r="JP533" s="165"/>
      <c r="JQ533" s="165"/>
      <c r="JR533" s="165"/>
      <c r="JS533" s="165"/>
      <c r="JT533" s="165"/>
      <c r="JU533" s="165"/>
      <c r="JV533" s="165"/>
      <c r="JW533" s="165"/>
      <c r="JX533" s="165"/>
      <c r="JY533" s="165"/>
      <c r="JZ533" s="165"/>
      <c r="KA533" s="165"/>
      <c r="KB533" s="165"/>
      <c r="KC533" s="165"/>
      <c r="KD533" s="165"/>
      <c r="KE533" s="165"/>
      <c r="KF533" s="165"/>
      <c r="KG533" s="165"/>
      <c r="KH533" s="165"/>
      <c r="KI533" s="165"/>
      <c r="KJ533" s="165"/>
      <c r="KK533" s="165"/>
      <c r="KL533" s="165"/>
      <c r="KM533" s="165"/>
      <c r="KN533" s="165"/>
      <c r="KO533" s="165"/>
      <c r="KP533" s="165"/>
      <c r="KQ533" s="165"/>
      <c r="KR533" s="165"/>
      <c r="KS533" s="165"/>
      <c r="KT533" s="165"/>
      <c r="KU533" s="165"/>
      <c r="KV533" s="165"/>
      <c r="KW533" s="165"/>
      <c r="KX533" s="165"/>
      <c r="KY533" s="165"/>
      <c r="KZ533" s="165"/>
      <c r="LA533" s="165"/>
      <c r="LB533" s="165"/>
      <c r="LC533" s="165"/>
      <c r="LD533" s="165"/>
      <c r="LE533" s="165"/>
      <c r="LF533" s="165"/>
      <c r="LG533" s="165"/>
      <c r="LH533" s="165"/>
      <c r="LI533" s="165"/>
      <c r="LJ533" s="165"/>
      <c r="LK533" s="165"/>
      <c r="LL533" s="165"/>
      <c r="LM533" s="165"/>
      <c r="LN533" s="165"/>
      <c r="LO533" s="165"/>
      <c r="LP533" s="165"/>
      <c r="LQ533" s="165"/>
      <c r="LR533" s="165"/>
      <c r="LS533" s="165"/>
      <c r="LT533" s="165"/>
      <c r="LU533" s="165"/>
      <c r="LV533" s="165"/>
      <c r="LW533" s="165"/>
      <c r="LX533" s="165"/>
      <c r="LY533" s="165"/>
      <c r="LZ533" s="165"/>
      <c r="MA533" s="165"/>
      <c r="MB533" s="165"/>
      <c r="MC533" s="165"/>
      <c r="MD533" s="165"/>
      <c r="ME533" s="165"/>
      <c r="MF533" s="165"/>
      <c r="MG533" s="165"/>
      <c r="MH533" s="165"/>
      <c r="MI533" s="165"/>
      <c r="MJ533" s="165"/>
      <c r="MK533" s="165"/>
      <c r="ML533" s="165"/>
      <c r="MM533" s="165"/>
      <c r="MN533" s="165"/>
      <c r="MO533" s="165"/>
      <c r="MP533" s="165"/>
      <c r="MQ533" s="165"/>
      <c r="MR533" s="165"/>
      <c r="MS533" s="165"/>
      <c r="MT533" s="165"/>
      <c r="MU533" s="165"/>
      <c r="MV533" s="165"/>
      <c r="MW533" s="165"/>
      <c r="MX533" s="165"/>
      <c r="MY533" s="165"/>
      <c r="MZ533" s="165"/>
      <c r="NA533" s="165"/>
      <c r="NB533" s="165"/>
      <c r="NC533" s="165"/>
      <c r="ND533" s="165"/>
      <c r="NE533" s="165"/>
      <c r="NF533" s="165"/>
      <c r="NG533" s="165"/>
      <c r="NH533" s="165"/>
      <c r="NI533" s="165"/>
      <c r="NJ533" s="165"/>
      <c r="NK533" s="165"/>
      <c r="NL533" s="165"/>
      <c r="NM533" s="165"/>
      <c r="NN533" s="165"/>
      <c r="NO533" s="165"/>
      <c r="NP533" s="165"/>
      <c r="NQ533" s="165"/>
      <c r="NR533" s="165"/>
      <c r="NS533" s="165"/>
      <c r="NT533" s="165"/>
      <c r="NU533" s="165"/>
      <c r="NV533" s="165"/>
      <c r="NW533" s="165"/>
      <c r="NX533" s="165"/>
      <c r="NY533" s="165"/>
      <c r="NZ533" s="165"/>
      <c r="OA533" s="165"/>
      <c r="OB533" s="165"/>
      <c r="OC533" s="165"/>
      <c r="OD533" s="165"/>
      <c r="OE533" s="165"/>
      <c r="OF533" s="165"/>
      <c r="OG533" s="165"/>
      <c r="OH533" s="165"/>
      <c r="OI533" s="165"/>
      <c r="OJ533" s="165"/>
      <c r="OK533" s="165"/>
      <c r="OL533" s="165"/>
      <c r="OM533" s="165"/>
      <c r="ON533" s="165"/>
      <c r="OO533" s="165"/>
      <c r="OP533" s="165"/>
      <c r="OQ533" s="165"/>
      <c r="OR533" s="165"/>
      <c r="OS533" s="165"/>
      <c r="OT533" s="165"/>
      <c r="OU533" s="165"/>
      <c r="OV533" s="165"/>
      <c r="OW533" s="165"/>
      <c r="OX533" s="165"/>
      <c r="OY533" s="165"/>
      <c r="OZ533" s="165"/>
      <c r="PA533" s="165"/>
      <c r="PB533" s="165"/>
      <c r="PC533" s="165"/>
      <c r="PD533" s="165"/>
      <c r="PE533" s="165"/>
      <c r="PF533" s="165"/>
      <c r="PG533" s="165"/>
      <c r="PH533" s="165"/>
      <c r="PI533" s="165"/>
      <c r="PJ533" s="165"/>
      <c r="PK533" s="165"/>
      <c r="PL533" s="165"/>
      <c r="PM533" s="165"/>
      <c r="PN533" s="165"/>
      <c r="PO533" s="165"/>
      <c r="PP533" s="165"/>
      <c r="PQ533" s="165"/>
      <c r="PR533" s="165"/>
      <c r="PS533" s="165"/>
      <c r="PT533" s="165"/>
      <c r="PU533" s="165"/>
      <c r="PV533" s="165"/>
      <c r="PW533" s="165"/>
      <c r="PX533" s="165"/>
      <c r="PY533" s="165"/>
      <c r="PZ533" s="165"/>
      <c r="QA533" s="165"/>
      <c r="QB533" s="165"/>
      <c r="QC533" s="165"/>
      <c r="QD533" s="165"/>
      <c r="QE533" s="165"/>
      <c r="QF533" s="165"/>
      <c r="QG533" s="165"/>
      <c r="QH533" s="165"/>
      <c r="QI533" s="165"/>
      <c r="QJ533" s="165"/>
      <c r="QK533" s="165"/>
      <c r="QL533" s="165"/>
      <c r="QM533" s="165"/>
      <c r="QN533" s="165"/>
      <c r="QO533" s="165"/>
      <c r="QP533" s="165"/>
      <c r="QQ533" s="165"/>
      <c r="QR533" s="165"/>
      <c r="QS533" s="165"/>
      <c r="QT533" s="165"/>
      <c r="QU533" s="165"/>
      <c r="QV533" s="165"/>
      <c r="QW533" s="165"/>
      <c r="QX533" s="165"/>
      <c r="QY533" s="165"/>
      <c r="QZ533" s="165"/>
      <c r="RA533" s="165"/>
      <c r="RB533" s="165"/>
      <c r="RC533" s="165"/>
      <c r="RD533" s="165"/>
      <c r="RE533" s="165"/>
      <c r="RF533" s="165"/>
      <c r="RG533" s="165"/>
      <c r="RH533" s="165"/>
      <c r="RI533" s="165"/>
      <c r="RJ533" s="165"/>
      <c r="RK533" s="165"/>
      <c r="RL533" s="165"/>
      <c r="RM533" s="165"/>
      <c r="RN533" s="165"/>
      <c r="RO533" s="165"/>
      <c r="RP533" s="165"/>
      <c r="RQ533" s="165"/>
      <c r="RR533" s="165"/>
      <c r="RS533" s="165"/>
      <c r="RT533" s="165"/>
      <c r="RU533" s="165"/>
      <c r="RV533" s="165"/>
      <c r="RW533" s="165"/>
      <c r="RX533" s="165"/>
      <c r="RY533" s="165"/>
      <c r="RZ533" s="165"/>
      <c r="SA533" s="165"/>
      <c r="SB533" s="165"/>
      <c r="SC533" s="165"/>
      <c r="SD533" s="165"/>
      <c r="SE533" s="165"/>
      <c r="SF533" s="165"/>
      <c r="SG533" s="165"/>
      <c r="SH533" s="165"/>
      <c r="SI533" s="165"/>
      <c r="SJ533" s="165"/>
      <c r="SK533" s="165"/>
      <c r="SL533" s="165"/>
      <c r="SM533" s="165"/>
      <c r="SN533" s="165"/>
      <c r="SO533" s="165"/>
      <c r="SP533" s="165"/>
      <c r="SQ533" s="165"/>
      <c r="SR533" s="165"/>
      <c r="SS533" s="165"/>
      <c r="ST533" s="165"/>
      <c r="SU533" s="165"/>
      <c r="SV533" s="165"/>
      <c r="SW533" s="165"/>
      <c r="SX533" s="165"/>
      <c r="SY533" s="165"/>
      <c r="SZ533" s="165"/>
      <c r="TA533" s="165"/>
      <c r="TB533" s="165"/>
      <c r="TC533" s="165"/>
      <c r="TD533" s="165"/>
      <c r="TE533" s="165"/>
      <c r="TF533" s="165"/>
      <c r="TG533" s="165"/>
      <c r="TH533" s="165"/>
      <c r="TI533" s="165"/>
      <c r="TJ533" s="165"/>
      <c r="TK533" s="165"/>
      <c r="TL533" s="165"/>
      <c r="TM533" s="165"/>
      <c r="TN533" s="165"/>
      <c r="TO533" s="165"/>
      <c r="TP533" s="165"/>
      <c r="TQ533" s="165"/>
      <c r="TR533" s="165"/>
      <c r="TS533" s="165"/>
      <c r="TT533" s="165"/>
      <c r="TU533" s="165"/>
      <c r="TV533" s="165"/>
      <c r="TW533" s="165"/>
      <c r="TX533" s="165"/>
      <c r="TY533" s="165"/>
      <c r="TZ533" s="165"/>
      <c r="UA533" s="165"/>
      <c r="UB533" s="165"/>
      <c r="UC533" s="165"/>
      <c r="UD533" s="165"/>
      <c r="UE533" s="165"/>
      <c r="UF533" s="165"/>
      <c r="UG533" s="165"/>
      <c r="UH533" s="165"/>
      <c r="UI533" s="165"/>
      <c r="UJ533" s="165"/>
      <c r="UK533" s="165"/>
      <c r="UL533" s="165"/>
      <c r="UM533" s="165"/>
      <c r="UN533" s="165"/>
      <c r="UO533" s="165"/>
      <c r="UP533" s="165"/>
      <c r="UQ533" s="165"/>
      <c r="UR533" s="165"/>
      <c r="US533" s="165"/>
      <c r="UT533" s="165"/>
      <c r="UU533" s="165"/>
      <c r="UV533" s="165"/>
      <c r="UW533" s="165"/>
      <c r="UX533" s="165"/>
      <c r="UY533" s="165"/>
      <c r="UZ533" s="165"/>
      <c r="VA533" s="165"/>
      <c r="VB533" s="165"/>
      <c r="VC533" s="165"/>
      <c r="VD533" s="165"/>
      <c r="VE533" s="165"/>
      <c r="VF533" s="165"/>
      <c r="VG533" s="165"/>
      <c r="VH533" s="165"/>
      <c r="VI533" s="165"/>
      <c r="VJ533" s="165"/>
      <c r="VK533" s="165"/>
      <c r="VL533" s="165"/>
      <c r="VM533" s="165"/>
      <c r="VN533" s="165"/>
      <c r="VO533" s="165"/>
      <c r="VP533" s="165"/>
      <c r="VQ533" s="165"/>
      <c r="VR533" s="165"/>
      <c r="VS533" s="165"/>
      <c r="VT533" s="165"/>
      <c r="VU533" s="165"/>
      <c r="VV533" s="165"/>
      <c r="VW533" s="165"/>
      <c r="VX533" s="165"/>
      <c r="VY533" s="165"/>
      <c r="VZ533" s="165"/>
      <c r="WA533" s="165"/>
      <c r="WB533" s="165"/>
      <c r="WC533" s="165"/>
      <c r="WD533" s="165"/>
      <c r="WE533" s="165"/>
      <c r="WF533" s="165"/>
      <c r="WG533" s="165"/>
      <c r="WH533" s="165"/>
      <c r="WI533" s="165"/>
      <c r="WJ533" s="165"/>
      <c r="WK533" s="165"/>
      <c r="WL533" s="165"/>
      <c r="WM533" s="165"/>
      <c r="WN533" s="165"/>
      <c r="WO533" s="165"/>
      <c r="WP533" s="165"/>
      <c r="WQ533" s="165"/>
      <c r="WR533" s="165"/>
      <c r="WS533" s="165"/>
      <c r="WT533" s="165"/>
      <c r="WU533" s="165"/>
      <c r="WV533" s="165"/>
      <c r="WW533" s="165"/>
      <c r="WX533" s="165"/>
      <c r="WY533" s="165"/>
      <c r="WZ533" s="165"/>
      <c r="XA533" s="165"/>
      <c r="XB533" s="165"/>
      <c r="XC533" s="165"/>
      <c r="XD533" s="165"/>
      <c r="XE533" s="165"/>
      <c r="XF533" s="165"/>
      <c r="XG533" s="165"/>
      <c r="XH533" s="165"/>
      <c r="XI533" s="165"/>
      <c r="XJ533" s="165"/>
      <c r="XK533" s="165"/>
      <c r="XL533" s="165"/>
      <c r="XM533" s="165"/>
      <c r="XN533" s="165"/>
      <c r="XO533" s="165"/>
      <c r="XP533" s="165"/>
      <c r="XQ533" s="165"/>
      <c r="XR533" s="165"/>
      <c r="XS533" s="165"/>
      <c r="XT533" s="165"/>
      <c r="XU533" s="165"/>
      <c r="XV533" s="165"/>
      <c r="XW533" s="165"/>
      <c r="XX533" s="165"/>
      <c r="XY533" s="165"/>
      <c r="XZ533" s="165"/>
      <c r="YA533" s="165"/>
      <c r="YB533" s="165"/>
      <c r="YC533" s="165"/>
      <c r="YD533" s="165"/>
      <c r="YE533" s="165"/>
      <c r="YF533" s="165"/>
      <c r="YG533" s="165"/>
      <c r="YH533" s="165"/>
      <c r="YI533" s="165"/>
      <c r="YJ533" s="165"/>
      <c r="YK533" s="165"/>
      <c r="YL533" s="165"/>
      <c r="YM533" s="165"/>
      <c r="YN533" s="165"/>
      <c r="YO533" s="165"/>
      <c r="YP533" s="165"/>
      <c r="YQ533" s="165"/>
      <c r="YR533" s="165"/>
      <c r="YS533" s="165"/>
      <c r="YT533" s="165"/>
      <c r="YU533" s="165"/>
      <c r="YV533" s="165"/>
      <c r="YW533" s="165"/>
      <c r="YX533" s="165"/>
      <c r="YY533" s="165"/>
      <c r="YZ533" s="165"/>
      <c r="ZA533" s="165"/>
      <c r="ZB533" s="165"/>
      <c r="ZC533" s="165"/>
      <c r="ZD533" s="165"/>
      <c r="ZE533" s="165"/>
      <c r="ZF533" s="165"/>
      <c r="ZG533" s="165"/>
      <c r="ZH533" s="165"/>
      <c r="ZI533" s="165"/>
      <c r="ZJ533" s="165"/>
      <c r="ZK533" s="165"/>
      <c r="ZL533" s="165"/>
      <c r="ZM533" s="165"/>
      <c r="ZN533" s="165"/>
      <c r="ZO533" s="165"/>
      <c r="ZP533" s="165"/>
      <c r="ZQ533" s="165"/>
      <c r="ZR533" s="165"/>
      <c r="ZS533" s="165"/>
      <c r="ZT533" s="165"/>
      <c r="ZU533" s="165"/>
      <c r="ZV533" s="165"/>
      <c r="ZW533" s="165"/>
      <c r="ZX533" s="165"/>
      <c r="ZY533" s="165"/>
      <c r="ZZ533" s="165"/>
      <c r="AAA533" s="165"/>
      <c r="AAB533" s="165"/>
      <c r="AAC533" s="165"/>
      <c r="AAD533" s="165"/>
      <c r="AAE533" s="165"/>
      <c r="AAF533" s="165"/>
      <c r="AAG533" s="165"/>
      <c r="AAH533" s="165"/>
      <c r="AAI533" s="165"/>
      <c r="AAJ533" s="165"/>
      <c r="AAK533" s="165"/>
      <c r="AAL533" s="165"/>
      <c r="AAM533" s="165"/>
      <c r="AAN533" s="165"/>
      <c r="AAO533" s="165"/>
      <c r="AAP533" s="165"/>
      <c r="AAQ533" s="165"/>
      <c r="AAR533" s="165"/>
      <c r="AAS533" s="165"/>
      <c r="AAT533" s="165"/>
      <c r="AAU533" s="165"/>
      <c r="AAV533" s="165"/>
      <c r="AAW533" s="165"/>
      <c r="AAX533" s="165"/>
      <c r="AAY533" s="165"/>
      <c r="AAZ533" s="165"/>
      <c r="ABA533" s="165"/>
      <c r="ABB533" s="165"/>
      <c r="ABC533" s="165"/>
      <c r="ABD533" s="165"/>
      <c r="ABE533" s="165"/>
      <c r="ABF533" s="165"/>
      <c r="ABG533" s="165"/>
      <c r="ABH533" s="165"/>
      <c r="ABI533" s="165"/>
      <c r="ABJ533" s="165"/>
      <c r="ABK533" s="165"/>
      <c r="ABL533" s="165"/>
      <c r="ABM533" s="165"/>
      <c r="ABN533" s="165"/>
      <c r="ABO533" s="165"/>
      <c r="ABP533" s="165"/>
      <c r="ABQ533" s="165"/>
      <c r="ABR533" s="165"/>
      <c r="ABS533" s="165"/>
      <c r="ABT533" s="165"/>
      <c r="ABU533" s="165"/>
      <c r="ABV533" s="165"/>
      <c r="ABW533" s="165"/>
      <c r="ABX533" s="165"/>
      <c r="ABY533" s="165"/>
      <c r="ABZ533" s="165"/>
      <c r="ACA533" s="165"/>
      <c r="ACB533" s="165"/>
      <c r="ACC533" s="165"/>
      <c r="ACD533" s="165"/>
      <c r="ACE533" s="165"/>
      <c r="ACF533" s="165"/>
      <c r="ACG533" s="165"/>
      <c r="ACH533" s="165"/>
      <c r="ACI533" s="165"/>
      <c r="ACJ533" s="165"/>
      <c r="ACK533" s="165"/>
      <c r="ACL533" s="165"/>
      <c r="ACM533" s="165"/>
      <c r="ACN533" s="165"/>
      <c r="ACO533" s="165"/>
      <c r="ACP533" s="165"/>
      <c r="ACQ533" s="165"/>
      <c r="ACR533" s="165"/>
      <c r="ACS533" s="165"/>
      <c r="ACT533" s="165"/>
      <c r="ACU533" s="165"/>
      <c r="ACV533" s="165"/>
      <c r="ACW533" s="165"/>
      <c r="ACX533" s="165"/>
      <c r="ACY533" s="165"/>
      <c r="ACZ533" s="165"/>
      <c r="ADA533" s="165"/>
      <c r="ADB533" s="165"/>
      <c r="ADC533" s="165"/>
      <c r="ADD533" s="165"/>
      <c r="ADE533" s="165"/>
      <c r="ADF533" s="165"/>
      <c r="ADG533" s="165"/>
      <c r="ADH533" s="165"/>
      <c r="ADI533" s="165"/>
      <c r="ADJ533" s="165"/>
      <c r="ADK533" s="165"/>
      <c r="ADL533" s="165"/>
      <c r="ADM533" s="165"/>
      <c r="ADN533" s="165"/>
      <c r="ADO533" s="165"/>
      <c r="ADP533" s="165"/>
      <c r="ADQ533" s="165"/>
      <c r="ADR533" s="165"/>
      <c r="ADS533" s="165"/>
      <c r="ADT533" s="165"/>
      <c r="ADU533" s="165"/>
      <c r="ADV533" s="165"/>
      <c r="ADW533" s="165"/>
      <c r="ADX533" s="165"/>
      <c r="ADY533" s="165"/>
      <c r="ADZ533" s="165"/>
      <c r="AEA533" s="165"/>
      <c r="AEB533" s="165"/>
      <c r="AEC533" s="165"/>
      <c r="AED533" s="165"/>
      <c r="AEE533" s="165"/>
      <c r="AEF533" s="165"/>
      <c r="AEG533" s="165"/>
      <c r="AEH533" s="165"/>
      <c r="AEI533" s="165"/>
      <c r="AEJ533" s="165"/>
      <c r="AEK533" s="165"/>
      <c r="AEL533" s="165"/>
      <c r="AEM533" s="165"/>
      <c r="AEN533" s="165"/>
      <c r="AEO533" s="165"/>
      <c r="AEP533" s="165"/>
      <c r="AEQ533" s="165"/>
      <c r="AER533" s="165"/>
      <c r="AES533" s="165"/>
      <c r="AET533" s="165"/>
      <c r="AEU533" s="165"/>
      <c r="AEV533" s="165"/>
      <c r="AEW533" s="165"/>
      <c r="AEX533" s="165"/>
      <c r="AEY533" s="165"/>
      <c r="AEZ533" s="165"/>
      <c r="AFA533" s="165"/>
      <c r="AFB533" s="165"/>
      <c r="AFC533" s="165"/>
      <c r="AFD533" s="165"/>
      <c r="AFE533" s="165"/>
      <c r="AFF533" s="165"/>
      <c r="AFG533" s="165"/>
      <c r="AFH533" s="165"/>
      <c r="AFI533" s="165"/>
      <c r="AFJ533" s="165"/>
      <c r="AFK533" s="165"/>
      <c r="AFL533" s="165"/>
      <c r="AFM533" s="165"/>
      <c r="AFN533" s="165"/>
      <c r="AFO533" s="165"/>
      <c r="AFP533" s="165"/>
      <c r="AFQ533" s="165"/>
      <c r="AFR533" s="165"/>
      <c r="AFS533" s="165"/>
      <c r="AFT533" s="165"/>
      <c r="AFU533" s="165"/>
      <c r="AFV533" s="165"/>
      <c r="AFW533" s="165"/>
      <c r="AFX533" s="165"/>
      <c r="AFY533" s="165"/>
      <c r="AFZ533" s="165"/>
      <c r="AGA533" s="165"/>
      <c r="AGB533" s="165"/>
      <c r="AGC533" s="165"/>
      <c r="AGD533" s="165"/>
      <c r="AGE533" s="165"/>
      <c r="AGF533" s="165"/>
      <c r="AGG533" s="165"/>
      <c r="AGH533" s="165"/>
      <c r="AGI533" s="165"/>
      <c r="AGJ533" s="165"/>
      <c r="AGK533" s="165"/>
      <c r="AGL533" s="165"/>
      <c r="AGM533" s="165"/>
      <c r="AGN533" s="165"/>
      <c r="AGO533" s="165"/>
      <c r="AGP533" s="165"/>
      <c r="AGQ533" s="165"/>
      <c r="AGR533" s="165"/>
      <c r="AGS533" s="165"/>
      <c r="AGT533" s="165"/>
      <c r="AGU533" s="165"/>
      <c r="AGV533" s="165"/>
      <c r="AGW533" s="165"/>
      <c r="AGX533" s="165"/>
      <c r="AGY533" s="165"/>
      <c r="AGZ533" s="165"/>
      <c r="AHA533" s="165"/>
      <c r="AHB533" s="165"/>
      <c r="AHC533" s="165"/>
      <c r="AHD533" s="165"/>
      <c r="AHE533" s="165"/>
      <c r="AHF533" s="165"/>
      <c r="AHG533" s="165"/>
      <c r="AHH533" s="165"/>
      <c r="AHI533" s="165"/>
      <c r="AHJ533" s="165"/>
      <c r="AHK533" s="165"/>
      <c r="AHL533" s="165"/>
      <c r="AHM533" s="165"/>
      <c r="AHN533" s="165"/>
      <c r="AHO533" s="165"/>
      <c r="AHP533" s="165"/>
      <c r="AHQ533" s="165"/>
      <c r="AHR533" s="165"/>
      <c r="AHS533" s="165"/>
      <c r="AHT533" s="165"/>
      <c r="AHU533" s="165"/>
      <c r="AHV533" s="165"/>
      <c r="AHW533" s="165"/>
      <c r="AHX533" s="165"/>
      <c r="AHY533" s="165"/>
      <c r="AHZ533" s="165"/>
      <c r="AIA533" s="165"/>
      <c r="AIB533" s="165"/>
      <c r="AIC533" s="165"/>
      <c r="AID533" s="165"/>
      <c r="AIE533" s="165"/>
      <c r="AIF533" s="165"/>
      <c r="AIG533" s="165"/>
      <c r="AIH533" s="165"/>
      <c r="AII533" s="165"/>
      <c r="AIJ533" s="165"/>
      <c r="AIK533" s="165"/>
      <c r="AIL533" s="165"/>
      <c r="AIM533" s="165"/>
      <c r="AIN533" s="165"/>
      <c r="AIO533" s="165"/>
      <c r="AIP533" s="165"/>
      <c r="AIQ533" s="165"/>
      <c r="AIR533" s="165"/>
      <c r="AIS533" s="165"/>
      <c r="AIT533" s="165"/>
      <c r="AIU533" s="165"/>
      <c r="AIV533" s="165"/>
      <c r="AIW533" s="165"/>
      <c r="AIX533" s="165"/>
      <c r="AIY533" s="165"/>
      <c r="AIZ533" s="165"/>
      <c r="AJA533" s="165"/>
      <c r="AJB533" s="165"/>
      <c r="AJC533" s="165"/>
      <c r="AJD533" s="165"/>
      <c r="AJE533" s="165"/>
      <c r="AJF533" s="165"/>
      <c r="AJG533" s="165"/>
      <c r="AJH533" s="165"/>
      <c r="AJI533" s="165"/>
      <c r="AJJ533" s="165"/>
      <c r="AJK533" s="165"/>
      <c r="AJL533" s="165"/>
      <c r="AJM533" s="165"/>
      <c r="AJN533" s="165"/>
      <c r="AJO533" s="165"/>
      <c r="AJP533" s="165"/>
      <c r="AJQ533" s="165"/>
      <c r="AJR533" s="165"/>
      <c r="AJS533" s="165"/>
      <c r="AJT533" s="165"/>
      <c r="AJU533" s="165"/>
      <c r="AJV533" s="165"/>
      <c r="AJW533" s="165"/>
      <c r="AJX533" s="165"/>
      <c r="AJY533" s="165"/>
      <c r="AJZ533" s="165"/>
    </row>
    <row r="534" spans="1:962" ht="31.5" x14ac:dyDescent="0.2">
      <c r="A534" s="126">
        <v>60000198</v>
      </c>
      <c r="B534" s="164" t="s">
        <v>1455</v>
      </c>
      <c r="C534" s="153" t="s">
        <v>1368</v>
      </c>
      <c r="D534" s="155">
        <f t="shared" si="35"/>
        <v>805</v>
      </c>
      <c r="E534" s="155">
        <f>VLOOKUP(A534,[6]Лист2!$A$10:$G$1458,6,0)</f>
        <v>966</v>
      </c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  <c r="AZ534" s="165"/>
      <c r="BA534" s="165"/>
      <c r="BB534" s="165"/>
      <c r="BC534" s="165"/>
      <c r="BD534" s="165"/>
      <c r="BE534" s="165"/>
      <c r="BF534" s="165"/>
      <c r="BG534" s="165"/>
      <c r="BH534" s="165"/>
      <c r="BI534" s="165"/>
      <c r="BJ534" s="165"/>
      <c r="BK534" s="165"/>
      <c r="BL534" s="165"/>
      <c r="BM534" s="165"/>
      <c r="BN534" s="165"/>
      <c r="BO534" s="165"/>
      <c r="BP534" s="165"/>
      <c r="BQ534" s="165"/>
      <c r="BR534" s="165"/>
      <c r="BS534" s="165"/>
      <c r="BT534" s="165"/>
      <c r="BU534" s="165"/>
      <c r="BV534" s="165"/>
      <c r="BW534" s="165"/>
      <c r="BX534" s="165"/>
      <c r="BY534" s="165"/>
      <c r="BZ534" s="165"/>
      <c r="CA534" s="165"/>
      <c r="CB534" s="165"/>
      <c r="CC534" s="165"/>
      <c r="CD534" s="165"/>
      <c r="CE534" s="165"/>
      <c r="CF534" s="165"/>
      <c r="CG534" s="165"/>
      <c r="CH534" s="165"/>
      <c r="CI534" s="165"/>
      <c r="CJ534" s="165"/>
      <c r="CK534" s="165"/>
      <c r="CL534" s="165"/>
      <c r="CM534" s="165"/>
      <c r="CN534" s="165"/>
      <c r="CO534" s="165"/>
      <c r="CP534" s="165"/>
      <c r="CQ534" s="165"/>
      <c r="CR534" s="165"/>
      <c r="CS534" s="165"/>
      <c r="CT534" s="165"/>
      <c r="CU534" s="165"/>
      <c r="CV534" s="165"/>
      <c r="CW534" s="165"/>
      <c r="CX534" s="165"/>
      <c r="CY534" s="165"/>
      <c r="CZ534" s="165"/>
      <c r="DA534" s="165"/>
      <c r="DB534" s="165"/>
      <c r="DC534" s="165"/>
      <c r="DD534" s="165"/>
      <c r="DE534" s="165"/>
      <c r="DF534" s="165"/>
      <c r="DG534" s="165"/>
      <c r="DH534" s="165"/>
      <c r="DI534" s="165"/>
      <c r="DJ534" s="165"/>
      <c r="DK534" s="165"/>
      <c r="DL534" s="165"/>
      <c r="DM534" s="165"/>
      <c r="DN534" s="165"/>
      <c r="DO534" s="165"/>
      <c r="DP534" s="165"/>
      <c r="DQ534" s="165"/>
      <c r="DR534" s="165"/>
      <c r="DS534" s="165"/>
      <c r="DT534" s="165"/>
      <c r="DU534" s="165"/>
      <c r="DV534" s="165"/>
      <c r="DW534" s="165"/>
      <c r="DX534" s="165"/>
      <c r="DY534" s="165"/>
      <c r="DZ534" s="165"/>
      <c r="EA534" s="165"/>
      <c r="EB534" s="165"/>
      <c r="EC534" s="165"/>
      <c r="ED534" s="165"/>
      <c r="EE534" s="165"/>
      <c r="EF534" s="165"/>
      <c r="EG534" s="165"/>
      <c r="EH534" s="165"/>
      <c r="EI534" s="165"/>
      <c r="EJ534" s="165"/>
      <c r="EK534" s="165"/>
      <c r="EL534" s="165"/>
      <c r="EM534" s="165"/>
      <c r="EN534" s="165"/>
      <c r="EO534" s="165"/>
      <c r="EP534" s="165"/>
      <c r="EQ534" s="165"/>
      <c r="ER534" s="165"/>
      <c r="ES534" s="165"/>
      <c r="ET534" s="165"/>
      <c r="EU534" s="165"/>
      <c r="EV534" s="165"/>
      <c r="EW534" s="165"/>
      <c r="EX534" s="165"/>
      <c r="EY534" s="165"/>
      <c r="EZ534" s="165"/>
      <c r="FA534" s="165"/>
      <c r="FB534" s="165"/>
      <c r="FC534" s="165"/>
      <c r="FD534" s="165"/>
      <c r="FE534" s="165"/>
      <c r="FF534" s="165"/>
      <c r="FG534" s="165"/>
      <c r="FH534" s="165"/>
      <c r="FI534" s="165"/>
      <c r="FJ534" s="165"/>
      <c r="FK534" s="165"/>
      <c r="FL534" s="165"/>
      <c r="FM534" s="165"/>
      <c r="FN534" s="165"/>
      <c r="FO534" s="165"/>
      <c r="FP534" s="165"/>
      <c r="FQ534" s="165"/>
      <c r="FR534" s="165"/>
      <c r="FS534" s="165"/>
      <c r="FT534" s="165"/>
      <c r="FU534" s="165"/>
      <c r="FV534" s="165"/>
      <c r="FW534" s="165"/>
      <c r="FX534" s="165"/>
      <c r="FY534" s="165"/>
      <c r="FZ534" s="165"/>
      <c r="GA534" s="165"/>
      <c r="GB534" s="165"/>
      <c r="GC534" s="165"/>
      <c r="GD534" s="165"/>
      <c r="GE534" s="165"/>
      <c r="GF534" s="165"/>
      <c r="GG534" s="165"/>
      <c r="GH534" s="165"/>
      <c r="GI534" s="165"/>
      <c r="GJ534" s="165"/>
      <c r="GK534" s="165"/>
      <c r="GL534" s="165"/>
      <c r="GM534" s="165"/>
      <c r="GN534" s="165"/>
      <c r="GO534" s="165"/>
      <c r="GP534" s="165"/>
      <c r="GQ534" s="165"/>
      <c r="GR534" s="165"/>
      <c r="GS534" s="165"/>
      <c r="GT534" s="165"/>
      <c r="GU534" s="165"/>
      <c r="GV534" s="165"/>
      <c r="GW534" s="165"/>
      <c r="GX534" s="165"/>
      <c r="GY534" s="165"/>
      <c r="GZ534" s="165"/>
      <c r="HA534" s="165"/>
      <c r="HB534" s="165"/>
      <c r="HC534" s="165"/>
      <c r="HD534" s="165"/>
      <c r="HE534" s="165"/>
      <c r="HF534" s="165"/>
      <c r="HG534" s="165"/>
      <c r="HH534" s="165"/>
      <c r="HI534" s="165"/>
      <c r="HJ534" s="165"/>
      <c r="HK534" s="165"/>
      <c r="HL534" s="165"/>
      <c r="HM534" s="165"/>
      <c r="HN534" s="165"/>
      <c r="HO534" s="165"/>
      <c r="HP534" s="165"/>
      <c r="HQ534" s="165"/>
      <c r="HR534" s="165"/>
      <c r="HS534" s="165"/>
      <c r="HT534" s="165"/>
      <c r="HU534" s="165"/>
      <c r="HV534" s="165"/>
      <c r="HW534" s="165"/>
      <c r="HX534" s="165"/>
      <c r="HY534" s="165"/>
      <c r="HZ534" s="165"/>
      <c r="IA534" s="165"/>
      <c r="IB534" s="165"/>
      <c r="IC534" s="165"/>
      <c r="ID534" s="165"/>
      <c r="IE534" s="165"/>
      <c r="IF534" s="165"/>
      <c r="IG534" s="165"/>
      <c r="IH534" s="165"/>
      <c r="II534" s="165"/>
      <c r="IJ534" s="165"/>
      <c r="IK534" s="165"/>
      <c r="IL534" s="165"/>
      <c r="IM534" s="165"/>
      <c r="IN534" s="165"/>
      <c r="IO534" s="165"/>
      <c r="IP534" s="165"/>
      <c r="IQ534" s="165"/>
      <c r="IR534" s="165"/>
      <c r="IS534" s="165"/>
      <c r="IT534" s="165"/>
      <c r="IU534" s="165"/>
      <c r="IV534" s="165"/>
      <c r="IW534" s="165"/>
      <c r="IX534" s="165"/>
      <c r="IY534" s="165"/>
      <c r="IZ534" s="165"/>
      <c r="JA534" s="165"/>
      <c r="JB534" s="165"/>
      <c r="JC534" s="165"/>
      <c r="JD534" s="165"/>
      <c r="JE534" s="165"/>
      <c r="JF534" s="165"/>
      <c r="JG534" s="165"/>
      <c r="JH534" s="165"/>
      <c r="JI534" s="165"/>
      <c r="JJ534" s="165"/>
      <c r="JK534" s="165"/>
      <c r="JL534" s="165"/>
      <c r="JM534" s="165"/>
      <c r="JN534" s="165"/>
      <c r="JO534" s="165"/>
      <c r="JP534" s="165"/>
      <c r="JQ534" s="165"/>
      <c r="JR534" s="165"/>
      <c r="JS534" s="165"/>
      <c r="JT534" s="165"/>
      <c r="JU534" s="165"/>
      <c r="JV534" s="165"/>
      <c r="JW534" s="165"/>
      <c r="JX534" s="165"/>
      <c r="JY534" s="165"/>
      <c r="JZ534" s="165"/>
      <c r="KA534" s="165"/>
      <c r="KB534" s="165"/>
      <c r="KC534" s="165"/>
      <c r="KD534" s="165"/>
      <c r="KE534" s="165"/>
      <c r="KF534" s="165"/>
      <c r="KG534" s="165"/>
      <c r="KH534" s="165"/>
      <c r="KI534" s="165"/>
      <c r="KJ534" s="165"/>
      <c r="KK534" s="165"/>
      <c r="KL534" s="165"/>
      <c r="KM534" s="165"/>
      <c r="KN534" s="165"/>
      <c r="KO534" s="165"/>
      <c r="KP534" s="165"/>
      <c r="KQ534" s="165"/>
      <c r="KR534" s="165"/>
      <c r="KS534" s="165"/>
      <c r="KT534" s="165"/>
      <c r="KU534" s="165"/>
      <c r="KV534" s="165"/>
      <c r="KW534" s="165"/>
      <c r="KX534" s="165"/>
      <c r="KY534" s="165"/>
      <c r="KZ534" s="165"/>
      <c r="LA534" s="165"/>
      <c r="LB534" s="165"/>
      <c r="LC534" s="165"/>
      <c r="LD534" s="165"/>
      <c r="LE534" s="165"/>
      <c r="LF534" s="165"/>
      <c r="LG534" s="165"/>
      <c r="LH534" s="165"/>
      <c r="LI534" s="165"/>
      <c r="LJ534" s="165"/>
      <c r="LK534" s="165"/>
      <c r="LL534" s="165"/>
      <c r="LM534" s="165"/>
      <c r="LN534" s="165"/>
      <c r="LO534" s="165"/>
      <c r="LP534" s="165"/>
      <c r="LQ534" s="165"/>
      <c r="LR534" s="165"/>
      <c r="LS534" s="165"/>
      <c r="LT534" s="165"/>
      <c r="LU534" s="165"/>
      <c r="LV534" s="165"/>
      <c r="LW534" s="165"/>
      <c r="LX534" s="165"/>
      <c r="LY534" s="165"/>
      <c r="LZ534" s="165"/>
      <c r="MA534" s="165"/>
      <c r="MB534" s="165"/>
      <c r="MC534" s="165"/>
      <c r="MD534" s="165"/>
      <c r="ME534" s="165"/>
      <c r="MF534" s="165"/>
      <c r="MG534" s="165"/>
      <c r="MH534" s="165"/>
      <c r="MI534" s="165"/>
      <c r="MJ534" s="165"/>
      <c r="MK534" s="165"/>
      <c r="ML534" s="165"/>
      <c r="MM534" s="165"/>
      <c r="MN534" s="165"/>
      <c r="MO534" s="165"/>
      <c r="MP534" s="165"/>
      <c r="MQ534" s="165"/>
      <c r="MR534" s="165"/>
      <c r="MS534" s="165"/>
      <c r="MT534" s="165"/>
      <c r="MU534" s="165"/>
      <c r="MV534" s="165"/>
      <c r="MW534" s="165"/>
      <c r="MX534" s="165"/>
      <c r="MY534" s="165"/>
      <c r="MZ534" s="165"/>
      <c r="NA534" s="165"/>
      <c r="NB534" s="165"/>
      <c r="NC534" s="165"/>
      <c r="ND534" s="165"/>
      <c r="NE534" s="165"/>
      <c r="NF534" s="165"/>
      <c r="NG534" s="165"/>
      <c r="NH534" s="165"/>
      <c r="NI534" s="165"/>
      <c r="NJ534" s="165"/>
      <c r="NK534" s="165"/>
      <c r="NL534" s="165"/>
      <c r="NM534" s="165"/>
      <c r="NN534" s="165"/>
      <c r="NO534" s="165"/>
      <c r="NP534" s="165"/>
      <c r="NQ534" s="165"/>
      <c r="NR534" s="165"/>
      <c r="NS534" s="165"/>
      <c r="NT534" s="165"/>
      <c r="NU534" s="165"/>
      <c r="NV534" s="165"/>
      <c r="NW534" s="165"/>
      <c r="NX534" s="165"/>
      <c r="NY534" s="165"/>
      <c r="NZ534" s="165"/>
      <c r="OA534" s="165"/>
      <c r="OB534" s="165"/>
      <c r="OC534" s="165"/>
      <c r="OD534" s="165"/>
      <c r="OE534" s="165"/>
      <c r="OF534" s="165"/>
      <c r="OG534" s="165"/>
      <c r="OH534" s="165"/>
      <c r="OI534" s="165"/>
      <c r="OJ534" s="165"/>
      <c r="OK534" s="165"/>
      <c r="OL534" s="165"/>
      <c r="OM534" s="165"/>
      <c r="ON534" s="165"/>
      <c r="OO534" s="165"/>
      <c r="OP534" s="165"/>
      <c r="OQ534" s="165"/>
      <c r="OR534" s="165"/>
      <c r="OS534" s="165"/>
      <c r="OT534" s="165"/>
      <c r="OU534" s="165"/>
      <c r="OV534" s="165"/>
      <c r="OW534" s="165"/>
      <c r="OX534" s="165"/>
      <c r="OY534" s="165"/>
      <c r="OZ534" s="165"/>
      <c r="PA534" s="165"/>
      <c r="PB534" s="165"/>
      <c r="PC534" s="165"/>
      <c r="PD534" s="165"/>
      <c r="PE534" s="165"/>
      <c r="PF534" s="165"/>
      <c r="PG534" s="165"/>
      <c r="PH534" s="165"/>
      <c r="PI534" s="165"/>
      <c r="PJ534" s="165"/>
      <c r="PK534" s="165"/>
      <c r="PL534" s="165"/>
      <c r="PM534" s="165"/>
      <c r="PN534" s="165"/>
      <c r="PO534" s="165"/>
      <c r="PP534" s="165"/>
      <c r="PQ534" s="165"/>
      <c r="PR534" s="165"/>
      <c r="PS534" s="165"/>
      <c r="PT534" s="165"/>
      <c r="PU534" s="165"/>
      <c r="PV534" s="165"/>
      <c r="PW534" s="165"/>
      <c r="PX534" s="165"/>
      <c r="PY534" s="165"/>
      <c r="PZ534" s="165"/>
      <c r="QA534" s="165"/>
      <c r="QB534" s="165"/>
      <c r="QC534" s="165"/>
      <c r="QD534" s="165"/>
      <c r="QE534" s="165"/>
      <c r="QF534" s="165"/>
      <c r="QG534" s="165"/>
      <c r="QH534" s="165"/>
      <c r="QI534" s="165"/>
      <c r="QJ534" s="165"/>
      <c r="QK534" s="165"/>
      <c r="QL534" s="165"/>
      <c r="QM534" s="165"/>
      <c r="QN534" s="165"/>
      <c r="QO534" s="165"/>
      <c r="QP534" s="165"/>
      <c r="QQ534" s="165"/>
      <c r="QR534" s="165"/>
      <c r="QS534" s="165"/>
      <c r="QT534" s="165"/>
      <c r="QU534" s="165"/>
      <c r="QV534" s="165"/>
      <c r="QW534" s="165"/>
      <c r="QX534" s="165"/>
      <c r="QY534" s="165"/>
      <c r="QZ534" s="165"/>
      <c r="RA534" s="165"/>
      <c r="RB534" s="165"/>
      <c r="RC534" s="165"/>
      <c r="RD534" s="165"/>
      <c r="RE534" s="165"/>
      <c r="RF534" s="165"/>
      <c r="RG534" s="165"/>
      <c r="RH534" s="165"/>
      <c r="RI534" s="165"/>
      <c r="RJ534" s="165"/>
      <c r="RK534" s="165"/>
      <c r="RL534" s="165"/>
      <c r="RM534" s="165"/>
      <c r="RN534" s="165"/>
      <c r="RO534" s="165"/>
      <c r="RP534" s="165"/>
      <c r="RQ534" s="165"/>
      <c r="RR534" s="165"/>
      <c r="RS534" s="165"/>
      <c r="RT534" s="165"/>
      <c r="RU534" s="165"/>
      <c r="RV534" s="165"/>
      <c r="RW534" s="165"/>
      <c r="RX534" s="165"/>
      <c r="RY534" s="165"/>
      <c r="RZ534" s="165"/>
      <c r="SA534" s="165"/>
      <c r="SB534" s="165"/>
      <c r="SC534" s="165"/>
      <c r="SD534" s="165"/>
      <c r="SE534" s="165"/>
      <c r="SF534" s="165"/>
      <c r="SG534" s="165"/>
      <c r="SH534" s="165"/>
      <c r="SI534" s="165"/>
      <c r="SJ534" s="165"/>
      <c r="SK534" s="165"/>
      <c r="SL534" s="165"/>
      <c r="SM534" s="165"/>
      <c r="SN534" s="165"/>
      <c r="SO534" s="165"/>
      <c r="SP534" s="165"/>
      <c r="SQ534" s="165"/>
      <c r="SR534" s="165"/>
      <c r="SS534" s="165"/>
      <c r="ST534" s="165"/>
      <c r="SU534" s="165"/>
      <c r="SV534" s="165"/>
      <c r="SW534" s="165"/>
      <c r="SX534" s="165"/>
      <c r="SY534" s="165"/>
      <c r="SZ534" s="165"/>
      <c r="TA534" s="165"/>
      <c r="TB534" s="165"/>
      <c r="TC534" s="165"/>
      <c r="TD534" s="165"/>
      <c r="TE534" s="165"/>
      <c r="TF534" s="165"/>
      <c r="TG534" s="165"/>
      <c r="TH534" s="165"/>
      <c r="TI534" s="165"/>
      <c r="TJ534" s="165"/>
      <c r="TK534" s="165"/>
      <c r="TL534" s="165"/>
      <c r="TM534" s="165"/>
      <c r="TN534" s="165"/>
      <c r="TO534" s="165"/>
      <c r="TP534" s="165"/>
      <c r="TQ534" s="165"/>
      <c r="TR534" s="165"/>
      <c r="TS534" s="165"/>
      <c r="TT534" s="165"/>
      <c r="TU534" s="165"/>
      <c r="TV534" s="165"/>
      <c r="TW534" s="165"/>
      <c r="TX534" s="165"/>
      <c r="TY534" s="165"/>
      <c r="TZ534" s="165"/>
      <c r="UA534" s="165"/>
      <c r="UB534" s="165"/>
      <c r="UC534" s="165"/>
      <c r="UD534" s="165"/>
      <c r="UE534" s="165"/>
      <c r="UF534" s="165"/>
      <c r="UG534" s="165"/>
      <c r="UH534" s="165"/>
      <c r="UI534" s="165"/>
      <c r="UJ534" s="165"/>
      <c r="UK534" s="165"/>
      <c r="UL534" s="165"/>
      <c r="UM534" s="165"/>
      <c r="UN534" s="165"/>
      <c r="UO534" s="165"/>
      <c r="UP534" s="165"/>
      <c r="UQ534" s="165"/>
      <c r="UR534" s="165"/>
      <c r="US534" s="165"/>
      <c r="UT534" s="165"/>
      <c r="UU534" s="165"/>
      <c r="UV534" s="165"/>
      <c r="UW534" s="165"/>
      <c r="UX534" s="165"/>
      <c r="UY534" s="165"/>
      <c r="UZ534" s="165"/>
      <c r="VA534" s="165"/>
      <c r="VB534" s="165"/>
      <c r="VC534" s="165"/>
      <c r="VD534" s="165"/>
      <c r="VE534" s="165"/>
      <c r="VF534" s="165"/>
      <c r="VG534" s="165"/>
      <c r="VH534" s="165"/>
      <c r="VI534" s="165"/>
      <c r="VJ534" s="165"/>
      <c r="VK534" s="165"/>
      <c r="VL534" s="165"/>
      <c r="VM534" s="165"/>
      <c r="VN534" s="165"/>
      <c r="VO534" s="165"/>
      <c r="VP534" s="165"/>
      <c r="VQ534" s="165"/>
      <c r="VR534" s="165"/>
      <c r="VS534" s="165"/>
      <c r="VT534" s="165"/>
      <c r="VU534" s="165"/>
      <c r="VV534" s="165"/>
      <c r="VW534" s="165"/>
      <c r="VX534" s="165"/>
      <c r="VY534" s="165"/>
      <c r="VZ534" s="165"/>
      <c r="WA534" s="165"/>
      <c r="WB534" s="165"/>
      <c r="WC534" s="165"/>
      <c r="WD534" s="165"/>
      <c r="WE534" s="165"/>
      <c r="WF534" s="165"/>
      <c r="WG534" s="165"/>
      <c r="WH534" s="165"/>
      <c r="WI534" s="165"/>
      <c r="WJ534" s="165"/>
      <c r="WK534" s="165"/>
      <c r="WL534" s="165"/>
      <c r="WM534" s="165"/>
      <c r="WN534" s="165"/>
      <c r="WO534" s="165"/>
      <c r="WP534" s="165"/>
      <c r="WQ534" s="165"/>
      <c r="WR534" s="165"/>
      <c r="WS534" s="165"/>
      <c r="WT534" s="165"/>
      <c r="WU534" s="165"/>
      <c r="WV534" s="165"/>
      <c r="WW534" s="165"/>
      <c r="WX534" s="165"/>
      <c r="WY534" s="165"/>
      <c r="WZ534" s="165"/>
      <c r="XA534" s="165"/>
      <c r="XB534" s="165"/>
      <c r="XC534" s="165"/>
      <c r="XD534" s="165"/>
      <c r="XE534" s="165"/>
      <c r="XF534" s="165"/>
      <c r="XG534" s="165"/>
      <c r="XH534" s="165"/>
      <c r="XI534" s="165"/>
      <c r="XJ534" s="165"/>
      <c r="XK534" s="165"/>
      <c r="XL534" s="165"/>
      <c r="XM534" s="165"/>
      <c r="XN534" s="165"/>
      <c r="XO534" s="165"/>
      <c r="XP534" s="165"/>
      <c r="XQ534" s="165"/>
      <c r="XR534" s="165"/>
      <c r="XS534" s="165"/>
      <c r="XT534" s="165"/>
      <c r="XU534" s="165"/>
      <c r="XV534" s="165"/>
      <c r="XW534" s="165"/>
      <c r="XX534" s="165"/>
      <c r="XY534" s="165"/>
      <c r="XZ534" s="165"/>
      <c r="YA534" s="165"/>
      <c r="YB534" s="165"/>
      <c r="YC534" s="165"/>
      <c r="YD534" s="165"/>
      <c r="YE534" s="165"/>
      <c r="YF534" s="165"/>
      <c r="YG534" s="165"/>
      <c r="YH534" s="165"/>
      <c r="YI534" s="165"/>
      <c r="YJ534" s="165"/>
      <c r="YK534" s="165"/>
      <c r="YL534" s="165"/>
      <c r="YM534" s="165"/>
      <c r="YN534" s="165"/>
      <c r="YO534" s="165"/>
      <c r="YP534" s="165"/>
      <c r="YQ534" s="165"/>
      <c r="YR534" s="165"/>
      <c r="YS534" s="165"/>
      <c r="YT534" s="165"/>
      <c r="YU534" s="165"/>
      <c r="YV534" s="165"/>
      <c r="YW534" s="165"/>
      <c r="YX534" s="165"/>
      <c r="YY534" s="165"/>
      <c r="YZ534" s="165"/>
      <c r="ZA534" s="165"/>
      <c r="ZB534" s="165"/>
      <c r="ZC534" s="165"/>
      <c r="ZD534" s="165"/>
      <c r="ZE534" s="165"/>
      <c r="ZF534" s="165"/>
      <c r="ZG534" s="165"/>
      <c r="ZH534" s="165"/>
      <c r="ZI534" s="165"/>
      <c r="ZJ534" s="165"/>
      <c r="ZK534" s="165"/>
      <c r="ZL534" s="165"/>
      <c r="ZM534" s="165"/>
      <c r="ZN534" s="165"/>
      <c r="ZO534" s="165"/>
      <c r="ZP534" s="165"/>
      <c r="ZQ534" s="165"/>
      <c r="ZR534" s="165"/>
      <c r="ZS534" s="165"/>
      <c r="ZT534" s="165"/>
      <c r="ZU534" s="165"/>
      <c r="ZV534" s="165"/>
      <c r="ZW534" s="165"/>
      <c r="ZX534" s="165"/>
      <c r="ZY534" s="165"/>
      <c r="ZZ534" s="165"/>
      <c r="AAA534" s="165"/>
      <c r="AAB534" s="165"/>
      <c r="AAC534" s="165"/>
      <c r="AAD534" s="165"/>
      <c r="AAE534" s="165"/>
      <c r="AAF534" s="165"/>
      <c r="AAG534" s="165"/>
      <c r="AAH534" s="165"/>
      <c r="AAI534" s="165"/>
      <c r="AAJ534" s="165"/>
      <c r="AAK534" s="165"/>
      <c r="AAL534" s="165"/>
      <c r="AAM534" s="165"/>
      <c r="AAN534" s="165"/>
      <c r="AAO534" s="165"/>
      <c r="AAP534" s="165"/>
      <c r="AAQ534" s="165"/>
      <c r="AAR534" s="165"/>
      <c r="AAS534" s="165"/>
      <c r="AAT534" s="165"/>
      <c r="AAU534" s="165"/>
      <c r="AAV534" s="165"/>
      <c r="AAW534" s="165"/>
      <c r="AAX534" s="165"/>
      <c r="AAY534" s="165"/>
      <c r="AAZ534" s="165"/>
      <c r="ABA534" s="165"/>
      <c r="ABB534" s="165"/>
      <c r="ABC534" s="165"/>
      <c r="ABD534" s="165"/>
      <c r="ABE534" s="165"/>
      <c r="ABF534" s="165"/>
      <c r="ABG534" s="165"/>
      <c r="ABH534" s="165"/>
      <c r="ABI534" s="165"/>
      <c r="ABJ534" s="165"/>
      <c r="ABK534" s="165"/>
      <c r="ABL534" s="165"/>
      <c r="ABM534" s="165"/>
      <c r="ABN534" s="165"/>
      <c r="ABO534" s="165"/>
      <c r="ABP534" s="165"/>
      <c r="ABQ534" s="165"/>
      <c r="ABR534" s="165"/>
      <c r="ABS534" s="165"/>
      <c r="ABT534" s="165"/>
      <c r="ABU534" s="165"/>
      <c r="ABV534" s="165"/>
      <c r="ABW534" s="165"/>
      <c r="ABX534" s="165"/>
      <c r="ABY534" s="165"/>
      <c r="ABZ534" s="165"/>
      <c r="ACA534" s="165"/>
      <c r="ACB534" s="165"/>
      <c r="ACC534" s="165"/>
      <c r="ACD534" s="165"/>
      <c r="ACE534" s="165"/>
      <c r="ACF534" s="165"/>
      <c r="ACG534" s="165"/>
      <c r="ACH534" s="165"/>
      <c r="ACI534" s="165"/>
      <c r="ACJ534" s="165"/>
      <c r="ACK534" s="165"/>
      <c r="ACL534" s="165"/>
      <c r="ACM534" s="165"/>
      <c r="ACN534" s="165"/>
      <c r="ACO534" s="165"/>
      <c r="ACP534" s="165"/>
      <c r="ACQ534" s="165"/>
      <c r="ACR534" s="165"/>
      <c r="ACS534" s="165"/>
      <c r="ACT534" s="165"/>
      <c r="ACU534" s="165"/>
      <c r="ACV534" s="165"/>
      <c r="ACW534" s="165"/>
      <c r="ACX534" s="165"/>
      <c r="ACY534" s="165"/>
      <c r="ACZ534" s="165"/>
      <c r="ADA534" s="165"/>
      <c r="ADB534" s="165"/>
      <c r="ADC534" s="165"/>
      <c r="ADD534" s="165"/>
      <c r="ADE534" s="165"/>
      <c r="ADF534" s="165"/>
      <c r="ADG534" s="165"/>
      <c r="ADH534" s="165"/>
      <c r="ADI534" s="165"/>
      <c r="ADJ534" s="165"/>
      <c r="ADK534" s="165"/>
      <c r="ADL534" s="165"/>
      <c r="ADM534" s="165"/>
      <c r="ADN534" s="165"/>
      <c r="ADO534" s="165"/>
      <c r="ADP534" s="165"/>
      <c r="ADQ534" s="165"/>
      <c r="ADR534" s="165"/>
      <c r="ADS534" s="165"/>
      <c r="ADT534" s="165"/>
      <c r="ADU534" s="165"/>
      <c r="ADV534" s="165"/>
      <c r="ADW534" s="165"/>
      <c r="ADX534" s="165"/>
      <c r="ADY534" s="165"/>
      <c r="ADZ534" s="165"/>
      <c r="AEA534" s="165"/>
      <c r="AEB534" s="165"/>
      <c r="AEC534" s="165"/>
      <c r="AED534" s="165"/>
      <c r="AEE534" s="165"/>
      <c r="AEF534" s="165"/>
      <c r="AEG534" s="165"/>
      <c r="AEH534" s="165"/>
      <c r="AEI534" s="165"/>
      <c r="AEJ534" s="165"/>
      <c r="AEK534" s="165"/>
      <c r="AEL534" s="165"/>
      <c r="AEM534" s="165"/>
      <c r="AEN534" s="165"/>
      <c r="AEO534" s="165"/>
      <c r="AEP534" s="165"/>
      <c r="AEQ534" s="165"/>
      <c r="AER534" s="165"/>
      <c r="AES534" s="165"/>
      <c r="AET534" s="165"/>
      <c r="AEU534" s="165"/>
      <c r="AEV534" s="165"/>
      <c r="AEW534" s="165"/>
      <c r="AEX534" s="165"/>
      <c r="AEY534" s="165"/>
      <c r="AEZ534" s="165"/>
      <c r="AFA534" s="165"/>
      <c r="AFB534" s="165"/>
      <c r="AFC534" s="165"/>
      <c r="AFD534" s="165"/>
      <c r="AFE534" s="165"/>
      <c r="AFF534" s="165"/>
      <c r="AFG534" s="165"/>
      <c r="AFH534" s="165"/>
      <c r="AFI534" s="165"/>
      <c r="AFJ534" s="165"/>
      <c r="AFK534" s="165"/>
      <c r="AFL534" s="165"/>
      <c r="AFM534" s="165"/>
      <c r="AFN534" s="165"/>
      <c r="AFO534" s="165"/>
      <c r="AFP534" s="165"/>
      <c r="AFQ534" s="165"/>
      <c r="AFR534" s="165"/>
      <c r="AFS534" s="165"/>
      <c r="AFT534" s="165"/>
      <c r="AFU534" s="165"/>
      <c r="AFV534" s="165"/>
      <c r="AFW534" s="165"/>
      <c r="AFX534" s="165"/>
      <c r="AFY534" s="165"/>
      <c r="AFZ534" s="165"/>
      <c r="AGA534" s="165"/>
      <c r="AGB534" s="165"/>
      <c r="AGC534" s="165"/>
      <c r="AGD534" s="165"/>
      <c r="AGE534" s="165"/>
      <c r="AGF534" s="165"/>
      <c r="AGG534" s="165"/>
      <c r="AGH534" s="165"/>
      <c r="AGI534" s="165"/>
      <c r="AGJ534" s="165"/>
      <c r="AGK534" s="165"/>
      <c r="AGL534" s="165"/>
      <c r="AGM534" s="165"/>
      <c r="AGN534" s="165"/>
      <c r="AGO534" s="165"/>
      <c r="AGP534" s="165"/>
      <c r="AGQ534" s="165"/>
      <c r="AGR534" s="165"/>
      <c r="AGS534" s="165"/>
      <c r="AGT534" s="165"/>
      <c r="AGU534" s="165"/>
      <c r="AGV534" s="165"/>
      <c r="AGW534" s="165"/>
      <c r="AGX534" s="165"/>
      <c r="AGY534" s="165"/>
      <c r="AGZ534" s="165"/>
      <c r="AHA534" s="165"/>
      <c r="AHB534" s="165"/>
      <c r="AHC534" s="165"/>
      <c r="AHD534" s="165"/>
      <c r="AHE534" s="165"/>
      <c r="AHF534" s="165"/>
      <c r="AHG534" s="165"/>
      <c r="AHH534" s="165"/>
      <c r="AHI534" s="165"/>
      <c r="AHJ534" s="165"/>
      <c r="AHK534" s="165"/>
      <c r="AHL534" s="165"/>
      <c r="AHM534" s="165"/>
      <c r="AHN534" s="165"/>
      <c r="AHO534" s="165"/>
      <c r="AHP534" s="165"/>
      <c r="AHQ534" s="165"/>
      <c r="AHR534" s="165"/>
      <c r="AHS534" s="165"/>
      <c r="AHT534" s="165"/>
      <c r="AHU534" s="165"/>
      <c r="AHV534" s="165"/>
      <c r="AHW534" s="165"/>
      <c r="AHX534" s="165"/>
      <c r="AHY534" s="165"/>
      <c r="AHZ534" s="165"/>
      <c r="AIA534" s="165"/>
      <c r="AIB534" s="165"/>
      <c r="AIC534" s="165"/>
      <c r="AID534" s="165"/>
      <c r="AIE534" s="165"/>
      <c r="AIF534" s="165"/>
      <c r="AIG534" s="165"/>
      <c r="AIH534" s="165"/>
      <c r="AII534" s="165"/>
      <c r="AIJ534" s="165"/>
      <c r="AIK534" s="165"/>
      <c r="AIL534" s="165"/>
      <c r="AIM534" s="165"/>
      <c r="AIN534" s="165"/>
      <c r="AIO534" s="165"/>
      <c r="AIP534" s="165"/>
      <c r="AIQ534" s="165"/>
      <c r="AIR534" s="165"/>
      <c r="AIS534" s="165"/>
      <c r="AIT534" s="165"/>
      <c r="AIU534" s="165"/>
      <c r="AIV534" s="165"/>
      <c r="AIW534" s="165"/>
      <c r="AIX534" s="165"/>
      <c r="AIY534" s="165"/>
      <c r="AIZ534" s="165"/>
      <c r="AJA534" s="165"/>
      <c r="AJB534" s="165"/>
      <c r="AJC534" s="165"/>
      <c r="AJD534" s="165"/>
      <c r="AJE534" s="165"/>
      <c r="AJF534" s="165"/>
      <c r="AJG534" s="165"/>
      <c r="AJH534" s="165"/>
      <c r="AJI534" s="165"/>
      <c r="AJJ534" s="165"/>
      <c r="AJK534" s="165"/>
      <c r="AJL534" s="165"/>
      <c r="AJM534" s="165"/>
      <c r="AJN534" s="165"/>
      <c r="AJO534" s="165"/>
      <c r="AJP534" s="165"/>
      <c r="AJQ534" s="165"/>
      <c r="AJR534" s="165"/>
      <c r="AJS534" s="165"/>
      <c r="AJT534" s="165"/>
      <c r="AJU534" s="165"/>
      <c r="AJV534" s="165"/>
      <c r="AJW534" s="165"/>
      <c r="AJX534" s="165"/>
      <c r="AJY534" s="165"/>
      <c r="AJZ534" s="165"/>
    </row>
    <row r="535" spans="1:962" ht="63" x14ac:dyDescent="0.2">
      <c r="A535" s="126">
        <v>60000199</v>
      </c>
      <c r="B535" s="164" t="s">
        <v>1456</v>
      </c>
      <c r="C535" s="153" t="s">
        <v>1368</v>
      </c>
      <c r="D535" s="155">
        <f t="shared" si="35"/>
        <v>885</v>
      </c>
      <c r="E535" s="155">
        <f>VLOOKUP(A535,[6]Лист2!$A$10:$G$1458,6,0)</f>
        <v>1062</v>
      </c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  <c r="AZ535" s="165"/>
      <c r="BA535" s="165"/>
      <c r="BB535" s="165"/>
      <c r="BC535" s="165"/>
      <c r="BD535" s="165"/>
      <c r="BE535" s="165"/>
      <c r="BF535" s="165"/>
      <c r="BG535" s="165"/>
      <c r="BH535" s="165"/>
      <c r="BI535" s="165"/>
      <c r="BJ535" s="165"/>
      <c r="BK535" s="165"/>
      <c r="BL535" s="165"/>
      <c r="BM535" s="165"/>
      <c r="BN535" s="165"/>
      <c r="BO535" s="165"/>
      <c r="BP535" s="165"/>
      <c r="BQ535" s="165"/>
      <c r="BR535" s="165"/>
      <c r="BS535" s="165"/>
      <c r="BT535" s="165"/>
      <c r="BU535" s="165"/>
      <c r="BV535" s="165"/>
      <c r="BW535" s="165"/>
      <c r="BX535" s="165"/>
      <c r="BY535" s="165"/>
      <c r="BZ535" s="165"/>
      <c r="CA535" s="165"/>
      <c r="CB535" s="165"/>
      <c r="CC535" s="165"/>
      <c r="CD535" s="165"/>
      <c r="CE535" s="165"/>
      <c r="CF535" s="165"/>
      <c r="CG535" s="165"/>
      <c r="CH535" s="165"/>
      <c r="CI535" s="165"/>
      <c r="CJ535" s="165"/>
      <c r="CK535" s="165"/>
      <c r="CL535" s="165"/>
      <c r="CM535" s="165"/>
      <c r="CN535" s="165"/>
      <c r="CO535" s="165"/>
      <c r="CP535" s="165"/>
      <c r="CQ535" s="165"/>
      <c r="CR535" s="165"/>
      <c r="CS535" s="165"/>
      <c r="CT535" s="165"/>
      <c r="CU535" s="165"/>
      <c r="CV535" s="165"/>
      <c r="CW535" s="165"/>
      <c r="CX535" s="165"/>
      <c r="CY535" s="165"/>
      <c r="CZ535" s="165"/>
      <c r="DA535" s="165"/>
      <c r="DB535" s="165"/>
      <c r="DC535" s="165"/>
      <c r="DD535" s="165"/>
      <c r="DE535" s="165"/>
      <c r="DF535" s="165"/>
      <c r="DG535" s="165"/>
      <c r="DH535" s="165"/>
      <c r="DI535" s="165"/>
      <c r="DJ535" s="165"/>
      <c r="DK535" s="165"/>
      <c r="DL535" s="165"/>
      <c r="DM535" s="165"/>
      <c r="DN535" s="165"/>
      <c r="DO535" s="165"/>
      <c r="DP535" s="165"/>
      <c r="DQ535" s="165"/>
      <c r="DR535" s="165"/>
      <c r="DS535" s="165"/>
      <c r="DT535" s="165"/>
      <c r="DU535" s="165"/>
      <c r="DV535" s="165"/>
      <c r="DW535" s="165"/>
      <c r="DX535" s="165"/>
      <c r="DY535" s="165"/>
      <c r="DZ535" s="165"/>
      <c r="EA535" s="165"/>
      <c r="EB535" s="165"/>
      <c r="EC535" s="165"/>
      <c r="ED535" s="165"/>
      <c r="EE535" s="165"/>
      <c r="EF535" s="165"/>
      <c r="EG535" s="165"/>
      <c r="EH535" s="165"/>
      <c r="EI535" s="165"/>
      <c r="EJ535" s="165"/>
      <c r="EK535" s="165"/>
      <c r="EL535" s="165"/>
      <c r="EM535" s="165"/>
      <c r="EN535" s="165"/>
      <c r="EO535" s="165"/>
      <c r="EP535" s="165"/>
      <c r="EQ535" s="165"/>
      <c r="ER535" s="165"/>
      <c r="ES535" s="165"/>
      <c r="ET535" s="165"/>
      <c r="EU535" s="165"/>
      <c r="EV535" s="165"/>
      <c r="EW535" s="165"/>
      <c r="EX535" s="165"/>
      <c r="EY535" s="165"/>
      <c r="EZ535" s="165"/>
      <c r="FA535" s="165"/>
      <c r="FB535" s="165"/>
      <c r="FC535" s="165"/>
      <c r="FD535" s="165"/>
      <c r="FE535" s="165"/>
      <c r="FF535" s="165"/>
      <c r="FG535" s="165"/>
      <c r="FH535" s="165"/>
      <c r="FI535" s="165"/>
      <c r="FJ535" s="165"/>
      <c r="FK535" s="165"/>
      <c r="FL535" s="165"/>
      <c r="FM535" s="165"/>
      <c r="FN535" s="165"/>
      <c r="FO535" s="165"/>
      <c r="FP535" s="165"/>
      <c r="FQ535" s="165"/>
      <c r="FR535" s="165"/>
      <c r="FS535" s="165"/>
      <c r="FT535" s="165"/>
      <c r="FU535" s="165"/>
      <c r="FV535" s="165"/>
      <c r="FW535" s="165"/>
      <c r="FX535" s="165"/>
      <c r="FY535" s="165"/>
      <c r="FZ535" s="165"/>
      <c r="GA535" s="165"/>
      <c r="GB535" s="165"/>
      <c r="GC535" s="165"/>
      <c r="GD535" s="165"/>
      <c r="GE535" s="165"/>
      <c r="GF535" s="165"/>
      <c r="GG535" s="165"/>
      <c r="GH535" s="165"/>
      <c r="GI535" s="165"/>
      <c r="GJ535" s="165"/>
      <c r="GK535" s="165"/>
      <c r="GL535" s="165"/>
      <c r="GM535" s="165"/>
      <c r="GN535" s="165"/>
      <c r="GO535" s="165"/>
      <c r="GP535" s="165"/>
      <c r="GQ535" s="165"/>
      <c r="GR535" s="165"/>
      <c r="GS535" s="165"/>
      <c r="GT535" s="165"/>
      <c r="GU535" s="165"/>
      <c r="GV535" s="165"/>
      <c r="GW535" s="165"/>
      <c r="GX535" s="165"/>
      <c r="GY535" s="165"/>
      <c r="GZ535" s="165"/>
      <c r="HA535" s="165"/>
      <c r="HB535" s="165"/>
      <c r="HC535" s="165"/>
      <c r="HD535" s="165"/>
      <c r="HE535" s="165"/>
      <c r="HF535" s="165"/>
      <c r="HG535" s="165"/>
      <c r="HH535" s="165"/>
      <c r="HI535" s="165"/>
      <c r="HJ535" s="165"/>
      <c r="HK535" s="165"/>
      <c r="HL535" s="165"/>
      <c r="HM535" s="165"/>
      <c r="HN535" s="165"/>
      <c r="HO535" s="165"/>
      <c r="HP535" s="165"/>
      <c r="HQ535" s="165"/>
      <c r="HR535" s="165"/>
      <c r="HS535" s="165"/>
      <c r="HT535" s="165"/>
      <c r="HU535" s="165"/>
      <c r="HV535" s="165"/>
      <c r="HW535" s="165"/>
      <c r="HX535" s="165"/>
      <c r="HY535" s="165"/>
      <c r="HZ535" s="165"/>
      <c r="IA535" s="165"/>
      <c r="IB535" s="165"/>
      <c r="IC535" s="165"/>
      <c r="ID535" s="165"/>
      <c r="IE535" s="165"/>
      <c r="IF535" s="165"/>
      <c r="IG535" s="165"/>
      <c r="IH535" s="165"/>
      <c r="II535" s="165"/>
      <c r="IJ535" s="165"/>
      <c r="IK535" s="165"/>
      <c r="IL535" s="165"/>
      <c r="IM535" s="165"/>
      <c r="IN535" s="165"/>
      <c r="IO535" s="165"/>
      <c r="IP535" s="165"/>
      <c r="IQ535" s="165"/>
      <c r="IR535" s="165"/>
      <c r="IS535" s="165"/>
      <c r="IT535" s="165"/>
      <c r="IU535" s="165"/>
      <c r="IV535" s="165"/>
      <c r="IW535" s="165"/>
      <c r="IX535" s="165"/>
      <c r="IY535" s="165"/>
      <c r="IZ535" s="165"/>
      <c r="JA535" s="165"/>
      <c r="JB535" s="165"/>
      <c r="JC535" s="165"/>
      <c r="JD535" s="165"/>
      <c r="JE535" s="165"/>
      <c r="JF535" s="165"/>
      <c r="JG535" s="165"/>
      <c r="JH535" s="165"/>
      <c r="JI535" s="165"/>
      <c r="JJ535" s="165"/>
      <c r="JK535" s="165"/>
      <c r="JL535" s="165"/>
      <c r="JM535" s="165"/>
      <c r="JN535" s="165"/>
      <c r="JO535" s="165"/>
      <c r="JP535" s="165"/>
      <c r="JQ535" s="165"/>
      <c r="JR535" s="165"/>
      <c r="JS535" s="165"/>
      <c r="JT535" s="165"/>
      <c r="JU535" s="165"/>
      <c r="JV535" s="165"/>
      <c r="JW535" s="165"/>
      <c r="JX535" s="165"/>
      <c r="JY535" s="165"/>
      <c r="JZ535" s="165"/>
      <c r="KA535" s="165"/>
      <c r="KB535" s="165"/>
      <c r="KC535" s="165"/>
      <c r="KD535" s="165"/>
      <c r="KE535" s="165"/>
      <c r="KF535" s="165"/>
      <c r="KG535" s="165"/>
      <c r="KH535" s="165"/>
      <c r="KI535" s="165"/>
      <c r="KJ535" s="165"/>
      <c r="KK535" s="165"/>
      <c r="KL535" s="165"/>
      <c r="KM535" s="165"/>
      <c r="KN535" s="165"/>
      <c r="KO535" s="165"/>
      <c r="KP535" s="165"/>
      <c r="KQ535" s="165"/>
      <c r="KR535" s="165"/>
      <c r="KS535" s="165"/>
      <c r="KT535" s="165"/>
      <c r="KU535" s="165"/>
      <c r="KV535" s="165"/>
      <c r="KW535" s="165"/>
      <c r="KX535" s="165"/>
      <c r="KY535" s="165"/>
      <c r="KZ535" s="165"/>
      <c r="LA535" s="165"/>
      <c r="LB535" s="165"/>
      <c r="LC535" s="165"/>
      <c r="LD535" s="165"/>
      <c r="LE535" s="165"/>
      <c r="LF535" s="165"/>
      <c r="LG535" s="165"/>
      <c r="LH535" s="165"/>
      <c r="LI535" s="165"/>
      <c r="LJ535" s="165"/>
      <c r="LK535" s="165"/>
      <c r="LL535" s="165"/>
      <c r="LM535" s="165"/>
      <c r="LN535" s="165"/>
      <c r="LO535" s="165"/>
      <c r="LP535" s="165"/>
      <c r="LQ535" s="165"/>
      <c r="LR535" s="165"/>
      <c r="LS535" s="165"/>
      <c r="LT535" s="165"/>
      <c r="LU535" s="165"/>
      <c r="LV535" s="165"/>
      <c r="LW535" s="165"/>
      <c r="LX535" s="165"/>
      <c r="LY535" s="165"/>
      <c r="LZ535" s="165"/>
      <c r="MA535" s="165"/>
      <c r="MB535" s="165"/>
      <c r="MC535" s="165"/>
      <c r="MD535" s="165"/>
      <c r="ME535" s="165"/>
      <c r="MF535" s="165"/>
      <c r="MG535" s="165"/>
      <c r="MH535" s="165"/>
      <c r="MI535" s="165"/>
      <c r="MJ535" s="165"/>
      <c r="MK535" s="165"/>
      <c r="ML535" s="165"/>
      <c r="MM535" s="165"/>
      <c r="MN535" s="165"/>
      <c r="MO535" s="165"/>
      <c r="MP535" s="165"/>
      <c r="MQ535" s="165"/>
      <c r="MR535" s="165"/>
      <c r="MS535" s="165"/>
      <c r="MT535" s="165"/>
      <c r="MU535" s="165"/>
      <c r="MV535" s="165"/>
      <c r="MW535" s="165"/>
      <c r="MX535" s="165"/>
      <c r="MY535" s="165"/>
      <c r="MZ535" s="165"/>
      <c r="NA535" s="165"/>
      <c r="NB535" s="165"/>
      <c r="NC535" s="165"/>
      <c r="ND535" s="165"/>
      <c r="NE535" s="165"/>
      <c r="NF535" s="165"/>
      <c r="NG535" s="165"/>
      <c r="NH535" s="165"/>
      <c r="NI535" s="165"/>
      <c r="NJ535" s="165"/>
      <c r="NK535" s="165"/>
      <c r="NL535" s="165"/>
      <c r="NM535" s="165"/>
      <c r="NN535" s="165"/>
      <c r="NO535" s="165"/>
      <c r="NP535" s="165"/>
      <c r="NQ535" s="165"/>
      <c r="NR535" s="165"/>
      <c r="NS535" s="165"/>
      <c r="NT535" s="165"/>
      <c r="NU535" s="165"/>
      <c r="NV535" s="165"/>
      <c r="NW535" s="165"/>
      <c r="NX535" s="165"/>
      <c r="NY535" s="165"/>
      <c r="NZ535" s="165"/>
      <c r="OA535" s="165"/>
      <c r="OB535" s="165"/>
      <c r="OC535" s="165"/>
      <c r="OD535" s="165"/>
      <c r="OE535" s="165"/>
      <c r="OF535" s="165"/>
      <c r="OG535" s="165"/>
      <c r="OH535" s="165"/>
      <c r="OI535" s="165"/>
      <c r="OJ535" s="165"/>
      <c r="OK535" s="165"/>
      <c r="OL535" s="165"/>
      <c r="OM535" s="165"/>
      <c r="ON535" s="165"/>
      <c r="OO535" s="165"/>
      <c r="OP535" s="165"/>
      <c r="OQ535" s="165"/>
      <c r="OR535" s="165"/>
      <c r="OS535" s="165"/>
      <c r="OT535" s="165"/>
      <c r="OU535" s="165"/>
      <c r="OV535" s="165"/>
      <c r="OW535" s="165"/>
      <c r="OX535" s="165"/>
      <c r="OY535" s="165"/>
      <c r="OZ535" s="165"/>
      <c r="PA535" s="165"/>
      <c r="PB535" s="165"/>
      <c r="PC535" s="165"/>
      <c r="PD535" s="165"/>
      <c r="PE535" s="165"/>
      <c r="PF535" s="165"/>
      <c r="PG535" s="165"/>
      <c r="PH535" s="165"/>
      <c r="PI535" s="165"/>
      <c r="PJ535" s="165"/>
      <c r="PK535" s="165"/>
      <c r="PL535" s="165"/>
      <c r="PM535" s="165"/>
      <c r="PN535" s="165"/>
      <c r="PO535" s="165"/>
      <c r="PP535" s="165"/>
      <c r="PQ535" s="165"/>
      <c r="PR535" s="165"/>
      <c r="PS535" s="165"/>
      <c r="PT535" s="165"/>
      <c r="PU535" s="165"/>
      <c r="PV535" s="165"/>
      <c r="PW535" s="165"/>
      <c r="PX535" s="165"/>
      <c r="PY535" s="165"/>
      <c r="PZ535" s="165"/>
      <c r="QA535" s="165"/>
      <c r="QB535" s="165"/>
      <c r="QC535" s="165"/>
      <c r="QD535" s="165"/>
      <c r="QE535" s="165"/>
      <c r="QF535" s="165"/>
      <c r="QG535" s="165"/>
      <c r="QH535" s="165"/>
      <c r="QI535" s="165"/>
      <c r="QJ535" s="165"/>
      <c r="QK535" s="165"/>
      <c r="QL535" s="165"/>
      <c r="QM535" s="165"/>
      <c r="QN535" s="165"/>
      <c r="QO535" s="165"/>
      <c r="QP535" s="165"/>
      <c r="QQ535" s="165"/>
      <c r="QR535" s="165"/>
      <c r="QS535" s="165"/>
      <c r="QT535" s="165"/>
      <c r="QU535" s="165"/>
      <c r="QV535" s="165"/>
      <c r="QW535" s="165"/>
      <c r="QX535" s="165"/>
      <c r="QY535" s="165"/>
      <c r="QZ535" s="165"/>
      <c r="RA535" s="165"/>
      <c r="RB535" s="165"/>
      <c r="RC535" s="165"/>
      <c r="RD535" s="165"/>
      <c r="RE535" s="165"/>
      <c r="RF535" s="165"/>
      <c r="RG535" s="165"/>
      <c r="RH535" s="165"/>
      <c r="RI535" s="165"/>
      <c r="RJ535" s="165"/>
      <c r="RK535" s="165"/>
      <c r="RL535" s="165"/>
      <c r="RM535" s="165"/>
      <c r="RN535" s="165"/>
      <c r="RO535" s="165"/>
      <c r="RP535" s="165"/>
      <c r="RQ535" s="165"/>
      <c r="RR535" s="165"/>
      <c r="RS535" s="165"/>
      <c r="RT535" s="165"/>
      <c r="RU535" s="165"/>
      <c r="RV535" s="165"/>
      <c r="RW535" s="165"/>
      <c r="RX535" s="165"/>
      <c r="RY535" s="165"/>
      <c r="RZ535" s="165"/>
      <c r="SA535" s="165"/>
      <c r="SB535" s="165"/>
      <c r="SC535" s="165"/>
      <c r="SD535" s="165"/>
      <c r="SE535" s="165"/>
      <c r="SF535" s="165"/>
      <c r="SG535" s="165"/>
      <c r="SH535" s="165"/>
      <c r="SI535" s="165"/>
      <c r="SJ535" s="165"/>
      <c r="SK535" s="165"/>
      <c r="SL535" s="165"/>
      <c r="SM535" s="165"/>
      <c r="SN535" s="165"/>
      <c r="SO535" s="165"/>
      <c r="SP535" s="165"/>
      <c r="SQ535" s="165"/>
      <c r="SR535" s="165"/>
      <c r="SS535" s="165"/>
      <c r="ST535" s="165"/>
      <c r="SU535" s="165"/>
      <c r="SV535" s="165"/>
      <c r="SW535" s="165"/>
      <c r="SX535" s="165"/>
      <c r="SY535" s="165"/>
      <c r="SZ535" s="165"/>
      <c r="TA535" s="165"/>
      <c r="TB535" s="165"/>
      <c r="TC535" s="165"/>
      <c r="TD535" s="165"/>
      <c r="TE535" s="165"/>
      <c r="TF535" s="165"/>
      <c r="TG535" s="165"/>
      <c r="TH535" s="165"/>
      <c r="TI535" s="165"/>
      <c r="TJ535" s="165"/>
      <c r="TK535" s="165"/>
      <c r="TL535" s="165"/>
      <c r="TM535" s="165"/>
      <c r="TN535" s="165"/>
      <c r="TO535" s="165"/>
      <c r="TP535" s="165"/>
      <c r="TQ535" s="165"/>
      <c r="TR535" s="165"/>
      <c r="TS535" s="165"/>
      <c r="TT535" s="165"/>
      <c r="TU535" s="165"/>
      <c r="TV535" s="165"/>
      <c r="TW535" s="165"/>
      <c r="TX535" s="165"/>
      <c r="TY535" s="165"/>
      <c r="TZ535" s="165"/>
      <c r="UA535" s="165"/>
      <c r="UB535" s="165"/>
      <c r="UC535" s="165"/>
      <c r="UD535" s="165"/>
      <c r="UE535" s="165"/>
      <c r="UF535" s="165"/>
      <c r="UG535" s="165"/>
      <c r="UH535" s="165"/>
      <c r="UI535" s="165"/>
      <c r="UJ535" s="165"/>
      <c r="UK535" s="165"/>
      <c r="UL535" s="165"/>
      <c r="UM535" s="165"/>
      <c r="UN535" s="165"/>
      <c r="UO535" s="165"/>
      <c r="UP535" s="165"/>
      <c r="UQ535" s="165"/>
      <c r="UR535" s="165"/>
      <c r="US535" s="165"/>
      <c r="UT535" s="165"/>
      <c r="UU535" s="165"/>
      <c r="UV535" s="165"/>
      <c r="UW535" s="165"/>
      <c r="UX535" s="165"/>
      <c r="UY535" s="165"/>
      <c r="UZ535" s="165"/>
      <c r="VA535" s="165"/>
      <c r="VB535" s="165"/>
      <c r="VC535" s="165"/>
      <c r="VD535" s="165"/>
      <c r="VE535" s="165"/>
      <c r="VF535" s="165"/>
      <c r="VG535" s="165"/>
      <c r="VH535" s="165"/>
      <c r="VI535" s="165"/>
      <c r="VJ535" s="165"/>
      <c r="VK535" s="165"/>
      <c r="VL535" s="165"/>
      <c r="VM535" s="165"/>
      <c r="VN535" s="165"/>
      <c r="VO535" s="165"/>
      <c r="VP535" s="165"/>
      <c r="VQ535" s="165"/>
      <c r="VR535" s="165"/>
      <c r="VS535" s="165"/>
      <c r="VT535" s="165"/>
      <c r="VU535" s="165"/>
      <c r="VV535" s="165"/>
      <c r="VW535" s="165"/>
      <c r="VX535" s="165"/>
      <c r="VY535" s="165"/>
      <c r="VZ535" s="165"/>
      <c r="WA535" s="165"/>
      <c r="WB535" s="165"/>
      <c r="WC535" s="165"/>
      <c r="WD535" s="165"/>
      <c r="WE535" s="165"/>
      <c r="WF535" s="165"/>
      <c r="WG535" s="165"/>
      <c r="WH535" s="165"/>
      <c r="WI535" s="165"/>
      <c r="WJ535" s="165"/>
      <c r="WK535" s="165"/>
      <c r="WL535" s="165"/>
      <c r="WM535" s="165"/>
      <c r="WN535" s="165"/>
      <c r="WO535" s="165"/>
      <c r="WP535" s="165"/>
      <c r="WQ535" s="165"/>
      <c r="WR535" s="165"/>
      <c r="WS535" s="165"/>
      <c r="WT535" s="165"/>
      <c r="WU535" s="165"/>
      <c r="WV535" s="165"/>
      <c r="WW535" s="165"/>
      <c r="WX535" s="165"/>
      <c r="WY535" s="165"/>
      <c r="WZ535" s="165"/>
      <c r="XA535" s="165"/>
      <c r="XB535" s="165"/>
      <c r="XC535" s="165"/>
      <c r="XD535" s="165"/>
      <c r="XE535" s="165"/>
      <c r="XF535" s="165"/>
      <c r="XG535" s="165"/>
      <c r="XH535" s="165"/>
      <c r="XI535" s="165"/>
      <c r="XJ535" s="165"/>
      <c r="XK535" s="165"/>
      <c r="XL535" s="165"/>
      <c r="XM535" s="165"/>
      <c r="XN535" s="165"/>
      <c r="XO535" s="165"/>
      <c r="XP535" s="165"/>
      <c r="XQ535" s="165"/>
      <c r="XR535" s="165"/>
      <c r="XS535" s="165"/>
      <c r="XT535" s="165"/>
      <c r="XU535" s="165"/>
      <c r="XV535" s="165"/>
      <c r="XW535" s="165"/>
      <c r="XX535" s="165"/>
      <c r="XY535" s="165"/>
      <c r="XZ535" s="165"/>
      <c r="YA535" s="165"/>
      <c r="YB535" s="165"/>
      <c r="YC535" s="165"/>
      <c r="YD535" s="165"/>
      <c r="YE535" s="165"/>
      <c r="YF535" s="165"/>
      <c r="YG535" s="165"/>
      <c r="YH535" s="165"/>
      <c r="YI535" s="165"/>
      <c r="YJ535" s="165"/>
      <c r="YK535" s="165"/>
      <c r="YL535" s="165"/>
      <c r="YM535" s="165"/>
      <c r="YN535" s="165"/>
      <c r="YO535" s="165"/>
      <c r="YP535" s="165"/>
      <c r="YQ535" s="165"/>
      <c r="YR535" s="165"/>
      <c r="YS535" s="165"/>
      <c r="YT535" s="165"/>
      <c r="YU535" s="165"/>
      <c r="YV535" s="165"/>
      <c r="YW535" s="165"/>
      <c r="YX535" s="165"/>
      <c r="YY535" s="165"/>
      <c r="YZ535" s="165"/>
      <c r="ZA535" s="165"/>
      <c r="ZB535" s="165"/>
      <c r="ZC535" s="165"/>
      <c r="ZD535" s="165"/>
      <c r="ZE535" s="165"/>
      <c r="ZF535" s="165"/>
      <c r="ZG535" s="165"/>
      <c r="ZH535" s="165"/>
      <c r="ZI535" s="165"/>
      <c r="ZJ535" s="165"/>
      <c r="ZK535" s="165"/>
      <c r="ZL535" s="165"/>
      <c r="ZM535" s="165"/>
      <c r="ZN535" s="165"/>
      <c r="ZO535" s="165"/>
      <c r="ZP535" s="165"/>
      <c r="ZQ535" s="165"/>
      <c r="ZR535" s="165"/>
      <c r="ZS535" s="165"/>
      <c r="ZT535" s="165"/>
      <c r="ZU535" s="165"/>
      <c r="ZV535" s="165"/>
      <c r="ZW535" s="165"/>
      <c r="ZX535" s="165"/>
      <c r="ZY535" s="165"/>
      <c r="ZZ535" s="165"/>
      <c r="AAA535" s="165"/>
      <c r="AAB535" s="165"/>
      <c r="AAC535" s="165"/>
      <c r="AAD535" s="165"/>
      <c r="AAE535" s="165"/>
      <c r="AAF535" s="165"/>
      <c r="AAG535" s="165"/>
      <c r="AAH535" s="165"/>
      <c r="AAI535" s="165"/>
      <c r="AAJ535" s="165"/>
      <c r="AAK535" s="165"/>
      <c r="AAL535" s="165"/>
      <c r="AAM535" s="165"/>
      <c r="AAN535" s="165"/>
      <c r="AAO535" s="165"/>
      <c r="AAP535" s="165"/>
      <c r="AAQ535" s="165"/>
      <c r="AAR535" s="165"/>
      <c r="AAS535" s="165"/>
      <c r="AAT535" s="165"/>
      <c r="AAU535" s="165"/>
      <c r="AAV535" s="165"/>
      <c r="AAW535" s="165"/>
      <c r="AAX535" s="165"/>
      <c r="AAY535" s="165"/>
      <c r="AAZ535" s="165"/>
      <c r="ABA535" s="165"/>
      <c r="ABB535" s="165"/>
      <c r="ABC535" s="165"/>
      <c r="ABD535" s="165"/>
      <c r="ABE535" s="165"/>
      <c r="ABF535" s="165"/>
      <c r="ABG535" s="165"/>
      <c r="ABH535" s="165"/>
      <c r="ABI535" s="165"/>
      <c r="ABJ535" s="165"/>
      <c r="ABK535" s="165"/>
      <c r="ABL535" s="165"/>
      <c r="ABM535" s="165"/>
      <c r="ABN535" s="165"/>
      <c r="ABO535" s="165"/>
      <c r="ABP535" s="165"/>
      <c r="ABQ535" s="165"/>
      <c r="ABR535" s="165"/>
      <c r="ABS535" s="165"/>
      <c r="ABT535" s="165"/>
      <c r="ABU535" s="165"/>
      <c r="ABV535" s="165"/>
      <c r="ABW535" s="165"/>
      <c r="ABX535" s="165"/>
      <c r="ABY535" s="165"/>
      <c r="ABZ535" s="165"/>
      <c r="ACA535" s="165"/>
      <c r="ACB535" s="165"/>
      <c r="ACC535" s="165"/>
      <c r="ACD535" s="165"/>
      <c r="ACE535" s="165"/>
      <c r="ACF535" s="165"/>
      <c r="ACG535" s="165"/>
      <c r="ACH535" s="165"/>
      <c r="ACI535" s="165"/>
      <c r="ACJ535" s="165"/>
      <c r="ACK535" s="165"/>
      <c r="ACL535" s="165"/>
      <c r="ACM535" s="165"/>
      <c r="ACN535" s="165"/>
      <c r="ACO535" s="165"/>
      <c r="ACP535" s="165"/>
      <c r="ACQ535" s="165"/>
      <c r="ACR535" s="165"/>
      <c r="ACS535" s="165"/>
      <c r="ACT535" s="165"/>
      <c r="ACU535" s="165"/>
      <c r="ACV535" s="165"/>
      <c r="ACW535" s="165"/>
      <c r="ACX535" s="165"/>
      <c r="ACY535" s="165"/>
      <c r="ACZ535" s="165"/>
      <c r="ADA535" s="165"/>
      <c r="ADB535" s="165"/>
      <c r="ADC535" s="165"/>
      <c r="ADD535" s="165"/>
      <c r="ADE535" s="165"/>
      <c r="ADF535" s="165"/>
      <c r="ADG535" s="165"/>
      <c r="ADH535" s="165"/>
      <c r="ADI535" s="165"/>
      <c r="ADJ535" s="165"/>
      <c r="ADK535" s="165"/>
      <c r="ADL535" s="165"/>
      <c r="ADM535" s="165"/>
      <c r="ADN535" s="165"/>
      <c r="ADO535" s="165"/>
      <c r="ADP535" s="165"/>
      <c r="ADQ535" s="165"/>
      <c r="ADR535" s="165"/>
      <c r="ADS535" s="165"/>
      <c r="ADT535" s="165"/>
      <c r="ADU535" s="165"/>
      <c r="ADV535" s="165"/>
      <c r="ADW535" s="165"/>
      <c r="ADX535" s="165"/>
      <c r="ADY535" s="165"/>
      <c r="ADZ535" s="165"/>
      <c r="AEA535" s="165"/>
      <c r="AEB535" s="165"/>
      <c r="AEC535" s="165"/>
      <c r="AED535" s="165"/>
      <c r="AEE535" s="165"/>
      <c r="AEF535" s="165"/>
      <c r="AEG535" s="165"/>
      <c r="AEH535" s="165"/>
      <c r="AEI535" s="165"/>
      <c r="AEJ535" s="165"/>
      <c r="AEK535" s="165"/>
      <c r="AEL535" s="165"/>
      <c r="AEM535" s="165"/>
      <c r="AEN535" s="165"/>
      <c r="AEO535" s="165"/>
      <c r="AEP535" s="165"/>
      <c r="AEQ535" s="165"/>
      <c r="AER535" s="165"/>
      <c r="AES535" s="165"/>
      <c r="AET535" s="165"/>
      <c r="AEU535" s="165"/>
      <c r="AEV535" s="165"/>
      <c r="AEW535" s="165"/>
      <c r="AEX535" s="165"/>
      <c r="AEY535" s="165"/>
      <c r="AEZ535" s="165"/>
      <c r="AFA535" s="165"/>
      <c r="AFB535" s="165"/>
      <c r="AFC535" s="165"/>
      <c r="AFD535" s="165"/>
      <c r="AFE535" s="165"/>
      <c r="AFF535" s="165"/>
      <c r="AFG535" s="165"/>
      <c r="AFH535" s="165"/>
      <c r="AFI535" s="165"/>
      <c r="AFJ535" s="165"/>
      <c r="AFK535" s="165"/>
      <c r="AFL535" s="165"/>
      <c r="AFM535" s="165"/>
      <c r="AFN535" s="165"/>
      <c r="AFO535" s="165"/>
      <c r="AFP535" s="165"/>
      <c r="AFQ535" s="165"/>
      <c r="AFR535" s="165"/>
      <c r="AFS535" s="165"/>
      <c r="AFT535" s="165"/>
      <c r="AFU535" s="165"/>
      <c r="AFV535" s="165"/>
      <c r="AFW535" s="165"/>
      <c r="AFX535" s="165"/>
      <c r="AFY535" s="165"/>
      <c r="AFZ535" s="165"/>
      <c r="AGA535" s="165"/>
      <c r="AGB535" s="165"/>
      <c r="AGC535" s="165"/>
      <c r="AGD535" s="165"/>
      <c r="AGE535" s="165"/>
      <c r="AGF535" s="165"/>
      <c r="AGG535" s="165"/>
      <c r="AGH535" s="165"/>
      <c r="AGI535" s="165"/>
      <c r="AGJ535" s="165"/>
      <c r="AGK535" s="165"/>
      <c r="AGL535" s="165"/>
      <c r="AGM535" s="165"/>
      <c r="AGN535" s="165"/>
      <c r="AGO535" s="165"/>
      <c r="AGP535" s="165"/>
      <c r="AGQ535" s="165"/>
      <c r="AGR535" s="165"/>
      <c r="AGS535" s="165"/>
      <c r="AGT535" s="165"/>
      <c r="AGU535" s="165"/>
      <c r="AGV535" s="165"/>
      <c r="AGW535" s="165"/>
      <c r="AGX535" s="165"/>
      <c r="AGY535" s="165"/>
      <c r="AGZ535" s="165"/>
      <c r="AHA535" s="165"/>
      <c r="AHB535" s="165"/>
      <c r="AHC535" s="165"/>
      <c r="AHD535" s="165"/>
      <c r="AHE535" s="165"/>
      <c r="AHF535" s="165"/>
      <c r="AHG535" s="165"/>
      <c r="AHH535" s="165"/>
      <c r="AHI535" s="165"/>
      <c r="AHJ535" s="165"/>
      <c r="AHK535" s="165"/>
      <c r="AHL535" s="165"/>
      <c r="AHM535" s="165"/>
      <c r="AHN535" s="165"/>
      <c r="AHO535" s="165"/>
      <c r="AHP535" s="165"/>
      <c r="AHQ535" s="165"/>
      <c r="AHR535" s="165"/>
      <c r="AHS535" s="165"/>
      <c r="AHT535" s="165"/>
      <c r="AHU535" s="165"/>
      <c r="AHV535" s="165"/>
      <c r="AHW535" s="165"/>
      <c r="AHX535" s="165"/>
      <c r="AHY535" s="165"/>
      <c r="AHZ535" s="165"/>
      <c r="AIA535" s="165"/>
      <c r="AIB535" s="165"/>
      <c r="AIC535" s="165"/>
      <c r="AID535" s="165"/>
      <c r="AIE535" s="165"/>
      <c r="AIF535" s="165"/>
      <c r="AIG535" s="165"/>
      <c r="AIH535" s="165"/>
      <c r="AII535" s="165"/>
      <c r="AIJ535" s="165"/>
      <c r="AIK535" s="165"/>
      <c r="AIL535" s="165"/>
      <c r="AIM535" s="165"/>
      <c r="AIN535" s="165"/>
      <c r="AIO535" s="165"/>
      <c r="AIP535" s="165"/>
      <c r="AIQ535" s="165"/>
      <c r="AIR535" s="165"/>
      <c r="AIS535" s="165"/>
      <c r="AIT535" s="165"/>
      <c r="AIU535" s="165"/>
      <c r="AIV535" s="165"/>
      <c r="AIW535" s="165"/>
      <c r="AIX535" s="165"/>
      <c r="AIY535" s="165"/>
      <c r="AIZ535" s="165"/>
      <c r="AJA535" s="165"/>
      <c r="AJB535" s="165"/>
      <c r="AJC535" s="165"/>
      <c r="AJD535" s="165"/>
      <c r="AJE535" s="165"/>
      <c r="AJF535" s="165"/>
      <c r="AJG535" s="165"/>
      <c r="AJH535" s="165"/>
      <c r="AJI535" s="165"/>
      <c r="AJJ535" s="165"/>
      <c r="AJK535" s="165"/>
      <c r="AJL535" s="165"/>
      <c r="AJM535" s="165"/>
      <c r="AJN535" s="165"/>
      <c r="AJO535" s="165"/>
      <c r="AJP535" s="165"/>
      <c r="AJQ535" s="165"/>
      <c r="AJR535" s="165"/>
      <c r="AJS535" s="165"/>
      <c r="AJT535" s="165"/>
      <c r="AJU535" s="165"/>
      <c r="AJV535" s="165"/>
      <c r="AJW535" s="165"/>
      <c r="AJX535" s="165"/>
      <c r="AJY535" s="165"/>
      <c r="AJZ535" s="165"/>
    </row>
    <row r="536" spans="1:962" x14ac:dyDescent="0.2">
      <c r="A536" s="247" t="s">
        <v>1527</v>
      </c>
      <c r="B536" s="247"/>
      <c r="C536" s="247"/>
      <c r="D536" s="247"/>
      <c r="E536" s="247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  <c r="AZ536" s="165"/>
      <c r="BA536" s="165"/>
      <c r="BB536" s="165"/>
      <c r="BC536" s="165"/>
      <c r="BD536" s="165"/>
      <c r="BE536" s="165"/>
      <c r="BF536" s="165"/>
      <c r="BG536" s="165"/>
      <c r="BH536" s="165"/>
      <c r="BI536" s="165"/>
      <c r="BJ536" s="165"/>
      <c r="BK536" s="165"/>
      <c r="BL536" s="165"/>
      <c r="BM536" s="165"/>
      <c r="BN536" s="165"/>
      <c r="BO536" s="165"/>
      <c r="BP536" s="165"/>
      <c r="BQ536" s="165"/>
      <c r="BR536" s="165"/>
      <c r="BS536" s="165"/>
      <c r="BT536" s="165"/>
      <c r="BU536" s="165"/>
      <c r="BV536" s="165"/>
      <c r="BW536" s="165"/>
      <c r="BX536" s="165"/>
      <c r="BY536" s="165"/>
      <c r="BZ536" s="165"/>
      <c r="CA536" s="165"/>
      <c r="CB536" s="165"/>
      <c r="CC536" s="165"/>
      <c r="CD536" s="165"/>
      <c r="CE536" s="165"/>
      <c r="CF536" s="165"/>
      <c r="CG536" s="165"/>
      <c r="CH536" s="165"/>
      <c r="CI536" s="165"/>
      <c r="CJ536" s="165"/>
      <c r="CK536" s="165"/>
      <c r="CL536" s="165"/>
      <c r="CM536" s="165"/>
      <c r="CN536" s="165"/>
      <c r="CO536" s="165"/>
      <c r="CP536" s="165"/>
      <c r="CQ536" s="165"/>
      <c r="CR536" s="165"/>
      <c r="CS536" s="165"/>
      <c r="CT536" s="165"/>
      <c r="CU536" s="165"/>
      <c r="CV536" s="165"/>
      <c r="CW536" s="165"/>
      <c r="CX536" s="165"/>
      <c r="CY536" s="165"/>
      <c r="CZ536" s="165"/>
      <c r="DA536" s="165"/>
      <c r="DB536" s="165"/>
      <c r="DC536" s="165"/>
      <c r="DD536" s="165"/>
      <c r="DE536" s="165"/>
      <c r="DF536" s="165"/>
      <c r="DG536" s="165"/>
      <c r="DH536" s="165"/>
      <c r="DI536" s="165"/>
      <c r="DJ536" s="165"/>
      <c r="DK536" s="165"/>
      <c r="DL536" s="165"/>
      <c r="DM536" s="165"/>
      <c r="DN536" s="165"/>
      <c r="DO536" s="165"/>
      <c r="DP536" s="165"/>
      <c r="DQ536" s="165"/>
      <c r="DR536" s="165"/>
      <c r="DS536" s="165"/>
      <c r="DT536" s="165"/>
      <c r="DU536" s="165"/>
      <c r="DV536" s="165"/>
      <c r="DW536" s="165"/>
      <c r="DX536" s="165"/>
      <c r="DY536" s="165"/>
      <c r="DZ536" s="165"/>
      <c r="EA536" s="165"/>
      <c r="EB536" s="165"/>
      <c r="EC536" s="165"/>
      <c r="ED536" s="165"/>
      <c r="EE536" s="165"/>
      <c r="EF536" s="165"/>
      <c r="EG536" s="165"/>
      <c r="EH536" s="165"/>
      <c r="EI536" s="165"/>
      <c r="EJ536" s="165"/>
      <c r="EK536" s="165"/>
      <c r="EL536" s="165"/>
      <c r="EM536" s="165"/>
      <c r="EN536" s="165"/>
      <c r="EO536" s="165"/>
      <c r="EP536" s="165"/>
      <c r="EQ536" s="165"/>
      <c r="ER536" s="165"/>
      <c r="ES536" s="165"/>
      <c r="ET536" s="165"/>
      <c r="EU536" s="165"/>
      <c r="EV536" s="165"/>
      <c r="EW536" s="165"/>
      <c r="EX536" s="165"/>
      <c r="EY536" s="165"/>
      <c r="EZ536" s="165"/>
      <c r="FA536" s="165"/>
      <c r="FB536" s="165"/>
      <c r="FC536" s="165"/>
      <c r="FD536" s="165"/>
      <c r="FE536" s="165"/>
      <c r="FF536" s="165"/>
      <c r="FG536" s="165"/>
      <c r="FH536" s="165"/>
      <c r="FI536" s="165"/>
      <c r="FJ536" s="165"/>
      <c r="FK536" s="165"/>
      <c r="FL536" s="165"/>
      <c r="FM536" s="165"/>
      <c r="FN536" s="165"/>
      <c r="FO536" s="165"/>
      <c r="FP536" s="165"/>
      <c r="FQ536" s="165"/>
      <c r="FR536" s="165"/>
      <c r="FS536" s="165"/>
      <c r="FT536" s="165"/>
      <c r="FU536" s="165"/>
      <c r="FV536" s="165"/>
      <c r="FW536" s="165"/>
      <c r="FX536" s="165"/>
      <c r="FY536" s="165"/>
      <c r="FZ536" s="165"/>
      <c r="GA536" s="165"/>
      <c r="GB536" s="165"/>
      <c r="GC536" s="165"/>
      <c r="GD536" s="165"/>
      <c r="GE536" s="165"/>
      <c r="GF536" s="165"/>
      <c r="GG536" s="165"/>
      <c r="GH536" s="165"/>
      <c r="GI536" s="165"/>
      <c r="GJ536" s="165"/>
      <c r="GK536" s="165"/>
      <c r="GL536" s="165"/>
      <c r="GM536" s="165"/>
      <c r="GN536" s="165"/>
      <c r="GO536" s="165"/>
      <c r="GP536" s="165"/>
      <c r="GQ536" s="165"/>
      <c r="GR536" s="165"/>
      <c r="GS536" s="165"/>
      <c r="GT536" s="165"/>
      <c r="GU536" s="165"/>
      <c r="GV536" s="165"/>
      <c r="GW536" s="165"/>
      <c r="GX536" s="165"/>
      <c r="GY536" s="165"/>
      <c r="GZ536" s="165"/>
      <c r="HA536" s="165"/>
      <c r="HB536" s="165"/>
      <c r="HC536" s="165"/>
      <c r="HD536" s="165"/>
      <c r="HE536" s="165"/>
      <c r="HF536" s="165"/>
      <c r="HG536" s="165"/>
      <c r="HH536" s="165"/>
      <c r="HI536" s="165"/>
      <c r="HJ536" s="165"/>
      <c r="HK536" s="165"/>
      <c r="HL536" s="165"/>
      <c r="HM536" s="165"/>
      <c r="HN536" s="165"/>
      <c r="HO536" s="165"/>
      <c r="HP536" s="165"/>
      <c r="HQ536" s="165"/>
      <c r="HR536" s="165"/>
      <c r="HS536" s="165"/>
      <c r="HT536" s="165"/>
      <c r="HU536" s="165"/>
      <c r="HV536" s="165"/>
      <c r="HW536" s="165"/>
      <c r="HX536" s="165"/>
      <c r="HY536" s="165"/>
      <c r="HZ536" s="165"/>
      <c r="IA536" s="165"/>
      <c r="IB536" s="165"/>
      <c r="IC536" s="165"/>
      <c r="ID536" s="165"/>
      <c r="IE536" s="165"/>
      <c r="IF536" s="165"/>
      <c r="IG536" s="165"/>
      <c r="IH536" s="165"/>
      <c r="II536" s="165"/>
      <c r="IJ536" s="165"/>
      <c r="IK536" s="165"/>
      <c r="IL536" s="165"/>
      <c r="IM536" s="165"/>
      <c r="IN536" s="165"/>
      <c r="IO536" s="165"/>
      <c r="IP536" s="165"/>
      <c r="IQ536" s="165"/>
      <c r="IR536" s="165"/>
      <c r="IS536" s="165"/>
      <c r="IT536" s="165"/>
      <c r="IU536" s="165"/>
      <c r="IV536" s="165"/>
      <c r="IW536" s="165"/>
      <c r="IX536" s="165"/>
      <c r="IY536" s="165"/>
      <c r="IZ536" s="165"/>
      <c r="JA536" s="165"/>
      <c r="JB536" s="165"/>
      <c r="JC536" s="165"/>
      <c r="JD536" s="165"/>
      <c r="JE536" s="165"/>
      <c r="JF536" s="165"/>
      <c r="JG536" s="165"/>
      <c r="JH536" s="165"/>
      <c r="JI536" s="165"/>
      <c r="JJ536" s="165"/>
      <c r="JK536" s="165"/>
      <c r="JL536" s="165"/>
      <c r="JM536" s="165"/>
      <c r="JN536" s="165"/>
      <c r="JO536" s="165"/>
      <c r="JP536" s="165"/>
      <c r="JQ536" s="165"/>
      <c r="JR536" s="165"/>
      <c r="JS536" s="165"/>
      <c r="JT536" s="165"/>
      <c r="JU536" s="165"/>
      <c r="JV536" s="165"/>
      <c r="JW536" s="165"/>
      <c r="JX536" s="165"/>
      <c r="JY536" s="165"/>
      <c r="JZ536" s="165"/>
      <c r="KA536" s="165"/>
      <c r="KB536" s="165"/>
      <c r="KC536" s="165"/>
      <c r="KD536" s="165"/>
      <c r="KE536" s="165"/>
      <c r="KF536" s="165"/>
      <c r="KG536" s="165"/>
      <c r="KH536" s="165"/>
      <c r="KI536" s="165"/>
      <c r="KJ536" s="165"/>
      <c r="KK536" s="165"/>
      <c r="KL536" s="165"/>
      <c r="KM536" s="165"/>
      <c r="KN536" s="165"/>
      <c r="KO536" s="165"/>
      <c r="KP536" s="165"/>
      <c r="KQ536" s="165"/>
      <c r="KR536" s="165"/>
      <c r="KS536" s="165"/>
      <c r="KT536" s="165"/>
      <c r="KU536" s="165"/>
      <c r="KV536" s="165"/>
      <c r="KW536" s="165"/>
      <c r="KX536" s="165"/>
      <c r="KY536" s="165"/>
      <c r="KZ536" s="165"/>
      <c r="LA536" s="165"/>
      <c r="LB536" s="165"/>
      <c r="LC536" s="165"/>
      <c r="LD536" s="165"/>
      <c r="LE536" s="165"/>
      <c r="LF536" s="165"/>
      <c r="LG536" s="165"/>
      <c r="LH536" s="165"/>
      <c r="LI536" s="165"/>
      <c r="LJ536" s="165"/>
      <c r="LK536" s="165"/>
      <c r="LL536" s="165"/>
      <c r="LM536" s="165"/>
      <c r="LN536" s="165"/>
      <c r="LO536" s="165"/>
      <c r="LP536" s="165"/>
      <c r="LQ536" s="165"/>
      <c r="LR536" s="165"/>
      <c r="LS536" s="165"/>
      <c r="LT536" s="165"/>
      <c r="LU536" s="165"/>
      <c r="LV536" s="165"/>
      <c r="LW536" s="165"/>
      <c r="LX536" s="165"/>
      <c r="LY536" s="165"/>
      <c r="LZ536" s="165"/>
      <c r="MA536" s="165"/>
      <c r="MB536" s="165"/>
      <c r="MC536" s="165"/>
      <c r="MD536" s="165"/>
      <c r="ME536" s="165"/>
      <c r="MF536" s="165"/>
      <c r="MG536" s="165"/>
      <c r="MH536" s="165"/>
      <c r="MI536" s="165"/>
      <c r="MJ536" s="165"/>
      <c r="MK536" s="165"/>
      <c r="ML536" s="165"/>
      <c r="MM536" s="165"/>
      <c r="MN536" s="165"/>
      <c r="MO536" s="165"/>
      <c r="MP536" s="165"/>
      <c r="MQ536" s="165"/>
      <c r="MR536" s="165"/>
      <c r="MS536" s="165"/>
      <c r="MT536" s="165"/>
      <c r="MU536" s="165"/>
      <c r="MV536" s="165"/>
      <c r="MW536" s="165"/>
      <c r="MX536" s="165"/>
      <c r="MY536" s="165"/>
      <c r="MZ536" s="165"/>
      <c r="NA536" s="165"/>
      <c r="NB536" s="165"/>
      <c r="NC536" s="165"/>
      <c r="ND536" s="165"/>
      <c r="NE536" s="165"/>
      <c r="NF536" s="165"/>
      <c r="NG536" s="165"/>
      <c r="NH536" s="165"/>
      <c r="NI536" s="165"/>
      <c r="NJ536" s="165"/>
      <c r="NK536" s="165"/>
      <c r="NL536" s="165"/>
      <c r="NM536" s="165"/>
      <c r="NN536" s="165"/>
      <c r="NO536" s="165"/>
      <c r="NP536" s="165"/>
      <c r="NQ536" s="165"/>
      <c r="NR536" s="165"/>
      <c r="NS536" s="165"/>
      <c r="NT536" s="165"/>
      <c r="NU536" s="165"/>
      <c r="NV536" s="165"/>
      <c r="NW536" s="165"/>
      <c r="NX536" s="165"/>
      <c r="NY536" s="165"/>
      <c r="NZ536" s="165"/>
      <c r="OA536" s="165"/>
      <c r="OB536" s="165"/>
      <c r="OC536" s="165"/>
      <c r="OD536" s="165"/>
      <c r="OE536" s="165"/>
      <c r="OF536" s="165"/>
      <c r="OG536" s="165"/>
      <c r="OH536" s="165"/>
      <c r="OI536" s="165"/>
      <c r="OJ536" s="165"/>
      <c r="OK536" s="165"/>
      <c r="OL536" s="165"/>
      <c r="OM536" s="165"/>
      <c r="ON536" s="165"/>
      <c r="OO536" s="165"/>
      <c r="OP536" s="165"/>
      <c r="OQ536" s="165"/>
      <c r="OR536" s="165"/>
      <c r="OS536" s="165"/>
      <c r="OT536" s="165"/>
      <c r="OU536" s="165"/>
      <c r="OV536" s="165"/>
      <c r="OW536" s="165"/>
      <c r="OX536" s="165"/>
      <c r="OY536" s="165"/>
      <c r="OZ536" s="165"/>
      <c r="PA536" s="165"/>
      <c r="PB536" s="165"/>
      <c r="PC536" s="165"/>
      <c r="PD536" s="165"/>
      <c r="PE536" s="165"/>
      <c r="PF536" s="165"/>
      <c r="PG536" s="165"/>
      <c r="PH536" s="165"/>
      <c r="PI536" s="165"/>
      <c r="PJ536" s="165"/>
      <c r="PK536" s="165"/>
      <c r="PL536" s="165"/>
      <c r="PM536" s="165"/>
      <c r="PN536" s="165"/>
      <c r="PO536" s="165"/>
      <c r="PP536" s="165"/>
      <c r="PQ536" s="165"/>
      <c r="PR536" s="165"/>
      <c r="PS536" s="165"/>
      <c r="PT536" s="165"/>
      <c r="PU536" s="165"/>
      <c r="PV536" s="165"/>
      <c r="PW536" s="165"/>
      <c r="PX536" s="165"/>
      <c r="PY536" s="165"/>
      <c r="PZ536" s="165"/>
      <c r="QA536" s="165"/>
      <c r="QB536" s="165"/>
      <c r="QC536" s="165"/>
      <c r="QD536" s="165"/>
      <c r="QE536" s="165"/>
      <c r="QF536" s="165"/>
      <c r="QG536" s="165"/>
      <c r="QH536" s="165"/>
      <c r="QI536" s="165"/>
      <c r="QJ536" s="165"/>
      <c r="QK536" s="165"/>
      <c r="QL536" s="165"/>
      <c r="QM536" s="165"/>
      <c r="QN536" s="165"/>
      <c r="QO536" s="165"/>
      <c r="QP536" s="165"/>
      <c r="QQ536" s="165"/>
      <c r="QR536" s="165"/>
      <c r="QS536" s="165"/>
      <c r="QT536" s="165"/>
      <c r="QU536" s="165"/>
      <c r="QV536" s="165"/>
      <c r="QW536" s="165"/>
      <c r="QX536" s="165"/>
      <c r="QY536" s="165"/>
      <c r="QZ536" s="165"/>
      <c r="RA536" s="165"/>
      <c r="RB536" s="165"/>
      <c r="RC536" s="165"/>
      <c r="RD536" s="165"/>
      <c r="RE536" s="165"/>
      <c r="RF536" s="165"/>
      <c r="RG536" s="165"/>
      <c r="RH536" s="165"/>
      <c r="RI536" s="165"/>
      <c r="RJ536" s="165"/>
      <c r="RK536" s="165"/>
      <c r="RL536" s="165"/>
      <c r="RM536" s="165"/>
      <c r="RN536" s="165"/>
      <c r="RO536" s="165"/>
      <c r="RP536" s="165"/>
      <c r="RQ536" s="165"/>
      <c r="RR536" s="165"/>
      <c r="RS536" s="165"/>
      <c r="RT536" s="165"/>
      <c r="RU536" s="165"/>
      <c r="RV536" s="165"/>
      <c r="RW536" s="165"/>
      <c r="RX536" s="165"/>
      <c r="RY536" s="165"/>
      <c r="RZ536" s="165"/>
      <c r="SA536" s="165"/>
      <c r="SB536" s="165"/>
      <c r="SC536" s="165"/>
      <c r="SD536" s="165"/>
      <c r="SE536" s="165"/>
      <c r="SF536" s="165"/>
      <c r="SG536" s="165"/>
      <c r="SH536" s="165"/>
      <c r="SI536" s="165"/>
      <c r="SJ536" s="165"/>
      <c r="SK536" s="165"/>
      <c r="SL536" s="165"/>
      <c r="SM536" s="165"/>
      <c r="SN536" s="165"/>
      <c r="SO536" s="165"/>
      <c r="SP536" s="165"/>
      <c r="SQ536" s="165"/>
      <c r="SR536" s="165"/>
      <c r="SS536" s="165"/>
      <c r="ST536" s="165"/>
      <c r="SU536" s="165"/>
      <c r="SV536" s="165"/>
      <c r="SW536" s="165"/>
      <c r="SX536" s="165"/>
      <c r="SY536" s="165"/>
      <c r="SZ536" s="165"/>
      <c r="TA536" s="165"/>
      <c r="TB536" s="165"/>
      <c r="TC536" s="165"/>
      <c r="TD536" s="165"/>
      <c r="TE536" s="165"/>
      <c r="TF536" s="165"/>
      <c r="TG536" s="165"/>
      <c r="TH536" s="165"/>
      <c r="TI536" s="165"/>
      <c r="TJ536" s="165"/>
      <c r="TK536" s="165"/>
      <c r="TL536" s="165"/>
      <c r="TM536" s="165"/>
      <c r="TN536" s="165"/>
      <c r="TO536" s="165"/>
      <c r="TP536" s="165"/>
      <c r="TQ536" s="165"/>
      <c r="TR536" s="165"/>
      <c r="TS536" s="165"/>
      <c r="TT536" s="165"/>
      <c r="TU536" s="165"/>
      <c r="TV536" s="165"/>
      <c r="TW536" s="165"/>
      <c r="TX536" s="165"/>
      <c r="TY536" s="165"/>
      <c r="TZ536" s="165"/>
      <c r="UA536" s="165"/>
      <c r="UB536" s="165"/>
      <c r="UC536" s="165"/>
      <c r="UD536" s="165"/>
      <c r="UE536" s="165"/>
      <c r="UF536" s="165"/>
      <c r="UG536" s="165"/>
      <c r="UH536" s="165"/>
      <c r="UI536" s="165"/>
      <c r="UJ536" s="165"/>
      <c r="UK536" s="165"/>
      <c r="UL536" s="165"/>
      <c r="UM536" s="165"/>
      <c r="UN536" s="165"/>
      <c r="UO536" s="165"/>
      <c r="UP536" s="165"/>
      <c r="UQ536" s="165"/>
      <c r="UR536" s="165"/>
      <c r="US536" s="165"/>
      <c r="UT536" s="165"/>
      <c r="UU536" s="165"/>
      <c r="UV536" s="165"/>
      <c r="UW536" s="165"/>
      <c r="UX536" s="165"/>
      <c r="UY536" s="165"/>
      <c r="UZ536" s="165"/>
      <c r="VA536" s="165"/>
      <c r="VB536" s="165"/>
      <c r="VC536" s="165"/>
      <c r="VD536" s="165"/>
      <c r="VE536" s="165"/>
      <c r="VF536" s="165"/>
      <c r="VG536" s="165"/>
      <c r="VH536" s="165"/>
      <c r="VI536" s="165"/>
      <c r="VJ536" s="165"/>
      <c r="VK536" s="165"/>
      <c r="VL536" s="165"/>
      <c r="VM536" s="165"/>
      <c r="VN536" s="165"/>
      <c r="VO536" s="165"/>
      <c r="VP536" s="165"/>
      <c r="VQ536" s="165"/>
      <c r="VR536" s="165"/>
      <c r="VS536" s="165"/>
      <c r="VT536" s="165"/>
      <c r="VU536" s="165"/>
      <c r="VV536" s="165"/>
      <c r="VW536" s="165"/>
      <c r="VX536" s="165"/>
      <c r="VY536" s="165"/>
      <c r="VZ536" s="165"/>
      <c r="WA536" s="165"/>
      <c r="WB536" s="165"/>
      <c r="WC536" s="165"/>
      <c r="WD536" s="165"/>
      <c r="WE536" s="165"/>
      <c r="WF536" s="165"/>
      <c r="WG536" s="165"/>
      <c r="WH536" s="165"/>
      <c r="WI536" s="165"/>
      <c r="WJ536" s="165"/>
      <c r="WK536" s="165"/>
      <c r="WL536" s="165"/>
      <c r="WM536" s="165"/>
      <c r="WN536" s="165"/>
      <c r="WO536" s="165"/>
      <c r="WP536" s="165"/>
      <c r="WQ536" s="165"/>
      <c r="WR536" s="165"/>
      <c r="WS536" s="165"/>
      <c r="WT536" s="165"/>
      <c r="WU536" s="165"/>
      <c r="WV536" s="165"/>
      <c r="WW536" s="165"/>
      <c r="WX536" s="165"/>
      <c r="WY536" s="165"/>
      <c r="WZ536" s="165"/>
      <c r="XA536" s="165"/>
      <c r="XB536" s="165"/>
      <c r="XC536" s="165"/>
      <c r="XD536" s="165"/>
      <c r="XE536" s="165"/>
      <c r="XF536" s="165"/>
      <c r="XG536" s="165"/>
      <c r="XH536" s="165"/>
      <c r="XI536" s="165"/>
      <c r="XJ536" s="165"/>
      <c r="XK536" s="165"/>
      <c r="XL536" s="165"/>
      <c r="XM536" s="165"/>
      <c r="XN536" s="165"/>
      <c r="XO536" s="165"/>
      <c r="XP536" s="165"/>
      <c r="XQ536" s="165"/>
      <c r="XR536" s="165"/>
      <c r="XS536" s="165"/>
      <c r="XT536" s="165"/>
      <c r="XU536" s="165"/>
      <c r="XV536" s="165"/>
      <c r="XW536" s="165"/>
      <c r="XX536" s="165"/>
      <c r="XY536" s="165"/>
      <c r="XZ536" s="165"/>
      <c r="YA536" s="165"/>
      <c r="YB536" s="165"/>
      <c r="YC536" s="165"/>
      <c r="YD536" s="165"/>
      <c r="YE536" s="165"/>
      <c r="YF536" s="165"/>
      <c r="YG536" s="165"/>
      <c r="YH536" s="165"/>
      <c r="YI536" s="165"/>
      <c r="YJ536" s="165"/>
      <c r="YK536" s="165"/>
      <c r="YL536" s="165"/>
      <c r="YM536" s="165"/>
      <c r="YN536" s="165"/>
      <c r="YO536" s="165"/>
      <c r="YP536" s="165"/>
      <c r="YQ536" s="165"/>
      <c r="YR536" s="165"/>
      <c r="YS536" s="165"/>
      <c r="YT536" s="165"/>
      <c r="YU536" s="165"/>
      <c r="YV536" s="165"/>
      <c r="YW536" s="165"/>
      <c r="YX536" s="165"/>
      <c r="YY536" s="165"/>
      <c r="YZ536" s="165"/>
      <c r="ZA536" s="165"/>
      <c r="ZB536" s="165"/>
      <c r="ZC536" s="165"/>
      <c r="ZD536" s="165"/>
      <c r="ZE536" s="165"/>
      <c r="ZF536" s="165"/>
      <c r="ZG536" s="165"/>
      <c r="ZH536" s="165"/>
      <c r="ZI536" s="165"/>
      <c r="ZJ536" s="165"/>
      <c r="ZK536" s="165"/>
      <c r="ZL536" s="165"/>
      <c r="ZM536" s="165"/>
      <c r="ZN536" s="165"/>
      <c r="ZO536" s="165"/>
      <c r="ZP536" s="165"/>
      <c r="ZQ536" s="165"/>
      <c r="ZR536" s="165"/>
      <c r="ZS536" s="165"/>
      <c r="ZT536" s="165"/>
      <c r="ZU536" s="165"/>
      <c r="ZV536" s="165"/>
      <c r="ZW536" s="165"/>
      <c r="ZX536" s="165"/>
      <c r="ZY536" s="165"/>
      <c r="ZZ536" s="165"/>
      <c r="AAA536" s="165"/>
      <c r="AAB536" s="165"/>
      <c r="AAC536" s="165"/>
      <c r="AAD536" s="165"/>
      <c r="AAE536" s="165"/>
      <c r="AAF536" s="165"/>
      <c r="AAG536" s="165"/>
      <c r="AAH536" s="165"/>
      <c r="AAI536" s="165"/>
      <c r="AAJ536" s="165"/>
      <c r="AAK536" s="165"/>
      <c r="AAL536" s="165"/>
      <c r="AAM536" s="165"/>
      <c r="AAN536" s="165"/>
      <c r="AAO536" s="165"/>
      <c r="AAP536" s="165"/>
      <c r="AAQ536" s="165"/>
      <c r="AAR536" s="165"/>
      <c r="AAS536" s="165"/>
      <c r="AAT536" s="165"/>
      <c r="AAU536" s="165"/>
      <c r="AAV536" s="165"/>
      <c r="AAW536" s="165"/>
      <c r="AAX536" s="165"/>
      <c r="AAY536" s="165"/>
      <c r="AAZ536" s="165"/>
      <c r="ABA536" s="165"/>
      <c r="ABB536" s="165"/>
      <c r="ABC536" s="165"/>
      <c r="ABD536" s="165"/>
      <c r="ABE536" s="165"/>
      <c r="ABF536" s="165"/>
      <c r="ABG536" s="165"/>
      <c r="ABH536" s="165"/>
      <c r="ABI536" s="165"/>
      <c r="ABJ536" s="165"/>
      <c r="ABK536" s="165"/>
      <c r="ABL536" s="165"/>
      <c r="ABM536" s="165"/>
      <c r="ABN536" s="165"/>
      <c r="ABO536" s="165"/>
      <c r="ABP536" s="165"/>
      <c r="ABQ536" s="165"/>
      <c r="ABR536" s="165"/>
      <c r="ABS536" s="165"/>
      <c r="ABT536" s="165"/>
      <c r="ABU536" s="165"/>
      <c r="ABV536" s="165"/>
      <c r="ABW536" s="165"/>
      <c r="ABX536" s="165"/>
      <c r="ABY536" s="165"/>
      <c r="ABZ536" s="165"/>
      <c r="ACA536" s="165"/>
      <c r="ACB536" s="165"/>
      <c r="ACC536" s="165"/>
      <c r="ACD536" s="165"/>
      <c r="ACE536" s="165"/>
      <c r="ACF536" s="165"/>
      <c r="ACG536" s="165"/>
      <c r="ACH536" s="165"/>
      <c r="ACI536" s="165"/>
      <c r="ACJ536" s="165"/>
      <c r="ACK536" s="165"/>
      <c r="ACL536" s="165"/>
      <c r="ACM536" s="165"/>
      <c r="ACN536" s="165"/>
      <c r="ACO536" s="165"/>
      <c r="ACP536" s="165"/>
      <c r="ACQ536" s="165"/>
      <c r="ACR536" s="165"/>
      <c r="ACS536" s="165"/>
      <c r="ACT536" s="165"/>
      <c r="ACU536" s="165"/>
      <c r="ACV536" s="165"/>
      <c r="ACW536" s="165"/>
      <c r="ACX536" s="165"/>
      <c r="ACY536" s="165"/>
      <c r="ACZ536" s="165"/>
      <c r="ADA536" s="165"/>
      <c r="ADB536" s="165"/>
      <c r="ADC536" s="165"/>
      <c r="ADD536" s="165"/>
      <c r="ADE536" s="165"/>
      <c r="ADF536" s="165"/>
      <c r="ADG536" s="165"/>
      <c r="ADH536" s="165"/>
      <c r="ADI536" s="165"/>
      <c r="ADJ536" s="165"/>
      <c r="ADK536" s="165"/>
      <c r="ADL536" s="165"/>
      <c r="ADM536" s="165"/>
      <c r="ADN536" s="165"/>
      <c r="ADO536" s="165"/>
      <c r="ADP536" s="165"/>
      <c r="ADQ536" s="165"/>
      <c r="ADR536" s="165"/>
      <c r="ADS536" s="165"/>
      <c r="ADT536" s="165"/>
      <c r="ADU536" s="165"/>
      <c r="ADV536" s="165"/>
      <c r="ADW536" s="165"/>
      <c r="ADX536" s="165"/>
      <c r="ADY536" s="165"/>
      <c r="ADZ536" s="165"/>
      <c r="AEA536" s="165"/>
      <c r="AEB536" s="165"/>
      <c r="AEC536" s="165"/>
      <c r="AED536" s="165"/>
      <c r="AEE536" s="165"/>
      <c r="AEF536" s="165"/>
      <c r="AEG536" s="165"/>
      <c r="AEH536" s="165"/>
      <c r="AEI536" s="165"/>
      <c r="AEJ536" s="165"/>
      <c r="AEK536" s="165"/>
      <c r="AEL536" s="165"/>
      <c r="AEM536" s="165"/>
      <c r="AEN536" s="165"/>
      <c r="AEO536" s="165"/>
      <c r="AEP536" s="165"/>
      <c r="AEQ536" s="165"/>
      <c r="AER536" s="165"/>
      <c r="AES536" s="165"/>
      <c r="AET536" s="165"/>
      <c r="AEU536" s="165"/>
      <c r="AEV536" s="165"/>
      <c r="AEW536" s="165"/>
      <c r="AEX536" s="165"/>
      <c r="AEY536" s="165"/>
      <c r="AEZ536" s="165"/>
      <c r="AFA536" s="165"/>
      <c r="AFB536" s="165"/>
      <c r="AFC536" s="165"/>
      <c r="AFD536" s="165"/>
      <c r="AFE536" s="165"/>
      <c r="AFF536" s="165"/>
      <c r="AFG536" s="165"/>
      <c r="AFH536" s="165"/>
      <c r="AFI536" s="165"/>
      <c r="AFJ536" s="165"/>
      <c r="AFK536" s="165"/>
      <c r="AFL536" s="165"/>
      <c r="AFM536" s="165"/>
      <c r="AFN536" s="165"/>
      <c r="AFO536" s="165"/>
      <c r="AFP536" s="165"/>
      <c r="AFQ536" s="165"/>
      <c r="AFR536" s="165"/>
      <c r="AFS536" s="165"/>
      <c r="AFT536" s="165"/>
      <c r="AFU536" s="165"/>
      <c r="AFV536" s="165"/>
      <c r="AFW536" s="165"/>
      <c r="AFX536" s="165"/>
      <c r="AFY536" s="165"/>
      <c r="AFZ536" s="165"/>
      <c r="AGA536" s="165"/>
      <c r="AGB536" s="165"/>
      <c r="AGC536" s="165"/>
      <c r="AGD536" s="165"/>
      <c r="AGE536" s="165"/>
      <c r="AGF536" s="165"/>
      <c r="AGG536" s="165"/>
      <c r="AGH536" s="165"/>
      <c r="AGI536" s="165"/>
      <c r="AGJ536" s="165"/>
      <c r="AGK536" s="165"/>
      <c r="AGL536" s="165"/>
      <c r="AGM536" s="165"/>
      <c r="AGN536" s="165"/>
      <c r="AGO536" s="165"/>
      <c r="AGP536" s="165"/>
      <c r="AGQ536" s="165"/>
      <c r="AGR536" s="165"/>
      <c r="AGS536" s="165"/>
      <c r="AGT536" s="165"/>
      <c r="AGU536" s="165"/>
      <c r="AGV536" s="165"/>
      <c r="AGW536" s="165"/>
      <c r="AGX536" s="165"/>
      <c r="AGY536" s="165"/>
      <c r="AGZ536" s="165"/>
      <c r="AHA536" s="165"/>
      <c r="AHB536" s="165"/>
      <c r="AHC536" s="165"/>
      <c r="AHD536" s="165"/>
      <c r="AHE536" s="165"/>
      <c r="AHF536" s="165"/>
      <c r="AHG536" s="165"/>
      <c r="AHH536" s="165"/>
      <c r="AHI536" s="165"/>
      <c r="AHJ536" s="165"/>
      <c r="AHK536" s="165"/>
      <c r="AHL536" s="165"/>
      <c r="AHM536" s="165"/>
      <c r="AHN536" s="165"/>
      <c r="AHO536" s="165"/>
      <c r="AHP536" s="165"/>
      <c r="AHQ536" s="165"/>
      <c r="AHR536" s="165"/>
      <c r="AHS536" s="165"/>
      <c r="AHT536" s="165"/>
      <c r="AHU536" s="165"/>
      <c r="AHV536" s="165"/>
      <c r="AHW536" s="165"/>
      <c r="AHX536" s="165"/>
      <c r="AHY536" s="165"/>
      <c r="AHZ536" s="165"/>
      <c r="AIA536" s="165"/>
      <c r="AIB536" s="165"/>
      <c r="AIC536" s="165"/>
      <c r="AID536" s="165"/>
      <c r="AIE536" s="165"/>
      <c r="AIF536" s="165"/>
      <c r="AIG536" s="165"/>
      <c r="AIH536" s="165"/>
      <c r="AII536" s="165"/>
      <c r="AIJ536" s="165"/>
      <c r="AIK536" s="165"/>
      <c r="AIL536" s="165"/>
      <c r="AIM536" s="165"/>
      <c r="AIN536" s="165"/>
      <c r="AIO536" s="165"/>
      <c r="AIP536" s="165"/>
      <c r="AIQ536" s="165"/>
      <c r="AIR536" s="165"/>
      <c r="AIS536" s="165"/>
      <c r="AIT536" s="165"/>
      <c r="AIU536" s="165"/>
      <c r="AIV536" s="165"/>
      <c r="AIW536" s="165"/>
      <c r="AIX536" s="165"/>
      <c r="AIY536" s="165"/>
      <c r="AIZ536" s="165"/>
      <c r="AJA536" s="165"/>
      <c r="AJB536" s="165"/>
      <c r="AJC536" s="165"/>
      <c r="AJD536" s="165"/>
      <c r="AJE536" s="165"/>
      <c r="AJF536" s="165"/>
      <c r="AJG536" s="165"/>
      <c r="AJH536" s="165"/>
      <c r="AJI536" s="165"/>
      <c r="AJJ536" s="165"/>
      <c r="AJK536" s="165"/>
      <c r="AJL536" s="165"/>
      <c r="AJM536" s="165"/>
      <c r="AJN536" s="165"/>
      <c r="AJO536" s="165"/>
      <c r="AJP536" s="165"/>
      <c r="AJQ536" s="165"/>
      <c r="AJR536" s="165"/>
      <c r="AJS536" s="165"/>
      <c r="AJT536" s="165"/>
      <c r="AJU536" s="165"/>
      <c r="AJV536" s="165"/>
      <c r="AJW536" s="165"/>
      <c r="AJX536" s="165"/>
      <c r="AJY536" s="165"/>
      <c r="AJZ536" s="165"/>
    </row>
    <row r="537" spans="1:962" ht="47.25" x14ac:dyDescent="0.25">
      <c r="A537" s="112">
        <v>60000053</v>
      </c>
      <c r="B537" s="61" t="s">
        <v>434</v>
      </c>
      <c r="C537" s="153" t="str">
        <f>VLOOKUP(A537,'[5]Прейскурант 2021'!$A$11:$I$1419,3,0)</f>
        <v>иссл.</v>
      </c>
      <c r="D537" s="155">
        <f t="shared" ref="D537:D573" si="36">E537/1.2</f>
        <v>7505</v>
      </c>
      <c r="E537" s="155">
        <f>VLOOKUP(A537,[6]Лист2!$A$10:$G$1458,6,0)</f>
        <v>9006</v>
      </c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  <c r="AZ537" s="165"/>
      <c r="BA537" s="165"/>
      <c r="BB537" s="165"/>
      <c r="BC537" s="165"/>
      <c r="BD537" s="165"/>
      <c r="BE537" s="165"/>
      <c r="BF537" s="165"/>
      <c r="BG537" s="165"/>
      <c r="BH537" s="165"/>
      <c r="BI537" s="165"/>
      <c r="BJ537" s="165"/>
      <c r="BK537" s="165"/>
      <c r="BL537" s="165"/>
      <c r="BM537" s="165"/>
      <c r="BN537" s="165"/>
      <c r="BO537" s="165"/>
      <c r="BP537" s="165"/>
      <c r="BQ537" s="165"/>
      <c r="BR537" s="165"/>
      <c r="BS537" s="165"/>
      <c r="BT537" s="165"/>
      <c r="BU537" s="165"/>
      <c r="BV537" s="165"/>
      <c r="BW537" s="165"/>
      <c r="BX537" s="165"/>
      <c r="BY537" s="165"/>
      <c r="BZ537" s="165"/>
      <c r="CA537" s="165"/>
      <c r="CB537" s="165"/>
      <c r="CC537" s="165"/>
      <c r="CD537" s="165"/>
      <c r="CE537" s="165"/>
      <c r="CF537" s="165"/>
      <c r="CG537" s="165"/>
      <c r="CH537" s="165"/>
      <c r="CI537" s="165"/>
      <c r="CJ537" s="165"/>
      <c r="CK537" s="165"/>
      <c r="CL537" s="165"/>
      <c r="CM537" s="165"/>
      <c r="CN537" s="165"/>
      <c r="CO537" s="165"/>
      <c r="CP537" s="165"/>
      <c r="CQ537" s="165"/>
      <c r="CR537" s="165"/>
      <c r="CS537" s="165"/>
      <c r="CT537" s="165"/>
      <c r="CU537" s="165"/>
      <c r="CV537" s="165"/>
      <c r="CW537" s="165"/>
      <c r="CX537" s="165"/>
      <c r="CY537" s="165"/>
      <c r="CZ537" s="165"/>
      <c r="DA537" s="165"/>
      <c r="DB537" s="165"/>
      <c r="DC537" s="165"/>
      <c r="DD537" s="165"/>
      <c r="DE537" s="165"/>
      <c r="DF537" s="165"/>
      <c r="DG537" s="165"/>
      <c r="DH537" s="165"/>
      <c r="DI537" s="165"/>
      <c r="DJ537" s="165"/>
      <c r="DK537" s="165"/>
      <c r="DL537" s="165"/>
      <c r="DM537" s="165"/>
      <c r="DN537" s="165"/>
      <c r="DO537" s="165"/>
      <c r="DP537" s="165"/>
      <c r="DQ537" s="165"/>
      <c r="DR537" s="165"/>
      <c r="DS537" s="165"/>
      <c r="DT537" s="165"/>
      <c r="DU537" s="165"/>
      <c r="DV537" s="165"/>
      <c r="DW537" s="165"/>
      <c r="DX537" s="165"/>
      <c r="DY537" s="165"/>
      <c r="DZ537" s="165"/>
      <c r="EA537" s="165"/>
      <c r="EB537" s="165"/>
      <c r="EC537" s="165"/>
      <c r="ED537" s="165"/>
      <c r="EE537" s="165"/>
      <c r="EF537" s="165"/>
      <c r="EG537" s="165"/>
      <c r="EH537" s="165"/>
      <c r="EI537" s="165"/>
      <c r="EJ537" s="165"/>
      <c r="EK537" s="165"/>
      <c r="EL537" s="165"/>
      <c r="EM537" s="165"/>
      <c r="EN537" s="165"/>
      <c r="EO537" s="165"/>
      <c r="EP537" s="165"/>
      <c r="EQ537" s="165"/>
      <c r="ER537" s="165"/>
      <c r="ES537" s="165"/>
      <c r="ET537" s="165"/>
      <c r="EU537" s="165"/>
      <c r="EV537" s="165"/>
      <c r="EW537" s="165"/>
      <c r="EX537" s="165"/>
      <c r="EY537" s="165"/>
      <c r="EZ537" s="165"/>
      <c r="FA537" s="165"/>
      <c r="FB537" s="165"/>
      <c r="FC537" s="165"/>
      <c r="FD537" s="165"/>
      <c r="FE537" s="165"/>
      <c r="FF537" s="165"/>
      <c r="FG537" s="165"/>
      <c r="FH537" s="165"/>
      <c r="FI537" s="165"/>
      <c r="FJ537" s="165"/>
      <c r="FK537" s="165"/>
      <c r="FL537" s="165"/>
      <c r="FM537" s="165"/>
      <c r="FN537" s="165"/>
      <c r="FO537" s="165"/>
      <c r="FP537" s="165"/>
      <c r="FQ537" s="165"/>
      <c r="FR537" s="165"/>
      <c r="FS537" s="165"/>
      <c r="FT537" s="165"/>
      <c r="FU537" s="165"/>
      <c r="FV537" s="165"/>
      <c r="FW537" s="165"/>
      <c r="FX537" s="165"/>
      <c r="FY537" s="165"/>
      <c r="FZ537" s="165"/>
      <c r="GA537" s="165"/>
      <c r="GB537" s="165"/>
      <c r="GC537" s="165"/>
      <c r="GD537" s="165"/>
      <c r="GE537" s="165"/>
      <c r="GF537" s="165"/>
      <c r="GG537" s="165"/>
      <c r="GH537" s="165"/>
      <c r="GI537" s="165"/>
      <c r="GJ537" s="165"/>
      <c r="GK537" s="165"/>
      <c r="GL537" s="165"/>
      <c r="GM537" s="165"/>
      <c r="GN537" s="165"/>
      <c r="GO537" s="165"/>
      <c r="GP537" s="165"/>
      <c r="GQ537" s="165"/>
      <c r="GR537" s="165"/>
      <c r="GS537" s="165"/>
      <c r="GT537" s="165"/>
      <c r="GU537" s="165"/>
      <c r="GV537" s="165"/>
      <c r="GW537" s="165"/>
      <c r="GX537" s="165"/>
      <c r="GY537" s="165"/>
      <c r="GZ537" s="165"/>
      <c r="HA537" s="165"/>
      <c r="HB537" s="165"/>
      <c r="HC537" s="165"/>
      <c r="HD537" s="165"/>
      <c r="HE537" s="165"/>
      <c r="HF537" s="165"/>
      <c r="HG537" s="165"/>
      <c r="HH537" s="165"/>
      <c r="HI537" s="165"/>
      <c r="HJ537" s="165"/>
      <c r="HK537" s="165"/>
      <c r="HL537" s="165"/>
      <c r="HM537" s="165"/>
      <c r="HN537" s="165"/>
      <c r="HO537" s="165"/>
      <c r="HP537" s="165"/>
      <c r="HQ537" s="165"/>
      <c r="HR537" s="165"/>
      <c r="HS537" s="165"/>
      <c r="HT537" s="165"/>
      <c r="HU537" s="165"/>
      <c r="HV537" s="165"/>
      <c r="HW537" s="165"/>
      <c r="HX537" s="165"/>
      <c r="HY537" s="165"/>
      <c r="HZ537" s="165"/>
      <c r="IA537" s="165"/>
      <c r="IB537" s="165"/>
      <c r="IC537" s="165"/>
      <c r="ID537" s="165"/>
      <c r="IE537" s="165"/>
      <c r="IF537" s="165"/>
      <c r="IG537" s="165"/>
      <c r="IH537" s="165"/>
      <c r="II537" s="165"/>
      <c r="IJ537" s="165"/>
      <c r="IK537" s="165"/>
      <c r="IL537" s="165"/>
      <c r="IM537" s="165"/>
      <c r="IN537" s="165"/>
      <c r="IO537" s="165"/>
      <c r="IP537" s="165"/>
      <c r="IQ537" s="165"/>
      <c r="IR537" s="165"/>
      <c r="IS537" s="165"/>
      <c r="IT537" s="165"/>
      <c r="IU537" s="165"/>
      <c r="IV537" s="165"/>
      <c r="IW537" s="165"/>
      <c r="IX537" s="165"/>
      <c r="IY537" s="165"/>
      <c r="IZ537" s="165"/>
      <c r="JA537" s="165"/>
      <c r="JB537" s="165"/>
      <c r="JC537" s="165"/>
      <c r="JD537" s="165"/>
      <c r="JE537" s="165"/>
      <c r="JF537" s="165"/>
      <c r="JG537" s="165"/>
      <c r="JH537" s="165"/>
      <c r="JI537" s="165"/>
      <c r="JJ537" s="165"/>
      <c r="JK537" s="165"/>
      <c r="JL537" s="165"/>
      <c r="JM537" s="165"/>
      <c r="JN537" s="165"/>
      <c r="JO537" s="165"/>
      <c r="JP537" s="165"/>
      <c r="JQ537" s="165"/>
      <c r="JR537" s="165"/>
      <c r="JS537" s="165"/>
      <c r="JT537" s="165"/>
      <c r="JU537" s="165"/>
      <c r="JV537" s="165"/>
      <c r="JW537" s="165"/>
      <c r="JX537" s="165"/>
      <c r="JY537" s="165"/>
      <c r="JZ537" s="165"/>
      <c r="KA537" s="165"/>
      <c r="KB537" s="165"/>
      <c r="KC537" s="165"/>
      <c r="KD537" s="165"/>
      <c r="KE537" s="165"/>
      <c r="KF537" s="165"/>
      <c r="KG537" s="165"/>
      <c r="KH537" s="165"/>
      <c r="KI537" s="165"/>
      <c r="KJ537" s="165"/>
      <c r="KK537" s="165"/>
      <c r="KL537" s="165"/>
      <c r="KM537" s="165"/>
      <c r="KN537" s="165"/>
      <c r="KO537" s="165"/>
      <c r="KP537" s="165"/>
      <c r="KQ537" s="165"/>
      <c r="KR537" s="165"/>
      <c r="KS537" s="165"/>
      <c r="KT537" s="165"/>
      <c r="KU537" s="165"/>
      <c r="KV537" s="165"/>
      <c r="KW537" s="165"/>
      <c r="KX537" s="165"/>
      <c r="KY537" s="165"/>
      <c r="KZ537" s="165"/>
      <c r="LA537" s="165"/>
      <c r="LB537" s="165"/>
      <c r="LC537" s="165"/>
      <c r="LD537" s="165"/>
      <c r="LE537" s="165"/>
      <c r="LF537" s="165"/>
      <c r="LG537" s="165"/>
      <c r="LH537" s="165"/>
      <c r="LI537" s="165"/>
      <c r="LJ537" s="165"/>
      <c r="LK537" s="165"/>
      <c r="LL537" s="165"/>
      <c r="LM537" s="165"/>
      <c r="LN537" s="165"/>
      <c r="LO537" s="165"/>
      <c r="LP537" s="165"/>
      <c r="LQ537" s="165"/>
      <c r="LR537" s="165"/>
      <c r="LS537" s="165"/>
      <c r="LT537" s="165"/>
      <c r="LU537" s="165"/>
      <c r="LV537" s="165"/>
      <c r="LW537" s="165"/>
      <c r="LX537" s="165"/>
      <c r="LY537" s="165"/>
      <c r="LZ537" s="165"/>
      <c r="MA537" s="165"/>
      <c r="MB537" s="165"/>
      <c r="MC537" s="165"/>
      <c r="MD537" s="165"/>
      <c r="ME537" s="165"/>
      <c r="MF537" s="165"/>
      <c r="MG537" s="165"/>
      <c r="MH537" s="165"/>
      <c r="MI537" s="165"/>
      <c r="MJ537" s="165"/>
      <c r="MK537" s="165"/>
      <c r="ML537" s="165"/>
      <c r="MM537" s="165"/>
      <c r="MN537" s="165"/>
      <c r="MO537" s="165"/>
      <c r="MP537" s="165"/>
      <c r="MQ537" s="165"/>
      <c r="MR537" s="165"/>
      <c r="MS537" s="165"/>
      <c r="MT537" s="165"/>
      <c r="MU537" s="165"/>
      <c r="MV537" s="165"/>
      <c r="MW537" s="165"/>
      <c r="MX537" s="165"/>
      <c r="MY537" s="165"/>
      <c r="MZ537" s="165"/>
      <c r="NA537" s="165"/>
      <c r="NB537" s="165"/>
      <c r="NC537" s="165"/>
      <c r="ND537" s="165"/>
      <c r="NE537" s="165"/>
      <c r="NF537" s="165"/>
      <c r="NG537" s="165"/>
      <c r="NH537" s="165"/>
      <c r="NI537" s="165"/>
      <c r="NJ537" s="165"/>
      <c r="NK537" s="165"/>
      <c r="NL537" s="165"/>
      <c r="NM537" s="165"/>
      <c r="NN537" s="165"/>
      <c r="NO537" s="165"/>
      <c r="NP537" s="165"/>
      <c r="NQ537" s="165"/>
      <c r="NR537" s="165"/>
      <c r="NS537" s="165"/>
      <c r="NT537" s="165"/>
      <c r="NU537" s="165"/>
      <c r="NV537" s="165"/>
      <c r="NW537" s="165"/>
      <c r="NX537" s="165"/>
      <c r="NY537" s="165"/>
      <c r="NZ537" s="165"/>
      <c r="OA537" s="165"/>
      <c r="OB537" s="165"/>
      <c r="OC537" s="165"/>
      <c r="OD537" s="165"/>
      <c r="OE537" s="165"/>
      <c r="OF537" s="165"/>
      <c r="OG537" s="165"/>
      <c r="OH537" s="165"/>
      <c r="OI537" s="165"/>
      <c r="OJ537" s="165"/>
      <c r="OK537" s="165"/>
      <c r="OL537" s="165"/>
      <c r="OM537" s="165"/>
      <c r="ON537" s="165"/>
      <c r="OO537" s="165"/>
      <c r="OP537" s="165"/>
      <c r="OQ537" s="165"/>
      <c r="OR537" s="165"/>
      <c r="OS537" s="165"/>
      <c r="OT537" s="165"/>
      <c r="OU537" s="165"/>
      <c r="OV537" s="165"/>
      <c r="OW537" s="165"/>
      <c r="OX537" s="165"/>
      <c r="OY537" s="165"/>
      <c r="OZ537" s="165"/>
      <c r="PA537" s="165"/>
      <c r="PB537" s="165"/>
      <c r="PC537" s="165"/>
      <c r="PD537" s="165"/>
      <c r="PE537" s="165"/>
      <c r="PF537" s="165"/>
      <c r="PG537" s="165"/>
      <c r="PH537" s="165"/>
      <c r="PI537" s="165"/>
      <c r="PJ537" s="165"/>
      <c r="PK537" s="165"/>
      <c r="PL537" s="165"/>
      <c r="PM537" s="165"/>
      <c r="PN537" s="165"/>
      <c r="PO537" s="165"/>
      <c r="PP537" s="165"/>
      <c r="PQ537" s="165"/>
      <c r="PR537" s="165"/>
      <c r="PS537" s="165"/>
      <c r="PT537" s="165"/>
      <c r="PU537" s="165"/>
      <c r="PV537" s="165"/>
      <c r="PW537" s="165"/>
      <c r="PX537" s="165"/>
      <c r="PY537" s="165"/>
      <c r="PZ537" s="165"/>
      <c r="QA537" s="165"/>
      <c r="QB537" s="165"/>
      <c r="QC537" s="165"/>
      <c r="QD537" s="165"/>
      <c r="QE537" s="165"/>
      <c r="QF537" s="165"/>
      <c r="QG537" s="165"/>
      <c r="QH537" s="165"/>
      <c r="QI537" s="165"/>
      <c r="QJ537" s="165"/>
      <c r="QK537" s="165"/>
      <c r="QL537" s="165"/>
      <c r="QM537" s="165"/>
      <c r="QN537" s="165"/>
      <c r="QO537" s="165"/>
      <c r="QP537" s="165"/>
      <c r="QQ537" s="165"/>
      <c r="QR537" s="165"/>
      <c r="QS537" s="165"/>
      <c r="QT537" s="165"/>
      <c r="QU537" s="165"/>
      <c r="QV537" s="165"/>
      <c r="QW537" s="165"/>
      <c r="QX537" s="165"/>
      <c r="QY537" s="165"/>
      <c r="QZ537" s="165"/>
      <c r="RA537" s="165"/>
      <c r="RB537" s="165"/>
      <c r="RC537" s="165"/>
      <c r="RD537" s="165"/>
      <c r="RE537" s="165"/>
      <c r="RF537" s="165"/>
      <c r="RG537" s="165"/>
      <c r="RH537" s="165"/>
      <c r="RI537" s="165"/>
      <c r="RJ537" s="165"/>
      <c r="RK537" s="165"/>
      <c r="RL537" s="165"/>
      <c r="RM537" s="165"/>
      <c r="RN537" s="165"/>
      <c r="RO537" s="165"/>
      <c r="RP537" s="165"/>
      <c r="RQ537" s="165"/>
      <c r="RR537" s="165"/>
      <c r="RS537" s="165"/>
      <c r="RT537" s="165"/>
      <c r="RU537" s="165"/>
      <c r="RV537" s="165"/>
      <c r="RW537" s="165"/>
      <c r="RX537" s="165"/>
      <c r="RY537" s="165"/>
      <c r="RZ537" s="165"/>
      <c r="SA537" s="165"/>
      <c r="SB537" s="165"/>
      <c r="SC537" s="165"/>
      <c r="SD537" s="165"/>
      <c r="SE537" s="165"/>
      <c r="SF537" s="165"/>
      <c r="SG537" s="165"/>
      <c r="SH537" s="165"/>
      <c r="SI537" s="165"/>
      <c r="SJ537" s="165"/>
      <c r="SK537" s="165"/>
      <c r="SL537" s="165"/>
      <c r="SM537" s="165"/>
      <c r="SN537" s="165"/>
      <c r="SO537" s="165"/>
      <c r="SP537" s="165"/>
      <c r="SQ537" s="165"/>
      <c r="SR537" s="165"/>
      <c r="SS537" s="165"/>
      <c r="ST537" s="165"/>
      <c r="SU537" s="165"/>
      <c r="SV537" s="165"/>
      <c r="SW537" s="165"/>
      <c r="SX537" s="165"/>
      <c r="SY537" s="165"/>
      <c r="SZ537" s="165"/>
      <c r="TA537" s="165"/>
      <c r="TB537" s="165"/>
      <c r="TC537" s="165"/>
      <c r="TD537" s="165"/>
      <c r="TE537" s="165"/>
      <c r="TF537" s="165"/>
      <c r="TG537" s="165"/>
      <c r="TH537" s="165"/>
      <c r="TI537" s="165"/>
      <c r="TJ537" s="165"/>
      <c r="TK537" s="165"/>
      <c r="TL537" s="165"/>
      <c r="TM537" s="165"/>
      <c r="TN537" s="165"/>
      <c r="TO537" s="165"/>
      <c r="TP537" s="165"/>
      <c r="TQ537" s="165"/>
      <c r="TR537" s="165"/>
      <c r="TS537" s="165"/>
      <c r="TT537" s="165"/>
      <c r="TU537" s="165"/>
      <c r="TV537" s="165"/>
      <c r="TW537" s="165"/>
      <c r="TX537" s="165"/>
      <c r="TY537" s="165"/>
      <c r="TZ537" s="165"/>
      <c r="UA537" s="165"/>
      <c r="UB537" s="165"/>
      <c r="UC537" s="165"/>
      <c r="UD537" s="165"/>
      <c r="UE537" s="165"/>
      <c r="UF537" s="165"/>
      <c r="UG537" s="165"/>
      <c r="UH537" s="165"/>
      <c r="UI537" s="165"/>
      <c r="UJ537" s="165"/>
      <c r="UK537" s="165"/>
      <c r="UL537" s="165"/>
      <c r="UM537" s="165"/>
      <c r="UN537" s="165"/>
      <c r="UO537" s="165"/>
      <c r="UP537" s="165"/>
      <c r="UQ537" s="165"/>
      <c r="UR537" s="165"/>
      <c r="US537" s="165"/>
      <c r="UT537" s="165"/>
      <c r="UU537" s="165"/>
      <c r="UV537" s="165"/>
      <c r="UW537" s="165"/>
      <c r="UX537" s="165"/>
      <c r="UY537" s="165"/>
      <c r="UZ537" s="165"/>
      <c r="VA537" s="165"/>
      <c r="VB537" s="165"/>
      <c r="VC537" s="165"/>
      <c r="VD537" s="165"/>
      <c r="VE537" s="165"/>
      <c r="VF537" s="165"/>
      <c r="VG537" s="165"/>
      <c r="VH537" s="165"/>
      <c r="VI537" s="165"/>
      <c r="VJ537" s="165"/>
      <c r="VK537" s="165"/>
      <c r="VL537" s="165"/>
      <c r="VM537" s="165"/>
      <c r="VN537" s="165"/>
      <c r="VO537" s="165"/>
      <c r="VP537" s="165"/>
      <c r="VQ537" s="165"/>
      <c r="VR537" s="165"/>
      <c r="VS537" s="165"/>
      <c r="VT537" s="165"/>
      <c r="VU537" s="165"/>
      <c r="VV537" s="165"/>
      <c r="VW537" s="165"/>
      <c r="VX537" s="165"/>
      <c r="VY537" s="165"/>
      <c r="VZ537" s="165"/>
      <c r="WA537" s="165"/>
      <c r="WB537" s="165"/>
      <c r="WC537" s="165"/>
      <c r="WD537" s="165"/>
      <c r="WE537" s="165"/>
      <c r="WF537" s="165"/>
      <c r="WG537" s="165"/>
      <c r="WH537" s="165"/>
      <c r="WI537" s="165"/>
      <c r="WJ537" s="165"/>
      <c r="WK537" s="165"/>
      <c r="WL537" s="165"/>
      <c r="WM537" s="165"/>
      <c r="WN537" s="165"/>
      <c r="WO537" s="165"/>
      <c r="WP537" s="165"/>
      <c r="WQ537" s="165"/>
      <c r="WR537" s="165"/>
      <c r="WS537" s="165"/>
      <c r="WT537" s="165"/>
      <c r="WU537" s="165"/>
      <c r="WV537" s="165"/>
      <c r="WW537" s="165"/>
      <c r="WX537" s="165"/>
      <c r="WY537" s="165"/>
      <c r="WZ537" s="165"/>
      <c r="XA537" s="165"/>
      <c r="XB537" s="165"/>
      <c r="XC537" s="165"/>
      <c r="XD537" s="165"/>
      <c r="XE537" s="165"/>
      <c r="XF537" s="165"/>
      <c r="XG537" s="165"/>
      <c r="XH537" s="165"/>
      <c r="XI537" s="165"/>
      <c r="XJ537" s="165"/>
      <c r="XK537" s="165"/>
      <c r="XL537" s="165"/>
      <c r="XM537" s="165"/>
      <c r="XN537" s="165"/>
      <c r="XO537" s="165"/>
      <c r="XP537" s="165"/>
      <c r="XQ537" s="165"/>
      <c r="XR537" s="165"/>
      <c r="XS537" s="165"/>
      <c r="XT537" s="165"/>
      <c r="XU537" s="165"/>
      <c r="XV537" s="165"/>
      <c r="XW537" s="165"/>
      <c r="XX537" s="165"/>
      <c r="XY537" s="165"/>
      <c r="XZ537" s="165"/>
      <c r="YA537" s="165"/>
      <c r="YB537" s="165"/>
      <c r="YC537" s="165"/>
      <c r="YD537" s="165"/>
      <c r="YE537" s="165"/>
      <c r="YF537" s="165"/>
      <c r="YG537" s="165"/>
      <c r="YH537" s="165"/>
      <c r="YI537" s="165"/>
      <c r="YJ537" s="165"/>
      <c r="YK537" s="165"/>
      <c r="YL537" s="165"/>
      <c r="YM537" s="165"/>
      <c r="YN537" s="165"/>
      <c r="YO537" s="165"/>
      <c r="YP537" s="165"/>
      <c r="YQ537" s="165"/>
      <c r="YR537" s="165"/>
      <c r="YS537" s="165"/>
      <c r="YT537" s="165"/>
      <c r="YU537" s="165"/>
      <c r="YV537" s="165"/>
      <c r="YW537" s="165"/>
      <c r="YX537" s="165"/>
      <c r="YY537" s="165"/>
      <c r="YZ537" s="165"/>
      <c r="ZA537" s="165"/>
      <c r="ZB537" s="165"/>
      <c r="ZC537" s="165"/>
      <c r="ZD537" s="165"/>
      <c r="ZE537" s="165"/>
      <c r="ZF537" s="165"/>
      <c r="ZG537" s="165"/>
      <c r="ZH537" s="165"/>
      <c r="ZI537" s="165"/>
      <c r="ZJ537" s="165"/>
      <c r="ZK537" s="165"/>
      <c r="ZL537" s="165"/>
      <c r="ZM537" s="165"/>
      <c r="ZN537" s="165"/>
      <c r="ZO537" s="165"/>
      <c r="ZP537" s="165"/>
      <c r="ZQ537" s="165"/>
      <c r="ZR537" s="165"/>
      <c r="ZS537" s="165"/>
      <c r="ZT537" s="165"/>
      <c r="ZU537" s="165"/>
      <c r="ZV537" s="165"/>
      <c r="ZW537" s="165"/>
      <c r="ZX537" s="165"/>
      <c r="ZY537" s="165"/>
      <c r="ZZ537" s="165"/>
      <c r="AAA537" s="165"/>
      <c r="AAB537" s="165"/>
      <c r="AAC537" s="165"/>
      <c r="AAD537" s="165"/>
      <c r="AAE537" s="165"/>
      <c r="AAF537" s="165"/>
      <c r="AAG537" s="165"/>
      <c r="AAH537" s="165"/>
      <c r="AAI537" s="165"/>
      <c r="AAJ537" s="165"/>
      <c r="AAK537" s="165"/>
      <c r="AAL537" s="165"/>
      <c r="AAM537" s="165"/>
      <c r="AAN537" s="165"/>
      <c r="AAO537" s="165"/>
      <c r="AAP537" s="165"/>
      <c r="AAQ537" s="165"/>
      <c r="AAR537" s="165"/>
      <c r="AAS537" s="165"/>
      <c r="AAT537" s="165"/>
      <c r="AAU537" s="165"/>
      <c r="AAV537" s="165"/>
      <c r="AAW537" s="165"/>
      <c r="AAX537" s="165"/>
      <c r="AAY537" s="165"/>
      <c r="AAZ537" s="165"/>
      <c r="ABA537" s="165"/>
      <c r="ABB537" s="165"/>
      <c r="ABC537" s="165"/>
      <c r="ABD537" s="165"/>
      <c r="ABE537" s="165"/>
      <c r="ABF537" s="165"/>
      <c r="ABG537" s="165"/>
      <c r="ABH537" s="165"/>
      <c r="ABI537" s="165"/>
      <c r="ABJ537" s="165"/>
      <c r="ABK537" s="165"/>
      <c r="ABL537" s="165"/>
      <c r="ABM537" s="165"/>
      <c r="ABN537" s="165"/>
      <c r="ABO537" s="165"/>
      <c r="ABP537" s="165"/>
      <c r="ABQ537" s="165"/>
      <c r="ABR537" s="165"/>
      <c r="ABS537" s="165"/>
      <c r="ABT537" s="165"/>
      <c r="ABU537" s="165"/>
      <c r="ABV537" s="165"/>
      <c r="ABW537" s="165"/>
      <c r="ABX537" s="165"/>
      <c r="ABY537" s="165"/>
      <c r="ABZ537" s="165"/>
      <c r="ACA537" s="165"/>
      <c r="ACB537" s="165"/>
      <c r="ACC537" s="165"/>
      <c r="ACD537" s="165"/>
      <c r="ACE537" s="165"/>
      <c r="ACF537" s="165"/>
      <c r="ACG537" s="165"/>
      <c r="ACH537" s="165"/>
      <c r="ACI537" s="165"/>
      <c r="ACJ537" s="165"/>
      <c r="ACK537" s="165"/>
      <c r="ACL537" s="165"/>
      <c r="ACM537" s="165"/>
      <c r="ACN537" s="165"/>
      <c r="ACO537" s="165"/>
      <c r="ACP537" s="165"/>
      <c r="ACQ537" s="165"/>
      <c r="ACR537" s="165"/>
      <c r="ACS537" s="165"/>
      <c r="ACT537" s="165"/>
      <c r="ACU537" s="165"/>
      <c r="ACV537" s="165"/>
      <c r="ACW537" s="165"/>
      <c r="ACX537" s="165"/>
      <c r="ACY537" s="165"/>
      <c r="ACZ537" s="165"/>
      <c r="ADA537" s="165"/>
      <c r="ADB537" s="165"/>
      <c r="ADC537" s="165"/>
      <c r="ADD537" s="165"/>
      <c r="ADE537" s="165"/>
      <c r="ADF537" s="165"/>
      <c r="ADG537" s="165"/>
      <c r="ADH537" s="165"/>
      <c r="ADI537" s="165"/>
      <c r="ADJ537" s="165"/>
      <c r="ADK537" s="165"/>
      <c r="ADL537" s="165"/>
      <c r="ADM537" s="165"/>
      <c r="ADN537" s="165"/>
      <c r="ADO537" s="165"/>
      <c r="ADP537" s="165"/>
      <c r="ADQ537" s="165"/>
      <c r="ADR537" s="165"/>
      <c r="ADS537" s="165"/>
      <c r="ADT537" s="165"/>
      <c r="ADU537" s="165"/>
      <c r="ADV537" s="165"/>
      <c r="ADW537" s="165"/>
      <c r="ADX537" s="165"/>
      <c r="ADY537" s="165"/>
      <c r="ADZ537" s="165"/>
      <c r="AEA537" s="165"/>
      <c r="AEB537" s="165"/>
      <c r="AEC537" s="165"/>
      <c r="AED537" s="165"/>
      <c r="AEE537" s="165"/>
      <c r="AEF537" s="165"/>
      <c r="AEG537" s="165"/>
      <c r="AEH537" s="165"/>
      <c r="AEI537" s="165"/>
      <c r="AEJ537" s="165"/>
      <c r="AEK537" s="165"/>
      <c r="AEL537" s="165"/>
      <c r="AEM537" s="165"/>
      <c r="AEN537" s="165"/>
      <c r="AEO537" s="165"/>
      <c r="AEP537" s="165"/>
      <c r="AEQ537" s="165"/>
      <c r="AER537" s="165"/>
      <c r="AES537" s="165"/>
      <c r="AET537" s="165"/>
      <c r="AEU537" s="165"/>
      <c r="AEV537" s="165"/>
      <c r="AEW537" s="165"/>
      <c r="AEX537" s="165"/>
      <c r="AEY537" s="165"/>
      <c r="AEZ537" s="165"/>
      <c r="AFA537" s="165"/>
      <c r="AFB537" s="165"/>
      <c r="AFC537" s="165"/>
      <c r="AFD537" s="165"/>
      <c r="AFE537" s="165"/>
      <c r="AFF537" s="165"/>
      <c r="AFG537" s="165"/>
      <c r="AFH537" s="165"/>
      <c r="AFI537" s="165"/>
      <c r="AFJ537" s="165"/>
      <c r="AFK537" s="165"/>
      <c r="AFL537" s="165"/>
      <c r="AFM537" s="165"/>
      <c r="AFN537" s="165"/>
      <c r="AFO537" s="165"/>
      <c r="AFP537" s="165"/>
      <c r="AFQ537" s="165"/>
      <c r="AFR537" s="165"/>
      <c r="AFS537" s="165"/>
      <c r="AFT537" s="165"/>
      <c r="AFU537" s="165"/>
      <c r="AFV537" s="165"/>
      <c r="AFW537" s="165"/>
      <c r="AFX537" s="165"/>
      <c r="AFY537" s="165"/>
      <c r="AFZ537" s="165"/>
      <c r="AGA537" s="165"/>
      <c r="AGB537" s="165"/>
      <c r="AGC537" s="165"/>
      <c r="AGD537" s="165"/>
      <c r="AGE537" s="165"/>
      <c r="AGF537" s="165"/>
      <c r="AGG537" s="165"/>
      <c r="AGH537" s="165"/>
      <c r="AGI537" s="165"/>
      <c r="AGJ537" s="165"/>
      <c r="AGK537" s="165"/>
      <c r="AGL537" s="165"/>
      <c r="AGM537" s="165"/>
      <c r="AGN537" s="165"/>
      <c r="AGO537" s="165"/>
      <c r="AGP537" s="165"/>
      <c r="AGQ537" s="165"/>
      <c r="AGR537" s="165"/>
      <c r="AGS537" s="165"/>
      <c r="AGT537" s="165"/>
      <c r="AGU537" s="165"/>
      <c r="AGV537" s="165"/>
      <c r="AGW537" s="165"/>
      <c r="AGX537" s="165"/>
      <c r="AGY537" s="165"/>
      <c r="AGZ537" s="165"/>
      <c r="AHA537" s="165"/>
      <c r="AHB537" s="165"/>
      <c r="AHC537" s="165"/>
      <c r="AHD537" s="165"/>
      <c r="AHE537" s="165"/>
      <c r="AHF537" s="165"/>
      <c r="AHG537" s="165"/>
      <c r="AHH537" s="165"/>
      <c r="AHI537" s="165"/>
      <c r="AHJ537" s="165"/>
      <c r="AHK537" s="165"/>
      <c r="AHL537" s="165"/>
      <c r="AHM537" s="165"/>
      <c r="AHN537" s="165"/>
      <c r="AHO537" s="165"/>
      <c r="AHP537" s="165"/>
      <c r="AHQ537" s="165"/>
      <c r="AHR537" s="165"/>
      <c r="AHS537" s="165"/>
      <c r="AHT537" s="165"/>
      <c r="AHU537" s="165"/>
      <c r="AHV537" s="165"/>
      <c r="AHW537" s="165"/>
      <c r="AHX537" s="165"/>
      <c r="AHY537" s="165"/>
      <c r="AHZ537" s="165"/>
      <c r="AIA537" s="165"/>
      <c r="AIB537" s="165"/>
      <c r="AIC537" s="165"/>
      <c r="AID537" s="165"/>
      <c r="AIE537" s="165"/>
      <c r="AIF537" s="165"/>
      <c r="AIG537" s="165"/>
      <c r="AIH537" s="165"/>
      <c r="AII537" s="165"/>
      <c r="AIJ537" s="165"/>
      <c r="AIK537" s="165"/>
      <c r="AIL537" s="165"/>
      <c r="AIM537" s="165"/>
      <c r="AIN537" s="165"/>
      <c r="AIO537" s="165"/>
      <c r="AIP537" s="165"/>
      <c r="AIQ537" s="165"/>
      <c r="AIR537" s="165"/>
      <c r="AIS537" s="165"/>
      <c r="AIT537" s="165"/>
      <c r="AIU537" s="165"/>
      <c r="AIV537" s="165"/>
      <c r="AIW537" s="165"/>
      <c r="AIX537" s="165"/>
      <c r="AIY537" s="165"/>
      <c r="AIZ537" s="165"/>
      <c r="AJA537" s="165"/>
      <c r="AJB537" s="165"/>
      <c r="AJC537" s="165"/>
      <c r="AJD537" s="165"/>
      <c r="AJE537" s="165"/>
      <c r="AJF537" s="165"/>
      <c r="AJG537" s="165"/>
      <c r="AJH537" s="165"/>
      <c r="AJI537" s="165"/>
      <c r="AJJ537" s="165"/>
      <c r="AJK537" s="165"/>
      <c r="AJL537" s="165"/>
      <c r="AJM537" s="165"/>
      <c r="AJN537" s="165"/>
      <c r="AJO537" s="165"/>
      <c r="AJP537" s="165"/>
      <c r="AJQ537" s="165"/>
      <c r="AJR537" s="165"/>
      <c r="AJS537" s="165"/>
      <c r="AJT537" s="165"/>
      <c r="AJU537" s="165"/>
      <c r="AJV537" s="165"/>
      <c r="AJW537" s="165"/>
      <c r="AJX537" s="165"/>
      <c r="AJY537" s="165"/>
      <c r="AJZ537" s="165"/>
    </row>
    <row r="538" spans="1:962" ht="31.5" x14ac:dyDescent="0.25">
      <c r="A538" s="126">
        <v>60000069</v>
      </c>
      <c r="B538" s="61" t="s">
        <v>441</v>
      </c>
      <c r="C538" s="153" t="str">
        <f>VLOOKUP(A538,'[5]Прейскурант 2021'!$A$11:$I$1419,3,0)</f>
        <v>иссл.</v>
      </c>
      <c r="D538" s="155">
        <f t="shared" si="36"/>
        <v>2435</v>
      </c>
      <c r="E538" s="155">
        <f>VLOOKUP(A538,[6]Лист2!$A$10:$G$1458,6,0)</f>
        <v>2922</v>
      </c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  <c r="AZ538" s="165"/>
      <c r="BA538" s="165"/>
      <c r="BB538" s="165"/>
      <c r="BC538" s="165"/>
      <c r="BD538" s="165"/>
      <c r="BE538" s="165"/>
      <c r="BF538" s="165"/>
      <c r="BG538" s="165"/>
      <c r="BH538" s="165"/>
      <c r="BI538" s="165"/>
      <c r="BJ538" s="165"/>
      <c r="BK538" s="165"/>
      <c r="BL538" s="165"/>
      <c r="BM538" s="165"/>
      <c r="BN538" s="165"/>
      <c r="BO538" s="165"/>
      <c r="BP538" s="165"/>
      <c r="BQ538" s="165"/>
      <c r="BR538" s="165"/>
      <c r="BS538" s="165"/>
      <c r="BT538" s="165"/>
      <c r="BU538" s="165"/>
      <c r="BV538" s="165"/>
      <c r="BW538" s="165"/>
      <c r="BX538" s="165"/>
      <c r="BY538" s="165"/>
      <c r="BZ538" s="165"/>
      <c r="CA538" s="165"/>
      <c r="CB538" s="165"/>
      <c r="CC538" s="165"/>
      <c r="CD538" s="165"/>
      <c r="CE538" s="165"/>
      <c r="CF538" s="165"/>
      <c r="CG538" s="165"/>
      <c r="CH538" s="165"/>
      <c r="CI538" s="165"/>
      <c r="CJ538" s="165"/>
      <c r="CK538" s="165"/>
      <c r="CL538" s="165"/>
      <c r="CM538" s="165"/>
      <c r="CN538" s="165"/>
      <c r="CO538" s="165"/>
      <c r="CP538" s="165"/>
      <c r="CQ538" s="165"/>
      <c r="CR538" s="165"/>
      <c r="CS538" s="165"/>
      <c r="CT538" s="165"/>
      <c r="CU538" s="165"/>
      <c r="CV538" s="165"/>
      <c r="CW538" s="165"/>
      <c r="CX538" s="165"/>
      <c r="CY538" s="165"/>
      <c r="CZ538" s="165"/>
      <c r="DA538" s="165"/>
      <c r="DB538" s="165"/>
      <c r="DC538" s="165"/>
      <c r="DD538" s="165"/>
      <c r="DE538" s="165"/>
      <c r="DF538" s="165"/>
      <c r="DG538" s="165"/>
      <c r="DH538" s="165"/>
      <c r="DI538" s="165"/>
      <c r="DJ538" s="165"/>
      <c r="DK538" s="165"/>
      <c r="DL538" s="165"/>
      <c r="DM538" s="165"/>
      <c r="DN538" s="165"/>
      <c r="DO538" s="165"/>
      <c r="DP538" s="165"/>
      <c r="DQ538" s="165"/>
      <c r="DR538" s="165"/>
      <c r="DS538" s="165"/>
      <c r="DT538" s="165"/>
      <c r="DU538" s="165"/>
      <c r="DV538" s="165"/>
      <c r="DW538" s="165"/>
      <c r="DX538" s="165"/>
      <c r="DY538" s="165"/>
      <c r="DZ538" s="165"/>
      <c r="EA538" s="165"/>
      <c r="EB538" s="165"/>
      <c r="EC538" s="165"/>
      <c r="ED538" s="165"/>
      <c r="EE538" s="165"/>
      <c r="EF538" s="165"/>
      <c r="EG538" s="165"/>
      <c r="EH538" s="165"/>
      <c r="EI538" s="165"/>
      <c r="EJ538" s="165"/>
      <c r="EK538" s="165"/>
      <c r="EL538" s="165"/>
      <c r="EM538" s="165"/>
      <c r="EN538" s="165"/>
      <c r="EO538" s="165"/>
      <c r="EP538" s="165"/>
      <c r="EQ538" s="165"/>
      <c r="ER538" s="165"/>
      <c r="ES538" s="165"/>
      <c r="ET538" s="165"/>
      <c r="EU538" s="165"/>
      <c r="EV538" s="165"/>
      <c r="EW538" s="165"/>
      <c r="EX538" s="165"/>
      <c r="EY538" s="165"/>
      <c r="EZ538" s="165"/>
      <c r="FA538" s="165"/>
      <c r="FB538" s="165"/>
      <c r="FC538" s="165"/>
      <c r="FD538" s="165"/>
      <c r="FE538" s="165"/>
      <c r="FF538" s="165"/>
      <c r="FG538" s="165"/>
      <c r="FH538" s="165"/>
      <c r="FI538" s="165"/>
      <c r="FJ538" s="165"/>
      <c r="FK538" s="165"/>
      <c r="FL538" s="165"/>
      <c r="FM538" s="165"/>
      <c r="FN538" s="165"/>
      <c r="FO538" s="165"/>
      <c r="FP538" s="165"/>
      <c r="FQ538" s="165"/>
      <c r="FR538" s="165"/>
      <c r="FS538" s="165"/>
      <c r="FT538" s="165"/>
      <c r="FU538" s="165"/>
      <c r="FV538" s="165"/>
      <c r="FW538" s="165"/>
      <c r="FX538" s="165"/>
      <c r="FY538" s="165"/>
      <c r="FZ538" s="165"/>
      <c r="GA538" s="165"/>
      <c r="GB538" s="165"/>
      <c r="GC538" s="165"/>
      <c r="GD538" s="165"/>
      <c r="GE538" s="165"/>
      <c r="GF538" s="165"/>
      <c r="GG538" s="165"/>
      <c r="GH538" s="165"/>
      <c r="GI538" s="165"/>
      <c r="GJ538" s="165"/>
      <c r="GK538" s="165"/>
      <c r="GL538" s="165"/>
      <c r="GM538" s="165"/>
      <c r="GN538" s="165"/>
      <c r="GO538" s="165"/>
      <c r="GP538" s="165"/>
      <c r="GQ538" s="165"/>
      <c r="GR538" s="165"/>
      <c r="GS538" s="165"/>
      <c r="GT538" s="165"/>
      <c r="GU538" s="165"/>
      <c r="GV538" s="165"/>
      <c r="GW538" s="165"/>
      <c r="GX538" s="165"/>
      <c r="GY538" s="165"/>
      <c r="GZ538" s="165"/>
      <c r="HA538" s="165"/>
      <c r="HB538" s="165"/>
      <c r="HC538" s="165"/>
      <c r="HD538" s="165"/>
      <c r="HE538" s="165"/>
      <c r="HF538" s="165"/>
      <c r="HG538" s="165"/>
      <c r="HH538" s="165"/>
      <c r="HI538" s="165"/>
      <c r="HJ538" s="165"/>
      <c r="HK538" s="165"/>
      <c r="HL538" s="165"/>
      <c r="HM538" s="165"/>
      <c r="HN538" s="165"/>
      <c r="HO538" s="165"/>
      <c r="HP538" s="165"/>
      <c r="HQ538" s="165"/>
      <c r="HR538" s="165"/>
      <c r="HS538" s="165"/>
      <c r="HT538" s="165"/>
      <c r="HU538" s="165"/>
      <c r="HV538" s="165"/>
      <c r="HW538" s="165"/>
      <c r="HX538" s="165"/>
      <c r="HY538" s="165"/>
      <c r="HZ538" s="165"/>
      <c r="IA538" s="165"/>
      <c r="IB538" s="165"/>
      <c r="IC538" s="165"/>
      <c r="ID538" s="165"/>
      <c r="IE538" s="165"/>
      <c r="IF538" s="165"/>
      <c r="IG538" s="165"/>
      <c r="IH538" s="165"/>
      <c r="II538" s="165"/>
      <c r="IJ538" s="165"/>
      <c r="IK538" s="165"/>
      <c r="IL538" s="165"/>
      <c r="IM538" s="165"/>
      <c r="IN538" s="165"/>
      <c r="IO538" s="165"/>
      <c r="IP538" s="165"/>
      <c r="IQ538" s="165"/>
      <c r="IR538" s="165"/>
      <c r="IS538" s="165"/>
      <c r="IT538" s="165"/>
      <c r="IU538" s="165"/>
      <c r="IV538" s="165"/>
      <c r="IW538" s="165"/>
      <c r="IX538" s="165"/>
      <c r="IY538" s="165"/>
      <c r="IZ538" s="165"/>
      <c r="JA538" s="165"/>
      <c r="JB538" s="165"/>
      <c r="JC538" s="165"/>
      <c r="JD538" s="165"/>
      <c r="JE538" s="165"/>
      <c r="JF538" s="165"/>
      <c r="JG538" s="165"/>
      <c r="JH538" s="165"/>
      <c r="JI538" s="165"/>
      <c r="JJ538" s="165"/>
      <c r="JK538" s="165"/>
      <c r="JL538" s="165"/>
      <c r="JM538" s="165"/>
      <c r="JN538" s="165"/>
      <c r="JO538" s="165"/>
      <c r="JP538" s="165"/>
      <c r="JQ538" s="165"/>
      <c r="JR538" s="165"/>
      <c r="JS538" s="165"/>
      <c r="JT538" s="165"/>
      <c r="JU538" s="165"/>
      <c r="JV538" s="165"/>
      <c r="JW538" s="165"/>
      <c r="JX538" s="165"/>
      <c r="JY538" s="165"/>
      <c r="JZ538" s="165"/>
      <c r="KA538" s="165"/>
      <c r="KB538" s="165"/>
      <c r="KC538" s="165"/>
      <c r="KD538" s="165"/>
      <c r="KE538" s="165"/>
      <c r="KF538" s="165"/>
      <c r="KG538" s="165"/>
      <c r="KH538" s="165"/>
      <c r="KI538" s="165"/>
      <c r="KJ538" s="165"/>
      <c r="KK538" s="165"/>
      <c r="KL538" s="165"/>
      <c r="KM538" s="165"/>
      <c r="KN538" s="165"/>
      <c r="KO538" s="165"/>
      <c r="KP538" s="165"/>
      <c r="KQ538" s="165"/>
      <c r="KR538" s="165"/>
      <c r="KS538" s="165"/>
      <c r="KT538" s="165"/>
      <c r="KU538" s="165"/>
      <c r="KV538" s="165"/>
      <c r="KW538" s="165"/>
      <c r="KX538" s="165"/>
      <c r="KY538" s="165"/>
      <c r="KZ538" s="165"/>
      <c r="LA538" s="165"/>
      <c r="LB538" s="165"/>
      <c r="LC538" s="165"/>
      <c r="LD538" s="165"/>
      <c r="LE538" s="165"/>
      <c r="LF538" s="165"/>
      <c r="LG538" s="165"/>
      <c r="LH538" s="165"/>
      <c r="LI538" s="165"/>
      <c r="LJ538" s="165"/>
      <c r="LK538" s="165"/>
      <c r="LL538" s="165"/>
      <c r="LM538" s="165"/>
      <c r="LN538" s="165"/>
      <c r="LO538" s="165"/>
      <c r="LP538" s="165"/>
      <c r="LQ538" s="165"/>
      <c r="LR538" s="165"/>
      <c r="LS538" s="165"/>
      <c r="LT538" s="165"/>
      <c r="LU538" s="165"/>
      <c r="LV538" s="165"/>
      <c r="LW538" s="165"/>
      <c r="LX538" s="165"/>
      <c r="LY538" s="165"/>
      <c r="LZ538" s="165"/>
      <c r="MA538" s="165"/>
      <c r="MB538" s="165"/>
      <c r="MC538" s="165"/>
      <c r="MD538" s="165"/>
      <c r="ME538" s="165"/>
      <c r="MF538" s="165"/>
      <c r="MG538" s="165"/>
      <c r="MH538" s="165"/>
      <c r="MI538" s="165"/>
      <c r="MJ538" s="165"/>
      <c r="MK538" s="165"/>
      <c r="ML538" s="165"/>
      <c r="MM538" s="165"/>
      <c r="MN538" s="165"/>
      <c r="MO538" s="165"/>
      <c r="MP538" s="165"/>
      <c r="MQ538" s="165"/>
      <c r="MR538" s="165"/>
      <c r="MS538" s="165"/>
      <c r="MT538" s="165"/>
      <c r="MU538" s="165"/>
      <c r="MV538" s="165"/>
      <c r="MW538" s="165"/>
      <c r="MX538" s="165"/>
      <c r="MY538" s="165"/>
      <c r="MZ538" s="165"/>
      <c r="NA538" s="165"/>
      <c r="NB538" s="165"/>
      <c r="NC538" s="165"/>
      <c r="ND538" s="165"/>
      <c r="NE538" s="165"/>
      <c r="NF538" s="165"/>
      <c r="NG538" s="165"/>
      <c r="NH538" s="165"/>
      <c r="NI538" s="165"/>
      <c r="NJ538" s="165"/>
      <c r="NK538" s="165"/>
      <c r="NL538" s="165"/>
      <c r="NM538" s="165"/>
      <c r="NN538" s="165"/>
      <c r="NO538" s="165"/>
      <c r="NP538" s="165"/>
      <c r="NQ538" s="165"/>
      <c r="NR538" s="165"/>
      <c r="NS538" s="165"/>
      <c r="NT538" s="165"/>
      <c r="NU538" s="165"/>
      <c r="NV538" s="165"/>
      <c r="NW538" s="165"/>
      <c r="NX538" s="165"/>
      <c r="NY538" s="165"/>
      <c r="NZ538" s="165"/>
      <c r="OA538" s="165"/>
      <c r="OB538" s="165"/>
      <c r="OC538" s="165"/>
      <c r="OD538" s="165"/>
      <c r="OE538" s="165"/>
      <c r="OF538" s="165"/>
      <c r="OG538" s="165"/>
      <c r="OH538" s="165"/>
      <c r="OI538" s="165"/>
      <c r="OJ538" s="165"/>
      <c r="OK538" s="165"/>
      <c r="OL538" s="165"/>
      <c r="OM538" s="165"/>
      <c r="ON538" s="165"/>
      <c r="OO538" s="165"/>
      <c r="OP538" s="165"/>
      <c r="OQ538" s="165"/>
      <c r="OR538" s="165"/>
      <c r="OS538" s="165"/>
      <c r="OT538" s="165"/>
      <c r="OU538" s="165"/>
      <c r="OV538" s="165"/>
      <c r="OW538" s="165"/>
      <c r="OX538" s="165"/>
      <c r="OY538" s="165"/>
      <c r="OZ538" s="165"/>
      <c r="PA538" s="165"/>
      <c r="PB538" s="165"/>
      <c r="PC538" s="165"/>
      <c r="PD538" s="165"/>
      <c r="PE538" s="165"/>
      <c r="PF538" s="165"/>
      <c r="PG538" s="165"/>
      <c r="PH538" s="165"/>
      <c r="PI538" s="165"/>
      <c r="PJ538" s="165"/>
      <c r="PK538" s="165"/>
      <c r="PL538" s="165"/>
      <c r="PM538" s="165"/>
      <c r="PN538" s="165"/>
      <c r="PO538" s="165"/>
      <c r="PP538" s="165"/>
      <c r="PQ538" s="165"/>
      <c r="PR538" s="165"/>
      <c r="PS538" s="165"/>
      <c r="PT538" s="165"/>
      <c r="PU538" s="165"/>
      <c r="PV538" s="165"/>
      <c r="PW538" s="165"/>
      <c r="PX538" s="165"/>
      <c r="PY538" s="165"/>
      <c r="PZ538" s="165"/>
      <c r="QA538" s="165"/>
      <c r="QB538" s="165"/>
      <c r="QC538" s="165"/>
      <c r="QD538" s="165"/>
      <c r="QE538" s="165"/>
      <c r="QF538" s="165"/>
      <c r="QG538" s="165"/>
      <c r="QH538" s="165"/>
      <c r="QI538" s="165"/>
      <c r="QJ538" s="165"/>
      <c r="QK538" s="165"/>
      <c r="QL538" s="165"/>
      <c r="QM538" s="165"/>
      <c r="QN538" s="165"/>
      <c r="QO538" s="165"/>
      <c r="QP538" s="165"/>
      <c r="QQ538" s="165"/>
      <c r="QR538" s="165"/>
      <c r="QS538" s="165"/>
      <c r="QT538" s="165"/>
      <c r="QU538" s="165"/>
      <c r="QV538" s="165"/>
      <c r="QW538" s="165"/>
      <c r="QX538" s="165"/>
      <c r="QY538" s="165"/>
      <c r="QZ538" s="165"/>
      <c r="RA538" s="165"/>
      <c r="RB538" s="165"/>
      <c r="RC538" s="165"/>
      <c r="RD538" s="165"/>
      <c r="RE538" s="165"/>
      <c r="RF538" s="165"/>
      <c r="RG538" s="165"/>
      <c r="RH538" s="165"/>
      <c r="RI538" s="165"/>
      <c r="RJ538" s="165"/>
      <c r="RK538" s="165"/>
      <c r="RL538" s="165"/>
      <c r="RM538" s="165"/>
      <c r="RN538" s="165"/>
      <c r="RO538" s="165"/>
      <c r="RP538" s="165"/>
      <c r="RQ538" s="165"/>
      <c r="RR538" s="165"/>
      <c r="RS538" s="165"/>
      <c r="RT538" s="165"/>
      <c r="RU538" s="165"/>
      <c r="RV538" s="165"/>
      <c r="RW538" s="165"/>
      <c r="RX538" s="165"/>
      <c r="RY538" s="165"/>
      <c r="RZ538" s="165"/>
      <c r="SA538" s="165"/>
      <c r="SB538" s="165"/>
      <c r="SC538" s="165"/>
      <c r="SD538" s="165"/>
      <c r="SE538" s="165"/>
      <c r="SF538" s="165"/>
      <c r="SG538" s="165"/>
      <c r="SH538" s="165"/>
      <c r="SI538" s="165"/>
      <c r="SJ538" s="165"/>
      <c r="SK538" s="165"/>
      <c r="SL538" s="165"/>
      <c r="SM538" s="165"/>
      <c r="SN538" s="165"/>
      <c r="SO538" s="165"/>
      <c r="SP538" s="165"/>
      <c r="SQ538" s="165"/>
      <c r="SR538" s="165"/>
      <c r="SS538" s="165"/>
      <c r="ST538" s="165"/>
      <c r="SU538" s="165"/>
      <c r="SV538" s="165"/>
      <c r="SW538" s="165"/>
      <c r="SX538" s="165"/>
      <c r="SY538" s="165"/>
      <c r="SZ538" s="165"/>
      <c r="TA538" s="165"/>
      <c r="TB538" s="165"/>
      <c r="TC538" s="165"/>
      <c r="TD538" s="165"/>
      <c r="TE538" s="165"/>
      <c r="TF538" s="165"/>
      <c r="TG538" s="165"/>
      <c r="TH538" s="165"/>
      <c r="TI538" s="165"/>
      <c r="TJ538" s="165"/>
      <c r="TK538" s="165"/>
      <c r="TL538" s="165"/>
      <c r="TM538" s="165"/>
      <c r="TN538" s="165"/>
      <c r="TO538" s="165"/>
      <c r="TP538" s="165"/>
      <c r="TQ538" s="165"/>
      <c r="TR538" s="165"/>
      <c r="TS538" s="165"/>
      <c r="TT538" s="165"/>
      <c r="TU538" s="165"/>
      <c r="TV538" s="165"/>
      <c r="TW538" s="165"/>
      <c r="TX538" s="165"/>
      <c r="TY538" s="165"/>
      <c r="TZ538" s="165"/>
      <c r="UA538" s="165"/>
      <c r="UB538" s="165"/>
      <c r="UC538" s="165"/>
      <c r="UD538" s="165"/>
      <c r="UE538" s="165"/>
      <c r="UF538" s="165"/>
      <c r="UG538" s="165"/>
      <c r="UH538" s="165"/>
      <c r="UI538" s="165"/>
      <c r="UJ538" s="165"/>
      <c r="UK538" s="165"/>
      <c r="UL538" s="165"/>
      <c r="UM538" s="165"/>
      <c r="UN538" s="165"/>
      <c r="UO538" s="165"/>
      <c r="UP538" s="165"/>
      <c r="UQ538" s="165"/>
      <c r="UR538" s="165"/>
      <c r="US538" s="165"/>
      <c r="UT538" s="165"/>
      <c r="UU538" s="165"/>
      <c r="UV538" s="165"/>
      <c r="UW538" s="165"/>
      <c r="UX538" s="165"/>
      <c r="UY538" s="165"/>
      <c r="UZ538" s="165"/>
      <c r="VA538" s="165"/>
      <c r="VB538" s="165"/>
      <c r="VC538" s="165"/>
      <c r="VD538" s="165"/>
      <c r="VE538" s="165"/>
      <c r="VF538" s="165"/>
      <c r="VG538" s="165"/>
      <c r="VH538" s="165"/>
      <c r="VI538" s="165"/>
      <c r="VJ538" s="165"/>
      <c r="VK538" s="165"/>
      <c r="VL538" s="165"/>
      <c r="VM538" s="165"/>
      <c r="VN538" s="165"/>
      <c r="VO538" s="165"/>
      <c r="VP538" s="165"/>
      <c r="VQ538" s="165"/>
      <c r="VR538" s="165"/>
      <c r="VS538" s="165"/>
      <c r="VT538" s="165"/>
      <c r="VU538" s="165"/>
      <c r="VV538" s="165"/>
      <c r="VW538" s="165"/>
      <c r="VX538" s="165"/>
      <c r="VY538" s="165"/>
      <c r="VZ538" s="165"/>
      <c r="WA538" s="165"/>
      <c r="WB538" s="165"/>
      <c r="WC538" s="165"/>
      <c r="WD538" s="165"/>
      <c r="WE538" s="165"/>
      <c r="WF538" s="165"/>
      <c r="WG538" s="165"/>
      <c r="WH538" s="165"/>
      <c r="WI538" s="165"/>
      <c r="WJ538" s="165"/>
      <c r="WK538" s="165"/>
      <c r="WL538" s="165"/>
      <c r="WM538" s="165"/>
      <c r="WN538" s="165"/>
      <c r="WO538" s="165"/>
      <c r="WP538" s="165"/>
      <c r="WQ538" s="165"/>
      <c r="WR538" s="165"/>
      <c r="WS538" s="165"/>
      <c r="WT538" s="165"/>
      <c r="WU538" s="165"/>
      <c r="WV538" s="165"/>
      <c r="WW538" s="165"/>
      <c r="WX538" s="165"/>
      <c r="WY538" s="165"/>
      <c r="WZ538" s="165"/>
      <c r="XA538" s="165"/>
      <c r="XB538" s="165"/>
      <c r="XC538" s="165"/>
      <c r="XD538" s="165"/>
      <c r="XE538" s="165"/>
      <c r="XF538" s="165"/>
      <c r="XG538" s="165"/>
      <c r="XH538" s="165"/>
      <c r="XI538" s="165"/>
      <c r="XJ538" s="165"/>
      <c r="XK538" s="165"/>
      <c r="XL538" s="165"/>
      <c r="XM538" s="165"/>
      <c r="XN538" s="165"/>
      <c r="XO538" s="165"/>
      <c r="XP538" s="165"/>
      <c r="XQ538" s="165"/>
      <c r="XR538" s="165"/>
      <c r="XS538" s="165"/>
      <c r="XT538" s="165"/>
      <c r="XU538" s="165"/>
      <c r="XV538" s="165"/>
      <c r="XW538" s="165"/>
      <c r="XX538" s="165"/>
      <c r="XY538" s="165"/>
      <c r="XZ538" s="165"/>
      <c r="YA538" s="165"/>
      <c r="YB538" s="165"/>
      <c r="YC538" s="165"/>
      <c r="YD538" s="165"/>
      <c r="YE538" s="165"/>
      <c r="YF538" s="165"/>
      <c r="YG538" s="165"/>
      <c r="YH538" s="165"/>
      <c r="YI538" s="165"/>
      <c r="YJ538" s="165"/>
      <c r="YK538" s="165"/>
      <c r="YL538" s="165"/>
      <c r="YM538" s="165"/>
      <c r="YN538" s="165"/>
      <c r="YO538" s="165"/>
      <c r="YP538" s="165"/>
      <c r="YQ538" s="165"/>
      <c r="YR538" s="165"/>
      <c r="YS538" s="165"/>
      <c r="YT538" s="165"/>
      <c r="YU538" s="165"/>
      <c r="YV538" s="165"/>
      <c r="YW538" s="165"/>
      <c r="YX538" s="165"/>
      <c r="YY538" s="165"/>
      <c r="YZ538" s="165"/>
      <c r="ZA538" s="165"/>
      <c r="ZB538" s="165"/>
      <c r="ZC538" s="165"/>
      <c r="ZD538" s="165"/>
      <c r="ZE538" s="165"/>
      <c r="ZF538" s="165"/>
      <c r="ZG538" s="165"/>
      <c r="ZH538" s="165"/>
      <c r="ZI538" s="165"/>
      <c r="ZJ538" s="165"/>
      <c r="ZK538" s="165"/>
      <c r="ZL538" s="165"/>
      <c r="ZM538" s="165"/>
      <c r="ZN538" s="165"/>
      <c r="ZO538" s="165"/>
      <c r="ZP538" s="165"/>
      <c r="ZQ538" s="165"/>
      <c r="ZR538" s="165"/>
      <c r="ZS538" s="165"/>
      <c r="ZT538" s="165"/>
      <c r="ZU538" s="165"/>
      <c r="ZV538" s="165"/>
      <c r="ZW538" s="165"/>
      <c r="ZX538" s="165"/>
      <c r="ZY538" s="165"/>
      <c r="ZZ538" s="165"/>
      <c r="AAA538" s="165"/>
      <c r="AAB538" s="165"/>
      <c r="AAC538" s="165"/>
      <c r="AAD538" s="165"/>
      <c r="AAE538" s="165"/>
      <c r="AAF538" s="165"/>
      <c r="AAG538" s="165"/>
      <c r="AAH538" s="165"/>
      <c r="AAI538" s="165"/>
      <c r="AAJ538" s="165"/>
      <c r="AAK538" s="165"/>
      <c r="AAL538" s="165"/>
      <c r="AAM538" s="165"/>
      <c r="AAN538" s="165"/>
      <c r="AAO538" s="165"/>
      <c r="AAP538" s="165"/>
      <c r="AAQ538" s="165"/>
      <c r="AAR538" s="165"/>
      <c r="AAS538" s="165"/>
      <c r="AAT538" s="165"/>
      <c r="AAU538" s="165"/>
      <c r="AAV538" s="165"/>
      <c r="AAW538" s="165"/>
      <c r="AAX538" s="165"/>
      <c r="AAY538" s="165"/>
      <c r="AAZ538" s="165"/>
      <c r="ABA538" s="165"/>
      <c r="ABB538" s="165"/>
      <c r="ABC538" s="165"/>
      <c r="ABD538" s="165"/>
      <c r="ABE538" s="165"/>
      <c r="ABF538" s="165"/>
      <c r="ABG538" s="165"/>
      <c r="ABH538" s="165"/>
      <c r="ABI538" s="165"/>
      <c r="ABJ538" s="165"/>
      <c r="ABK538" s="165"/>
      <c r="ABL538" s="165"/>
      <c r="ABM538" s="165"/>
      <c r="ABN538" s="165"/>
      <c r="ABO538" s="165"/>
      <c r="ABP538" s="165"/>
      <c r="ABQ538" s="165"/>
      <c r="ABR538" s="165"/>
      <c r="ABS538" s="165"/>
      <c r="ABT538" s="165"/>
      <c r="ABU538" s="165"/>
      <c r="ABV538" s="165"/>
      <c r="ABW538" s="165"/>
      <c r="ABX538" s="165"/>
      <c r="ABY538" s="165"/>
      <c r="ABZ538" s="165"/>
      <c r="ACA538" s="165"/>
      <c r="ACB538" s="165"/>
      <c r="ACC538" s="165"/>
      <c r="ACD538" s="165"/>
      <c r="ACE538" s="165"/>
      <c r="ACF538" s="165"/>
      <c r="ACG538" s="165"/>
      <c r="ACH538" s="165"/>
      <c r="ACI538" s="165"/>
      <c r="ACJ538" s="165"/>
      <c r="ACK538" s="165"/>
      <c r="ACL538" s="165"/>
      <c r="ACM538" s="165"/>
      <c r="ACN538" s="165"/>
      <c r="ACO538" s="165"/>
      <c r="ACP538" s="165"/>
      <c r="ACQ538" s="165"/>
      <c r="ACR538" s="165"/>
      <c r="ACS538" s="165"/>
      <c r="ACT538" s="165"/>
      <c r="ACU538" s="165"/>
      <c r="ACV538" s="165"/>
      <c r="ACW538" s="165"/>
      <c r="ACX538" s="165"/>
      <c r="ACY538" s="165"/>
      <c r="ACZ538" s="165"/>
      <c r="ADA538" s="165"/>
      <c r="ADB538" s="165"/>
      <c r="ADC538" s="165"/>
      <c r="ADD538" s="165"/>
      <c r="ADE538" s="165"/>
      <c r="ADF538" s="165"/>
      <c r="ADG538" s="165"/>
      <c r="ADH538" s="165"/>
      <c r="ADI538" s="165"/>
      <c r="ADJ538" s="165"/>
      <c r="ADK538" s="165"/>
      <c r="ADL538" s="165"/>
      <c r="ADM538" s="165"/>
      <c r="ADN538" s="165"/>
      <c r="ADO538" s="165"/>
      <c r="ADP538" s="165"/>
      <c r="ADQ538" s="165"/>
      <c r="ADR538" s="165"/>
      <c r="ADS538" s="165"/>
      <c r="ADT538" s="165"/>
      <c r="ADU538" s="165"/>
      <c r="ADV538" s="165"/>
      <c r="ADW538" s="165"/>
      <c r="ADX538" s="165"/>
      <c r="ADY538" s="165"/>
      <c r="ADZ538" s="165"/>
      <c r="AEA538" s="165"/>
      <c r="AEB538" s="165"/>
      <c r="AEC538" s="165"/>
      <c r="AED538" s="165"/>
      <c r="AEE538" s="165"/>
      <c r="AEF538" s="165"/>
      <c r="AEG538" s="165"/>
      <c r="AEH538" s="165"/>
      <c r="AEI538" s="165"/>
      <c r="AEJ538" s="165"/>
      <c r="AEK538" s="165"/>
      <c r="AEL538" s="165"/>
      <c r="AEM538" s="165"/>
      <c r="AEN538" s="165"/>
      <c r="AEO538" s="165"/>
      <c r="AEP538" s="165"/>
      <c r="AEQ538" s="165"/>
      <c r="AER538" s="165"/>
      <c r="AES538" s="165"/>
      <c r="AET538" s="165"/>
      <c r="AEU538" s="165"/>
      <c r="AEV538" s="165"/>
      <c r="AEW538" s="165"/>
      <c r="AEX538" s="165"/>
      <c r="AEY538" s="165"/>
      <c r="AEZ538" s="165"/>
      <c r="AFA538" s="165"/>
      <c r="AFB538" s="165"/>
      <c r="AFC538" s="165"/>
      <c r="AFD538" s="165"/>
      <c r="AFE538" s="165"/>
      <c r="AFF538" s="165"/>
      <c r="AFG538" s="165"/>
      <c r="AFH538" s="165"/>
      <c r="AFI538" s="165"/>
      <c r="AFJ538" s="165"/>
      <c r="AFK538" s="165"/>
      <c r="AFL538" s="165"/>
      <c r="AFM538" s="165"/>
      <c r="AFN538" s="165"/>
      <c r="AFO538" s="165"/>
      <c r="AFP538" s="165"/>
      <c r="AFQ538" s="165"/>
      <c r="AFR538" s="165"/>
      <c r="AFS538" s="165"/>
      <c r="AFT538" s="165"/>
      <c r="AFU538" s="165"/>
      <c r="AFV538" s="165"/>
      <c r="AFW538" s="165"/>
      <c r="AFX538" s="165"/>
      <c r="AFY538" s="165"/>
      <c r="AFZ538" s="165"/>
      <c r="AGA538" s="165"/>
      <c r="AGB538" s="165"/>
      <c r="AGC538" s="165"/>
      <c r="AGD538" s="165"/>
      <c r="AGE538" s="165"/>
      <c r="AGF538" s="165"/>
      <c r="AGG538" s="165"/>
      <c r="AGH538" s="165"/>
      <c r="AGI538" s="165"/>
      <c r="AGJ538" s="165"/>
      <c r="AGK538" s="165"/>
      <c r="AGL538" s="165"/>
      <c r="AGM538" s="165"/>
      <c r="AGN538" s="165"/>
      <c r="AGO538" s="165"/>
      <c r="AGP538" s="165"/>
      <c r="AGQ538" s="165"/>
      <c r="AGR538" s="165"/>
      <c r="AGS538" s="165"/>
      <c r="AGT538" s="165"/>
      <c r="AGU538" s="165"/>
      <c r="AGV538" s="165"/>
      <c r="AGW538" s="165"/>
      <c r="AGX538" s="165"/>
      <c r="AGY538" s="165"/>
      <c r="AGZ538" s="165"/>
      <c r="AHA538" s="165"/>
      <c r="AHB538" s="165"/>
      <c r="AHC538" s="165"/>
      <c r="AHD538" s="165"/>
      <c r="AHE538" s="165"/>
      <c r="AHF538" s="165"/>
      <c r="AHG538" s="165"/>
      <c r="AHH538" s="165"/>
      <c r="AHI538" s="165"/>
      <c r="AHJ538" s="165"/>
      <c r="AHK538" s="165"/>
      <c r="AHL538" s="165"/>
      <c r="AHM538" s="165"/>
      <c r="AHN538" s="165"/>
      <c r="AHO538" s="165"/>
      <c r="AHP538" s="165"/>
      <c r="AHQ538" s="165"/>
      <c r="AHR538" s="165"/>
      <c r="AHS538" s="165"/>
      <c r="AHT538" s="165"/>
      <c r="AHU538" s="165"/>
      <c r="AHV538" s="165"/>
      <c r="AHW538" s="165"/>
      <c r="AHX538" s="165"/>
      <c r="AHY538" s="165"/>
      <c r="AHZ538" s="165"/>
      <c r="AIA538" s="165"/>
      <c r="AIB538" s="165"/>
      <c r="AIC538" s="165"/>
      <c r="AID538" s="165"/>
      <c r="AIE538" s="165"/>
      <c r="AIF538" s="165"/>
      <c r="AIG538" s="165"/>
      <c r="AIH538" s="165"/>
      <c r="AII538" s="165"/>
      <c r="AIJ538" s="165"/>
      <c r="AIK538" s="165"/>
      <c r="AIL538" s="165"/>
      <c r="AIM538" s="165"/>
      <c r="AIN538" s="165"/>
      <c r="AIO538" s="165"/>
      <c r="AIP538" s="165"/>
      <c r="AIQ538" s="165"/>
      <c r="AIR538" s="165"/>
      <c r="AIS538" s="165"/>
      <c r="AIT538" s="165"/>
      <c r="AIU538" s="165"/>
      <c r="AIV538" s="165"/>
      <c r="AIW538" s="165"/>
      <c r="AIX538" s="165"/>
      <c r="AIY538" s="165"/>
      <c r="AIZ538" s="165"/>
      <c r="AJA538" s="165"/>
      <c r="AJB538" s="165"/>
      <c r="AJC538" s="165"/>
      <c r="AJD538" s="165"/>
      <c r="AJE538" s="165"/>
      <c r="AJF538" s="165"/>
      <c r="AJG538" s="165"/>
      <c r="AJH538" s="165"/>
      <c r="AJI538" s="165"/>
      <c r="AJJ538" s="165"/>
      <c r="AJK538" s="165"/>
      <c r="AJL538" s="165"/>
      <c r="AJM538" s="165"/>
      <c r="AJN538" s="165"/>
      <c r="AJO538" s="165"/>
      <c r="AJP538" s="165"/>
      <c r="AJQ538" s="165"/>
      <c r="AJR538" s="165"/>
      <c r="AJS538" s="165"/>
      <c r="AJT538" s="165"/>
      <c r="AJU538" s="165"/>
      <c r="AJV538" s="165"/>
      <c r="AJW538" s="165"/>
      <c r="AJX538" s="165"/>
      <c r="AJY538" s="165"/>
      <c r="AJZ538" s="165"/>
    </row>
    <row r="539" spans="1:962" ht="31.5" x14ac:dyDescent="0.25">
      <c r="A539" s="126">
        <v>60000070</v>
      </c>
      <c r="B539" s="61" t="s">
        <v>442</v>
      </c>
      <c r="C539" s="153" t="str">
        <f>VLOOKUP(A539,'[5]Прейскурант 2021'!$A$11:$I$1419,3,0)</f>
        <v>иссл.</v>
      </c>
      <c r="D539" s="155">
        <f t="shared" si="36"/>
        <v>1390</v>
      </c>
      <c r="E539" s="155">
        <f>VLOOKUP(A539,[6]Лист2!$A$10:$G$1458,6,0)</f>
        <v>1668</v>
      </c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  <c r="AZ539" s="165"/>
      <c r="BA539" s="165"/>
      <c r="BB539" s="165"/>
      <c r="BC539" s="165"/>
      <c r="BD539" s="165"/>
      <c r="BE539" s="165"/>
      <c r="BF539" s="165"/>
      <c r="BG539" s="165"/>
      <c r="BH539" s="165"/>
      <c r="BI539" s="165"/>
      <c r="BJ539" s="165"/>
      <c r="BK539" s="165"/>
      <c r="BL539" s="165"/>
      <c r="BM539" s="165"/>
      <c r="BN539" s="165"/>
      <c r="BO539" s="165"/>
      <c r="BP539" s="165"/>
      <c r="BQ539" s="165"/>
      <c r="BR539" s="165"/>
      <c r="BS539" s="165"/>
      <c r="BT539" s="165"/>
      <c r="BU539" s="165"/>
      <c r="BV539" s="165"/>
      <c r="BW539" s="165"/>
      <c r="BX539" s="165"/>
      <c r="BY539" s="165"/>
      <c r="BZ539" s="165"/>
      <c r="CA539" s="165"/>
      <c r="CB539" s="165"/>
      <c r="CC539" s="165"/>
      <c r="CD539" s="165"/>
      <c r="CE539" s="165"/>
      <c r="CF539" s="165"/>
      <c r="CG539" s="165"/>
      <c r="CH539" s="165"/>
      <c r="CI539" s="165"/>
      <c r="CJ539" s="165"/>
      <c r="CK539" s="165"/>
      <c r="CL539" s="165"/>
      <c r="CM539" s="165"/>
      <c r="CN539" s="165"/>
      <c r="CO539" s="165"/>
      <c r="CP539" s="165"/>
      <c r="CQ539" s="165"/>
      <c r="CR539" s="165"/>
      <c r="CS539" s="165"/>
      <c r="CT539" s="165"/>
      <c r="CU539" s="165"/>
      <c r="CV539" s="165"/>
      <c r="CW539" s="165"/>
      <c r="CX539" s="165"/>
      <c r="CY539" s="165"/>
      <c r="CZ539" s="165"/>
      <c r="DA539" s="165"/>
      <c r="DB539" s="165"/>
      <c r="DC539" s="165"/>
      <c r="DD539" s="165"/>
      <c r="DE539" s="165"/>
      <c r="DF539" s="165"/>
      <c r="DG539" s="165"/>
      <c r="DH539" s="165"/>
      <c r="DI539" s="165"/>
      <c r="DJ539" s="165"/>
      <c r="DK539" s="165"/>
      <c r="DL539" s="165"/>
      <c r="DM539" s="165"/>
      <c r="DN539" s="165"/>
      <c r="DO539" s="165"/>
      <c r="DP539" s="165"/>
      <c r="DQ539" s="165"/>
      <c r="DR539" s="165"/>
      <c r="DS539" s="165"/>
      <c r="DT539" s="165"/>
      <c r="DU539" s="165"/>
      <c r="DV539" s="165"/>
      <c r="DW539" s="165"/>
      <c r="DX539" s="165"/>
      <c r="DY539" s="165"/>
      <c r="DZ539" s="165"/>
      <c r="EA539" s="165"/>
      <c r="EB539" s="165"/>
      <c r="EC539" s="165"/>
      <c r="ED539" s="165"/>
      <c r="EE539" s="165"/>
      <c r="EF539" s="165"/>
      <c r="EG539" s="165"/>
      <c r="EH539" s="165"/>
      <c r="EI539" s="165"/>
      <c r="EJ539" s="165"/>
      <c r="EK539" s="165"/>
      <c r="EL539" s="165"/>
      <c r="EM539" s="165"/>
      <c r="EN539" s="165"/>
      <c r="EO539" s="165"/>
      <c r="EP539" s="165"/>
      <c r="EQ539" s="165"/>
      <c r="ER539" s="165"/>
      <c r="ES539" s="165"/>
      <c r="ET539" s="165"/>
      <c r="EU539" s="165"/>
      <c r="EV539" s="165"/>
      <c r="EW539" s="165"/>
      <c r="EX539" s="165"/>
      <c r="EY539" s="165"/>
      <c r="EZ539" s="165"/>
      <c r="FA539" s="165"/>
      <c r="FB539" s="165"/>
      <c r="FC539" s="165"/>
      <c r="FD539" s="165"/>
      <c r="FE539" s="165"/>
      <c r="FF539" s="165"/>
      <c r="FG539" s="165"/>
      <c r="FH539" s="165"/>
      <c r="FI539" s="165"/>
      <c r="FJ539" s="165"/>
      <c r="FK539" s="165"/>
      <c r="FL539" s="165"/>
      <c r="FM539" s="165"/>
      <c r="FN539" s="165"/>
      <c r="FO539" s="165"/>
      <c r="FP539" s="165"/>
      <c r="FQ539" s="165"/>
      <c r="FR539" s="165"/>
      <c r="FS539" s="165"/>
      <c r="FT539" s="165"/>
      <c r="FU539" s="165"/>
      <c r="FV539" s="165"/>
      <c r="FW539" s="165"/>
      <c r="FX539" s="165"/>
      <c r="FY539" s="165"/>
      <c r="FZ539" s="165"/>
      <c r="GA539" s="165"/>
      <c r="GB539" s="165"/>
      <c r="GC539" s="165"/>
      <c r="GD539" s="165"/>
      <c r="GE539" s="165"/>
      <c r="GF539" s="165"/>
      <c r="GG539" s="165"/>
      <c r="GH539" s="165"/>
      <c r="GI539" s="165"/>
      <c r="GJ539" s="165"/>
      <c r="GK539" s="165"/>
      <c r="GL539" s="165"/>
      <c r="GM539" s="165"/>
      <c r="GN539" s="165"/>
      <c r="GO539" s="165"/>
      <c r="GP539" s="165"/>
      <c r="GQ539" s="165"/>
      <c r="GR539" s="165"/>
      <c r="GS539" s="165"/>
      <c r="GT539" s="165"/>
      <c r="GU539" s="165"/>
      <c r="GV539" s="165"/>
      <c r="GW539" s="165"/>
      <c r="GX539" s="165"/>
      <c r="GY539" s="165"/>
      <c r="GZ539" s="165"/>
      <c r="HA539" s="165"/>
      <c r="HB539" s="165"/>
      <c r="HC539" s="165"/>
      <c r="HD539" s="165"/>
      <c r="HE539" s="165"/>
      <c r="HF539" s="165"/>
      <c r="HG539" s="165"/>
      <c r="HH539" s="165"/>
      <c r="HI539" s="165"/>
      <c r="HJ539" s="165"/>
      <c r="HK539" s="165"/>
      <c r="HL539" s="165"/>
      <c r="HM539" s="165"/>
      <c r="HN539" s="165"/>
      <c r="HO539" s="165"/>
      <c r="HP539" s="165"/>
      <c r="HQ539" s="165"/>
      <c r="HR539" s="165"/>
      <c r="HS539" s="165"/>
      <c r="HT539" s="165"/>
      <c r="HU539" s="165"/>
      <c r="HV539" s="165"/>
      <c r="HW539" s="165"/>
      <c r="HX539" s="165"/>
      <c r="HY539" s="165"/>
      <c r="HZ539" s="165"/>
      <c r="IA539" s="165"/>
      <c r="IB539" s="165"/>
      <c r="IC539" s="165"/>
      <c r="ID539" s="165"/>
      <c r="IE539" s="165"/>
      <c r="IF539" s="165"/>
      <c r="IG539" s="165"/>
      <c r="IH539" s="165"/>
      <c r="II539" s="165"/>
      <c r="IJ539" s="165"/>
      <c r="IK539" s="165"/>
      <c r="IL539" s="165"/>
      <c r="IM539" s="165"/>
      <c r="IN539" s="165"/>
      <c r="IO539" s="165"/>
      <c r="IP539" s="165"/>
      <c r="IQ539" s="165"/>
      <c r="IR539" s="165"/>
      <c r="IS539" s="165"/>
      <c r="IT539" s="165"/>
      <c r="IU539" s="165"/>
      <c r="IV539" s="165"/>
      <c r="IW539" s="165"/>
      <c r="IX539" s="165"/>
      <c r="IY539" s="165"/>
      <c r="IZ539" s="165"/>
      <c r="JA539" s="165"/>
      <c r="JB539" s="165"/>
      <c r="JC539" s="165"/>
      <c r="JD539" s="165"/>
      <c r="JE539" s="165"/>
      <c r="JF539" s="165"/>
      <c r="JG539" s="165"/>
      <c r="JH539" s="165"/>
      <c r="JI539" s="165"/>
      <c r="JJ539" s="165"/>
      <c r="JK539" s="165"/>
      <c r="JL539" s="165"/>
      <c r="JM539" s="165"/>
      <c r="JN539" s="165"/>
      <c r="JO539" s="165"/>
      <c r="JP539" s="165"/>
      <c r="JQ539" s="165"/>
      <c r="JR539" s="165"/>
      <c r="JS539" s="165"/>
      <c r="JT539" s="165"/>
      <c r="JU539" s="165"/>
      <c r="JV539" s="165"/>
      <c r="JW539" s="165"/>
      <c r="JX539" s="165"/>
      <c r="JY539" s="165"/>
      <c r="JZ539" s="165"/>
      <c r="KA539" s="165"/>
      <c r="KB539" s="165"/>
      <c r="KC539" s="165"/>
      <c r="KD539" s="165"/>
      <c r="KE539" s="165"/>
      <c r="KF539" s="165"/>
      <c r="KG539" s="165"/>
      <c r="KH539" s="165"/>
      <c r="KI539" s="165"/>
      <c r="KJ539" s="165"/>
      <c r="KK539" s="165"/>
      <c r="KL539" s="165"/>
      <c r="KM539" s="165"/>
      <c r="KN539" s="165"/>
      <c r="KO539" s="165"/>
      <c r="KP539" s="165"/>
      <c r="KQ539" s="165"/>
      <c r="KR539" s="165"/>
      <c r="KS539" s="165"/>
      <c r="KT539" s="165"/>
      <c r="KU539" s="165"/>
      <c r="KV539" s="165"/>
      <c r="KW539" s="165"/>
      <c r="KX539" s="165"/>
      <c r="KY539" s="165"/>
      <c r="KZ539" s="165"/>
      <c r="LA539" s="165"/>
      <c r="LB539" s="165"/>
      <c r="LC539" s="165"/>
      <c r="LD539" s="165"/>
      <c r="LE539" s="165"/>
      <c r="LF539" s="165"/>
      <c r="LG539" s="165"/>
      <c r="LH539" s="165"/>
      <c r="LI539" s="165"/>
      <c r="LJ539" s="165"/>
      <c r="LK539" s="165"/>
      <c r="LL539" s="165"/>
      <c r="LM539" s="165"/>
      <c r="LN539" s="165"/>
      <c r="LO539" s="165"/>
      <c r="LP539" s="165"/>
      <c r="LQ539" s="165"/>
      <c r="LR539" s="165"/>
      <c r="LS539" s="165"/>
      <c r="LT539" s="165"/>
      <c r="LU539" s="165"/>
      <c r="LV539" s="165"/>
      <c r="LW539" s="165"/>
      <c r="LX539" s="165"/>
      <c r="LY539" s="165"/>
      <c r="LZ539" s="165"/>
      <c r="MA539" s="165"/>
      <c r="MB539" s="165"/>
      <c r="MC539" s="165"/>
      <c r="MD539" s="165"/>
      <c r="ME539" s="165"/>
      <c r="MF539" s="165"/>
      <c r="MG539" s="165"/>
      <c r="MH539" s="165"/>
      <c r="MI539" s="165"/>
      <c r="MJ539" s="165"/>
      <c r="MK539" s="165"/>
      <c r="ML539" s="165"/>
      <c r="MM539" s="165"/>
      <c r="MN539" s="165"/>
      <c r="MO539" s="165"/>
      <c r="MP539" s="165"/>
      <c r="MQ539" s="165"/>
      <c r="MR539" s="165"/>
      <c r="MS539" s="165"/>
      <c r="MT539" s="165"/>
      <c r="MU539" s="165"/>
      <c r="MV539" s="165"/>
      <c r="MW539" s="165"/>
      <c r="MX539" s="165"/>
      <c r="MY539" s="165"/>
      <c r="MZ539" s="165"/>
      <c r="NA539" s="165"/>
      <c r="NB539" s="165"/>
      <c r="NC539" s="165"/>
      <c r="ND539" s="165"/>
      <c r="NE539" s="165"/>
      <c r="NF539" s="165"/>
      <c r="NG539" s="165"/>
      <c r="NH539" s="165"/>
      <c r="NI539" s="165"/>
      <c r="NJ539" s="165"/>
      <c r="NK539" s="165"/>
      <c r="NL539" s="165"/>
      <c r="NM539" s="165"/>
      <c r="NN539" s="165"/>
      <c r="NO539" s="165"/>
      <c r="NP539" s="165"/>
      <c r="NQ539" s="165"/>
      <c r="NR539" s="165"/>
      <c r="NS539" s="165"/>
      <c r="NT539" s="165"/>
      <c r="NU539" s="165"/>
      <c r="NV539" s="165"/>
      <c r="NW539" s="165"/>
      <c r="NX539" s="165"/>
      <c r="NY539" s="165"/>
      <c r="NZ539" s="165"/>
      <c r="OA539" s="165"/>
      <c r="OB539" s="165"/>
      <c r="OC539" s="165"/>
      <c r="OD539" s="165"/>
      <c r="OE539" s="165"/>
      <c r="OF539" s="165"/>
      <c r="OG539" s="165"/>
      <c r="OH539" s="165"/>
      <c r="OI539" s="165"/>
      <c r="OJ539" s="165"/>
      <c r="OK539" s="165"/>
      <c r="OL539" s="165"/>
      <c r="OM539" s="165"/>
      <c r="ON539" s="165"/>
      <c r="OO539" s="165"/>
      <c r="OP539" s="165"/>
      <c r="OQ539" s="165"/>
      <c r="OR539" s="165"/>
      <c r="OS539" s="165"/>
      <c r="OT539" s="165"/>
      <c r="OU539" s="165"/>
      <c r="OV539" s="165"/>
      <c r="OW539" s="165"/>
      <c r="OX539" s="165"/>
      <c r="OY539" s="165"/>
      <c r="OZ539" s="165"/>
      <c r="PA539" s="165"/>
      <c r="PB539" s="165"/>
      <c r="PC539" s="165"/>
      <c r="PD539" s="165"/>
      <c r="PE539" s="165"/>
      <c r="PF539" s="165"/>
      <c r="PG539" s="165"/>
      <c r="PH539" s="165"/>
      <c r="PI539" s="165"/>
      <c r="PJ539" s="165"/>
      <c r="PK539" s="165"/>
      <c r="PL539" s="165"/>
      <c r="PM539" s="165"/>
      <c r="PN539" s="165"/>
      <c r="PO539" s="165"/>
      <c r="PP539" s="165"/>
      <c r="PQ539" s="165"/>
      <c r="PR539" s="165"/>
      <c r="PS539" s="165"/>
      <c r="PT539" s="165"/>
      <c r="PU539" s="165"/>
      <c r="PV539" s="165"/>
      <c r="PW539" s="165"/>
      <c r="PX539" s="165"/>
      <c r="PY539" s="165"/>
      <c r="PZ539" s="165"/>
      <c r="QA539" s="165"/>
      <c r="QB539" s="165"/>
      <c r="QC539" s="165"/>
      <c r="QD539" s="165"/>
      <c r="QE539" s="165"/>
      <c r="QF539" s="165"/>
      <c r="QG539" s="165"/>
      <c r="QH539" s="165"/>
      <c r="QI539" s="165"/>
      <c r="QJ539" s="165"/>
      <c r="QK539" s="165"/>
      <c r="QL539" s="165"/>
      <c r="QM539" s="165"/>
      <c r="QN539" s="165"/>
      <c r="QO539" s="165"/>
      <c r="QP539" s="165"/>
      <c r="QQ539" s="165"/>
      <c r="QR539" s="165"/>
      <c r="QS539" s="165"/>
      <c r="QT539" s="165"/>
      <c r="QU539" s="165"/>
      <c r="QV539" s="165"/>
      <c r="QW539" s="165"/>
      <c r="QX539" s="165"/>
      <c r="QY539" s="165"/>
      <c r="QZ539" s="165"/>
      <c r="RA539" s="165"/>
      <c r="RB539" s="165"/>
      <c r="RC539" s="165"/>
      <c r="RD539" s="165"/>
      <c r="RE539" s="165"/>
      <c r="RF539" s="165"/>
      <c r="RG539" s="165"/>
      <c r="RH539" s="165"/>
      <c r="RI539" s="165"/>
      <c r="RJ539" s="165"/>
      <c r="RK539" s="165"/>
      <c r="RL539" s="165"/>
      <c r="RM539" s="165"/>
      <c r="RN539" s="165"/>
      <c r="RO539" s="165"/>
      <c r="RP539" s="165"/>
      <c r="RQ539" s="165"/>
      <c r="RR539" s="165"/>
      <c r="RS539" s="165"/>
      <c r="RT539" s="165"/>
      <c r="RU539" s="165"/>
      <c r="RV539" s="165"/>
      <c r="RW539" s="165"/>
      <c r="RX539" s="165"/>
      <c r="RY539" s="165"/>
      <c r="RZ539" s="165"/>
      <c r="SA539" s="165"/>
      <c r="SB539" s="165"/>
      <c r="SC539" s="165"/>
      <c r="SD539" s="165"/>
      <c r="SE539" s="165"/>
      <c r="SF539" s="165"/>
      <c r="SG539" s="165"/>
      <c r="SH539" s="165"/>
      <c r="SI539" s="165"/>
      <c r="SJ539" s="165"/>
      <c r="SK539" s="165"/>
      <c r="SL539" s="165"/>
      <c r="SM539" s="165"/>
      <c r="SN539" s="165"/>
      <c r="SO539" s="165"/>
      <c r="SP539" s="165"/>
      <c r="SQ539" s="165"/>
      <c r="SR539" s="165"/>
      <c r="SS539" s="165"/>
      <c r="ST539" s="165"/>
      <c r="SU539" s="165"/>
      <c r="SV539" s="165"/>
      <c r="SW539" s="165"/>
      <c r="SX539" s="165"/>
      <c r="SY539" s="165"/>
      <c r="SZ539" s="165"/>
      <c r="TA539" s="165"/>
      <c r="TB539" s="165"/>
      <c r="TC539" s="165"/>
      <c r="TD539" s="165"/>
      <c r="TE539" s="165"/>
      <c r="TF539" s="165"/>
      <c r="TG539" s="165"/>
      <c r="TH539" s="165"/>
      <c r="TI539" s="165"/>
      <c r="TJ539" s="165"/>
      <c r="TK539" s="165"/>
      <c r="TL539" s="165"/>
      <c r="TM539" s="165"/>
      <c r="TN539" s="165"/>
      <c r="TO539" s="165"/>
      <c r="TP539" s="165"/>
      <c r="TQ539" s="165"/>
      <c r="TR539" s="165"/>
      <c r="TS539" s="165"/>
      <c r="TT539" s="165"/>
      <c r="TU539" s="165"/>
      <c r="TV539" s="165"/>
      <c r="TW539" s="165"/>
      <c r="TX539" s="165"/>
      <c r="TY539" s="165"/>
      <c r="TZ539" s="165"/>
      <c r="UA539" s="165"/>
      <c r="UB539" s="165"/>
      <c r="UC539" s="165"/>
      <c r="UD539" s="165"/>
      <c r="UE539" s="165"/>
      <c r="UF539" s="165"/>
      <c r="UG539" s="165"/>
      <c r="UH539" s="165"/>
      <c r="UI539" s="165"/>
      <c r="UJ539" s="165"/>
      <c r="UK539" s="165"/>
      <c r="UL539" s="165"/>
      <c r="UM539" s="165"/>
      <c r="UN539" s="165"/>
      <c r="UO539" s="165"/>
      <c r="UP539" s="165"/>
      <c r="UQ539" s="165"/>
      <c r="UR539" s="165"/>
      <c r="US539" s="165"/>
      <c r="UT539" s="165"/>
      <c r="UU539" s="165"/>
      <c r="UV539" s="165"/>
      <c r="UW539" s="165"/>
      <c r="UX539" s="165"/>
      <c r="UY539" s="165"/>
      <c r="UZ539" s="165"/>
      <c r="VA539" s="165"/>
      <c r="VB539" s="165"/>
      <c r="VC539" s="165"/>
      <c r="VD539" s="165"/>
      <c r="VE539" s="165"/>
      <c r="VF539" s="165"/>
      <c r="VG539" s="165"/>
      <c r="VH539" s="165"/>
      <c r="VI539" s="165"/>
      <c r="VJ539" s="165"/>
      <c r="VK539" s="165"/>
      <c r="VL539" s="165"/>
      <c r="VM539" s="165"/>
      <c r="VN539" s="165"/>
      <c r="VO539" s="165"/>
      <c r="VP539" s="165"/>
      <c r="VQ539" s="165"/>
      <c r="VR539" s="165"/>
      <c r="VS539" s="165"/>
      <c r="VT539" s="165"/>
      <c r="VU539" s="165"/>
      <c r="VV539" s="165"/>
      <c r="VW539" s="165"/>
      <c r="VX539" s="165"/>
      <c r="VY539" s="165"/>
      <c r="VZ539" s="165"/>
      <c r="WA539" s="165"/>
      <c r="WB539" s="165"/>
      <c r="WC539" s="165"/>
      <c r="WD539" s="165"/>
      <c r="WE539" s="165"/>
      <c r="WF539" s="165"/>
      <c r="WG539" s="165"/>
      <c r="WH539" s="165"/>
      <c r="WI539" s="165"/>
      <c r="WJ539" s="165"/>
      <c r="WK539" s="165"/>
      <c r="WL539" s="165"/>
      <c r="WM539" s="165"/>
      <c r="WN539" s="165"/>
      <c r="WO539" s="165"/>
      <c r="WP539" s="165"/>
      <c r="WQ539" s="165"/>
      <c r="WR539" s="165"/>
      <c r="WS539" s="165"/>
      <c r="WT539" s="165"/>
      <c r="WU539" s="165"/>
      <c r="WV539" s="165"/>
      <c r="WW539" s="165"/>
      <c r="WX539" s="165"/>
      <c r="WY539" s="165"/>
      <c r="WZ539" s="165"/>
      <c r="XA539" s="165"/>
      <c r="XB539" s="165"/>
      <c r="XC539" s="165"/>
      <c r="XD539" s="165"/>
      <c r="XE539" s="165"/>
      <c r="XF539" s="165"/>
      <c r="XG539" s="165"/>
      <c r="XH539" s="165"/>
      <c r="XI539" s="165"/>
      <c r="XJ539" s="165"/>
      <c r="XK539" s="165"/>
      <c r="XL539" s="165"/>
      <c r="XM539" s="165"/>
      <c r="XN539" s="165"/>
      <c r="XO539" s="165"/>
      <c r="XP539" s="165"/>
      <c r="XQ539" s="165"/>
      <c r="XR539" s="165"/>
      <c r="XS539" s="165"/>
      <c r="XT539" s="165"/>
      <c r="XU539" s="165"/>
      <c r="XV539" s="165"/>
      <c r="XW539" s="165"/>
      <c r="XX539" s="165"/>
      <c r="XY539" s="165"/>
      <c r="XZ539" s="165"/>
      <c r="YA539" s="165"/>
      <c r="YB539" s="165"/>
      <c r="YC539" s="165"/>
      <c r="YD539" s="165"/>
      <c r="YE539" s="165"/>
      <c r="YF539" s="165"/>
      <c r="YG539" s="165"/>
      <c r="YH539" s="165"/>
      <c r="YI539" s="165"/>
      <c r="YJ539" s="165"/>
      <c r="YK539" s="165"/>
      <c r="YL539" s="165"/>
      <c r="YM539" s="165"/>
      <c r="YN539" s="165"/>
      <c r="YO539" s="165"/>
      <c r="YP539" s="165"/>
      <c r="YQ539" s="165"/>
      <c r="YR539" s="165"/>
      <c r="YS539" s="165"/>
      <c r="YT539" s="165"/>
      <c r="YU539" s="165"/>
      <c r="YV539" s="165"/>
      <c r="YW539" s="165"/>
      <c r="YX539" s="165"/>
      <c r="YY539" s="165"/>
      <c r="YZ539" s="165"/>
      <c r="ZA539" s="165"/>
      <c r="ZB539" s="165"/>
      <c r="ZC539" s="165"/>
      <c r="ZD539" s="165"/>
      <c r="ZE539" s="165"/>
      <c r="ZF539" s="165"/>
      <c r="ZG539" s="165"/>
      <c r="ZH539" s="165"/>
      <c r="ZI539" s="165"/>
      <c r="ZJ539" s="165"/>
      <c r="ZK539" s="165"/>
      <c r="ZL539" s="165"/>
      <c r="ZM539" s="165"/>
      <c r="ZN539" s="165"/>
      <c r="ZO539" s="165"/>
      <c r="ZP539" s="165"/>
      <c r="ZQ539" s="165"/>
      <c r="ZR539" s="165"/>
      <c r="ZS539" s="165"/>
      <c r="ZT539" s="165"/>
      <c r="ZU539" s="165"/>
      <c r="ZV539" s="165"/>
      <c r="ZW539" s="165"/>
      <c r="ZX539" s="165"/>
      <c r="ZY539" s="165"/>
      <c r="ZZ539" s="165"/>
      <c r="AAA539" s="165"/>
      <c r="AAB539" s="165"/>
      <c r="AAC539" s="165"/>
      <c r="AAD539" s="165"/>
      <c r="AAE539" s="165"/>
      <c r="AAF539" s="165"/>
      <c r="AAG539" s="165"/>
      <c r="AAH539" s="165"/>
      <c r="AAI539" s="165"/>
      <c r="AAJ539" s="165"/>
      <c r="AAK539" s="165"/>
      <c r="AAL539" s="165"/>
      <c r="AAM539" s="165"/>
      <c r="AAN539" s="165"/>
      <c r="AAO539" s="165"/>
      <c r="AAP539" s="165"/>
      <c r="AAQ539" s="165"/>
      <c r="AAR539" s="165"/>
      <c r="AAS539" s="165"/>
      <c r="AAT539" s="165"/>
      <c r="AAU539" s="165"/>
      <c r="AAV539" s="165"/>
      <c r="AAW539" s="165"/>
      <c r="AAX539" s="165"/>
      <c r="AAY539" s="165"/>
      <c r="AAZ539" s="165"/>
      <c r="ABA539" s="165"/>
      <c r="ABB539" s="165"/>
      <c r="ABC539" s="165"/>
      <c r="ABD539" s="165"/>
      <c r="ABE539" s="165"/>
      <c r="ABF539" s="165"/>
      <c r="ABG539" s="165"/>
      <c r="ABH539" s="165"/>
      <c r="ABI539" s="165"/>
      <c r="ABJ539" s="165"/>
      <c r="ABK539" s="165"/>
      <c r="ABL539" s="165"/>
      <c r="ABM539" s="165"/>
      <c r="ABN539" s="165"/>
      <c r="ABO539" s="165"/>
      <c r="ABP539" s="165"/>
      <c r="ABQ539" s="165"/>
      <c r="ABR539" s="165"/>
      <c r="ABS539" s="165"/>
      <c r="ABT539" s="165"/>
      <c r="ABU539" s="165"/>
      <c r="ABV539" s="165"/>
      <c r="ABW539" s="165"/>
      <c r="ABX539" s="165"/>
      <c r="ABY539" s="165"/>
      <c r="ABZ539" s="165"/>
      <c r="ACA539" s="165"/>
      <c r="ACB539" s="165"/>
      <c r="ACC539" s="165"/>
      <c r="ACD539" s="165"/>
      <c r="ACE539" s="165"/>
      <c r="ACF539" s="165"/>
      <c r="ACG539" s="165"/>
      <c r="ACH539" s="165"/>
      <c r="ACI539" s="165"/>
      <c r="ACJ539" s="165"/>
      <c r="ACK539" s="165"/>
      <c r="ACL539" s="165"/>
      <c r="ACM539" s="165"/>
      <c r="ACN539" s="165"/>
      <c r="ACO539" s="165"/>
      <c r="ACP539" s="165"/>
      <c r="ACQ539" s="165"/>
      <c r="ACR539" s="165"/>
      <c r="ACS539" s="165"/>
      <c r="ACT539" s="165"/>
      <c r="ACU539" s="165"/>
      <c r="ACV539" s="165"/>
      <c r="ACW539" s="165"/>
      <c r="ACX539" s="165"/>
      <c r="ACY539" s="165"/>
      <c r="ACZ539" s="165"/>
      <c r="ADA539" s="165"/>
      <c r="ADB539" s="165"/>
      <c r="ADC539" s="165"/>
      <c r="ADD539" s="165"/>
      <c r="ADE539" s="165"/>
      <c r="ADF539" s="165"/>
      <c r="ADG539" s="165"/>
      <c r="ADH539" s="165"/>
      <c r="ADI539" s="165"/>
      <c r="ADJ539" s="165"/>
      <c r="ADK539" s="165"/>
      <c r="ADL539" s="165"/>
      <c r="ADM539" s="165"/>
      <c r="ADN539" s="165"/>
      <c r="ADO539" s="165"/>
      <c r="ADP539" s="165"/>
      <c r="ADQ539" s="165"/>
      <c r="ADR539" s="165"/>
      <c r="ADS539" s="165"/>
      <c r="ADT539" s="165"/>
      <c r="ADU539" s="165"/>
      <c r="ADV539" s="165"/>
      <c r="ADW539" s="165"/>
      <c r="ADX539" s="165"/>
      <c r="ADY539" s="165"/>
      <c r="ADZ539" s="165"/>
      <c r="AEA539" s="165"/>
      <c r="AEB539" s="165"/>
      <c r="AEC539" s="165"/>
      <c r="AED539" s="165"/>
      <c r="AEE539" s="165"/>
      <c r="AEF539" s="165"/>
      <c r="AEG539" s="165"/>
      <c r="AEH539" s="165"/>
      <c r="AEI539" s="165"/>
      <c r="AEJ539" s="165"/>
      <c r="AEK539" s="165"/>
      <c r="AEL539" s="165"/>
      <c r="AEM539" s="165"/>
      <c r="AEN539" s="165"/>
      <c r="AEO539" s="165"/>
      <c r="AEP539" s="165"/>
      <c r="AEQ539" s="165"/>
      <c r="AER539" s="165"/>
      <c r="AES539" s="165"/>
      <c r="AET539" s="165"/>
      <c r="AEU539" s="165"/>
      <c r="AEV539" s="165"/>
      <c r="AEW539" s="165"/>
      <c r="AEX539" s="165"/>
      <c r="AEY539" s="165"/>
      <c r="AEZ539" s="165"/>
      <c r="AFA539" s="165"/>
      <c r="AFB539" s="165"/>
      <c r="AFC539" s="165"/>
      <c r="AFD539" s="165"/>
      <c r="AFE539" s="165"/>
      <c r="AFF539" s="165"/>
      <c r="AFG539" s="165"/>
      <c r="AFH539" s="165"/>
      <c r="AFI539" s="165"/>
      <c r="AFJ539" s="165"/>
      <c r="AFK539" s="165"/>
      <c r="AFL539" s="165"/>
      <c r="AFM539" s="165"/>
      <c r="AFN539" s="165"/>
      <c r="AFO539" s="165"/>
      <c r="AFP539" s="165"/>
      <c r="AFQ539" s="165"/>
      <c r="AFR539" s="165"/>
      <c r="AFS539" s="165"/>
      <c r="AFT539" s="165"/>
      <c r="AFU539" s="165"/>
      <c r="AFV539" s="165"/>
      <c r="AFW539" s="165"/>
      <c r="AFX539" s="165"/>
      <c r="AFY539" s="165"/>
      <c r="AFZ539" s="165"/>
      <c r="AGA539" s="165"/>
      <c r="AGB539" s="165"/>
      <c r="AGC539" s="165"/>
      <c r="AGD539" s="165"/>
      <c r="AGE539" s="165"/>
      <c r="AGF539" s="165"/>
      <c r="AGG539" s="165"/>
      <c r="AGH539" s="165"/>
      <c r="AGI539" s="165"/>
      <c r="AGJ539" s="165"/>
      <c r="AGK539" s="165"/>
      <c r="AGL539" s="165"/>
      <c r="AGM539" s="165"/>
      <c r="AGN539" s="165"/>
      <c r="AGO539" s="165"/>
      <c r="AGP539" s="165"/>
      <c r="AGQ539" s="165"/>
      <c r="AGR539" s="165"/>
      <c r="AGS539" s="165"/>
      <c r="AGT539" s="165"/>
      <c r="AGU539" s="165"/>
      <c r="AGV539" s="165"/>
      <c r="AGW539" s="165"/>
      <c r="AGX539" s="165"/>
      <c r="AGY539" s="165"/>
      <c r="AGZ539" s="165"/>
      <c r="AHA539" s="165"/>
      <c r="AHB539" s="165"/>
      <c r="AHC539" s="165"/>
      <c r="AHD539" s="165"/>
      <c r="AHE539" s="165"/>
      <c r="AHF539" s="165"/>
      <c r="AHG539" s="165"/>
      <c r="AHH539" s="165"/>
      <c r="AHI539" s="165"/>
      <c r="AHJ539" s="165"/>
      <c r="AHK539" s="165"/>
      <c r="AHL539" s="165"/>
      <c r="AHM539" s="165"/>
      <c r="AHN539" s="165"/>
      <c r="AHO539" s="165"/>
      <c r="AHP539" s="165"/>
      <c r="AHQ539" s="165"/>
      <c r="AHR539" s="165"/>
      <c r="AHS539" s="165"/>
      <c r="AHT539" s="165"/>
      <c r="AHU539" s="165"/>
      <c r="AHV539" s="165"/>
      <c r="AHW539" s="165"/>
      <c r="AHX539" s="165"/>
      <c r="AHY539" s="165"/>
      <c r="AHZ539" s="165"/>
      <c r="AIA539" s="165"/>
      <c r="AIB539" s="165"/>
      <c r="AIC539" s="165"/>
      <c r="AID539" s="165"/>
      <c r="AIE539" s="165"/>
      <c r="AIF539" s="165"/>
      <c r="AIG539" s="165"/>
      <c r="AIH539" s="165"/>
      <c r="AII539" s="165"/>
      <c r="AIJ539" s="165"/>
      <c r="AIK539" s="165"/>
      <c r="AIL539" s="165"/>
      <c r="AIM539" s="165"/>
      <c r="AIN539" s="165"/>
      <c r="AIO539" s="165"/>
      <c r="AIP539" s="165"/>
      <c r="AIQ539" s="165"/>
      <c r="AIR539" s="165"/>
      <c r="AIS539" s="165"/>
      <c r="AIT539" s="165"/>
      <c r="AIU539" s="165"/>
      <c r="AIV539" s="165"/>
      <c r="AIW539" s="165"/>
      <c r="AIX539" s="165"/>
      <c r="AIY539" s="165"/>
      <c r="AIZ539" s="165"/>
      <c r="AJA539" s="165"/>
      <c r="AJB539" s="165"/>
      <c r="AJC539" s="165"/>
      <c r="AJD539" s="165"/>
      <c r="AJE539" s="165"/>
      <c r="AJF539" s="165"/>
      <c r="AJG539" s="165"/>
      <c r="AJH539" s="165"/>
      <c r="AJI539" s="165"/>
      <c r="AJJ539" s="165"/>
      <c r="AJK539" s="165"/>
      <c r="AJL539" s="165"/>
      <c r="AJM539" s="165"/>
      <c r="AJN539" s="165"/>
      <c r="AJO539" s="165"/>
      <c r="AJP539" s="165"/>
      <c r="AJQ539" s="165"/>
      <c r="AJR539" s="165"/>
      <c r="AJS539" s="165"/>
      <c r="AJT539" s="165"/>
      <c r="AJU539" s="165"/>
      <c r="AJV539" s="165"/>
      <c r="AJW539" s="165"/>
      <c r="AJX539" s="165"/>
      <c r="AJY539" s="165"/>
      <c r="AJZ539" s="165"/>
    </row>
    <row r="540" spans="1:962" ht="47.25" x14ac:dyDescent="0.2">
      <c r="A540" s="112">
        <v>60000604</v>
      </c>
      <c r="B540" s="8" t="s">
        <v>1603</v>
      </c>
      <c r="C540" s="153" t="str">
        <f>VLOOKUP(A540,'[5]Прейскурант 2021'!$A$11:$I$1419,3,0)</f>
        <v>иссл.</v>
      </c>
      <c r="D540" s="155">
        <f t="shared" si="36"/>
        <v>2035</v>
      </c>
      <c r="E540" s="155">
        <f>VLOOKUP(A540,[6]Лист2!$A$10:$G$1458,6,0)</f>
        <v>2442</v>
      </c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5"/>
      <c r="BH540" s="165"/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  <c r="CK540" s="165"/>
      <c r="CL540" s="165"/>
      <c r="CM540" s="165"/>
      <c r="CN540" s="165"/>
      <c r="CO540" s="165"/>
      <c r="CP540" s="165"/>
      <c r="CQ540" s="165"/>
      <c r="CR540" s="165"/>
      <c r="CS540" s="165"/>
      <c r="CT540" s="165"/>
      <c r="CU540" s="165"/>
      <c r="CV540" s="165"/>
      <c r="CW540" s="165"/>
      <c r="CX540" s="165"/>
      <c r="CY540" s="165"/>
      <c r="CZ540" s="165"/>
      <c r="DA540" s="165"/>
      <c r="DB540" s="165"/>
      <c r="DC540" s="165"/>
      <c r="DD540" s="165"/>
      <c r="DE540" s="165"/>
      <c r="DF540" s="165"/>
      <c r="DG540" s="165"/>
      <c r="DH540" s="165"/>
      <c r="DI540" s="165"/>
      <c r="DJ540" s="165"/>
      <c r="DK540" s="165"/>
      <c r="DL540" s="165"/>
      <c r="DM540" s="165"/>
      <c r="DN540" s="165"/>
      <c r="DO540" s="165"/>
      <c r="DP540" s="165"/>
      <c r="DQ540" s="165"/>
      <c r="DR540" s="165"/>
      <c r="DS540" s="165"/>
      <c r="DT540" s="165"/>
      <c r="DU540" s="165"/>
      <c r="DV540" s="165"/>
      <c r="DW540" s="165"/>
      <c r="DX540" s="165"/>
      <c r="DY540" s="165"/>
      <c r="DZ540" s="165"/>
      <c r="EA540" s="165"/>
      <c r="EB540" s="165"/>
      <c r="EC540" s="165"/>
      <c r="ED540" s="165"/>
      <c r="EE540" s="165"/>
      <c r="EF540" s="165"/>
      <c r="EG540" s="165"/>
      <c r="EH540" s="165"/>
      <c r="EI540" s="165"/>
      <c r="EJ540" s="165"/>
      <c r="EK540" s="165"/>
      <c r="EL540" s="165"/>
      <c r="EM540" s="165"/>
      <c r="EN540" s="165"/>
      <c r="EO540" s="165"/>
      <c r="EP540" s="165"/>
      <c r="EQ540" s="165"/>
      <c r="ER540" s="165"/>
      <c r="ES540" s="165"/>
      <c r="ET540" s="165"/>
      <c r="EU540" s="165"/>
      <c r="EV540" s="165"/>
      <c r="EW540" s="165"/>
      <c r="EX540" s="165"/>
      <c r="EY540" s="165"/>
      <c r="EZ540" s="165"/>
      <c r="FA540" s="165"/>
      <c r="FB540" s="165"/>
      <c r="FC540" s="165"/>
      <c r="FD540" s="165"/>
      <c r="FE540" s="165"/>
      <c r="FF540" s="165"/>
      <c r="FG540" s="165"/>
      <c r="FH540" s="165"/>
      <c r="FI540" s="165"/>
      <c r="FJ540" s="165"/>
      <c r="FK540" s="165"/>
      <c r="FL540" s="165"/>
      <c r="FM540" s="165"/>
      <c r="FN540" s="165"/>
      <c r="FO540" s="165"/>
      <c r="FP540" s="165"/>
      <c r="FQ540" s="165"/>
      <c r="FR540" s="165"/>
      <c r="FS540" s="165"/>
      <c r="FT540" s="165"/>
      <c r="FU540" s="165"/>
      <c r="FV540" s="165"/>
      <c r="FW540" s="165"/>
      <c r="FX540" s="165"/>
      <c r="FY540" s="165"/>
      <c r="FZ540" s="165"/>
      <c r="GA540" s="165"/>
      <c r="GB540" s="165"/>
      <c r="GC540" s="165"/>
      <c r="GD540" s="165"/>
      <c r="GE540" s="165"/>
      <c r="GF540" s="165"/>
      <c r="GG540" s="165"/>
      <c r="GH540" s="165"/>
      <c r="GI540" s="165"/>
      <c r="GJ540" s="165"/>
      <c r="GK540" s="165"/>
      <c r="GL540" s="165"/>
      <c r="GM540" s="165"/>
      <c r="GN540" s="165"/>
      <c r="GO540" s="165"/>
      <c r="GP540" s="165"/>
      <c r="GQ540" s="165"/>
      <c r="GR540" s="165"/>
      <c r="GS540" s="165"/>
      <c r="GT540" s="165"/>
      <c r="GU540" s="165"/>
      <c r="GV540" s="165"/>
      <c r="GW540" s="165"/>
      <c r="GX540" s="165"/>
      <c r="GY540" s="165"/>
      <c r="GZ540" s="165"/>
      <c r="HA540" s="165"/>
      <c r="HB540" s="165"/>
      <c r="HC540" s="165"/>
      <c r="HD540" s="165"/>
      <c r="HE540" s="165"/>
      <c r="HF540" s="165"/>
      <c r="HG540" s="165"/>
      <c r="HH540" s="165"/>
      <c r="HI540" s="165"/>
      <c r="HJ540" s="165"/>
      <c r="HK540" s="165"/>
      <c r="HL540" s="165"/>
      <c r="HM540" s="165"/>
      <c r="HN540" s="165"/>
      <c r="HO540" s="165"/>
      <c r="HP540" s="165"/>
      <c r="HQ540" s="165"/>
      <c r="HR540" s="165"/>
      <c r="HS540" s="165"/>
      <c r="HT540" s="165"/>
      <c r="HU540" s="165"/>
      <c r="HV540" s="165"/>
      <c r="HW540" s="165"/>
      <c r="HX540" s="165"/>
      <c r="HY540" s="165"/>
      <c r="HZ540" s="165"/>
      <c r="IA540" s="165"/>
      <c r="IB540" s="165"/>
      <c r="IC540" s="165"/>
      <c r="ID540" s="165"/>
      <c r="IE540" s="165"/>
      <c r="IF540" s="165"/>
      <c r="IG540" s="165"/>
      <c r="IH540" s="165"/>
      <c r="II540" s="165"/>
      <c r="IJ540" s="165"/>
      <c r="IK540" s="165"/>
      <c r="IL540" s="165"/>
      <c r="IM540" s="165"/>
      <c r="IN540" s="165"/>
      <c r="IO540" s="165"/>
      <c r="IP540" s="165"/>
      <c r="IQ540" s="165"/>
      <c r="IR540" s="165"/>
      <c r="IS540" s="165"/>
      <c r="IT540" s="165"/>
      <c r="IU540" s="165"/>
      <c r="IV540" s="165"/>
      <c r="IW540" s="165"/>
      <c r="IX540" s="165"/>
      <c r="IY540" s="165"/>
      <c r="IZ540" s="165"/>
      <c r="JA540" s="165"/>
      <c r="JB540" s="165"/>
      <c r="JC540" s="165"/>
      <c r="JD540" s="165"/>
      <c r="JE540" s="165"/>
      <c r="JF540" s="165"/>
      <c r="JG540" s="165"/>
      <c r="JH540" s="165"/>
      <c r="JI540" s="165"/>
      <c r="JJ540" s="165"/>
      <c r="JK540" s="165"/>
      <c r="JL540" s="165"/>
      <c r="JM540" s="165"/>
      <c r="JN540" s="165"/>
      <c r="JO540" s="165"/>
      <c r="JP540" s="165"/>
      <c r="JQ540" s="165"/>
      <c r="JR540" s="165"/>
      <c r="JS540" s="165"/>
      <c r="JT540" s="165"/>
      <c r="JU540" s="165"/>
      <c r="JV540" s="165"/>
      <c r="JW540" s="165"/>
      <c r="JX540" s="165"/>
      <c r="JY540" s="165"/>
      <c r="JZ540" s="165"/>
      <c r="KA540" s="165"/>
      <c r="KB540" s="165"/>
      <c r="KC540" s="165"/>
      <c r="KD540" s="165"/>
      <c r="KE540" s="165"/>
      <c r="KF540" s="165"/>
      <c r="KG540" s="165"/>
      <c r="KH540" s="165"/>
      <c r="KI540" s="165"/>
      <c r="KJ540" s="165"/>
      <c r="KK540" s="165"/>
      <c r="KL540" s="165"/>
      <c r="KM540" s="165"/>
      <c r="KN540" s="165"/>
      <c r="KO540" s="165"/>
      <c r="KP540" s="165"/>
      <c r="KQ540" s="165"/>
      <c r="KR540" s="165"/>
      <c r="KS540" s="165"/>
      <c r="KT540" s="165"/>
      <c r="KU540" s="165"/>
      <c r="KV540" s="165"/>
      <c r="KW540" s="165"/>
      <c r="KX540" s="165"/>
      <c r="KY540" s="165"/>
      <c r="KZ540" s="165"/>
      <c r="LA540" s="165"/>
      <c r="LB540" s="165"/>
      <c r="LC540" s="165"/>
      <c r="LD540" s="165"/>
      <c r="LE540" s="165"/>
      <c r="LF540" s="165"/>
      <c r="LG540" s="165"/>
      <c r="LH540" s="165"/>
      <c r="LI540" s="165"/>
      <c r="LJ540" s="165"/>
      <c r="LK540" s="165"/>
      <c r="LL540" s="165"/>
      <c r="LM540" s="165"/>
      <c r="LN540" s="165"/>
      <c r="LO540" s="165"/>
      <c r="LP540" s="165"/>
      <c r="LQ540" s="165"/>
      <c r="LR540" s="165"/>
      <c r="LS540" s="165"/>
      <c r="LT540" s="165"/>
      <c r="LU540" s="165"/>
      <c r="LV540" s="165"/>
      <c r="LW540" s="165"/>
      <c r="LX540" s="165"/>
      <c r="LY540" s="165"/>
      <c r="LZ540" s="165"/>
      <c r="MA540" s="165"/>
      <c r="MB540" s="165"/>
      <c r="MC540" s="165"/>
      <c r="MD540" s="165"/>
      <c r="ME540" s="165"/>
      <c r="MF540" s="165"/>
      <c r="MG540" s="165"/>
      <c r="MH540" s="165"/>
      <c r="MI540" s="165"/>
      <c r="MJ540" s="165"/>
      <c r="MK540" s="165"/>
      <c r="ML540" s="165"/>
      <c r="MM540" s="165"/>
      <c r="MN540" s="165"/>
      <c r="MO540" s="165"/>
      <c r="MP540" s="165"/>
      <c r="MQ540" s="165"/>
      <c r="MR540" s="165"/>
      <c r="MS540" s="165"/>
      <c r="MT540" s="165"/>
      <c r="MU540" s="165"/>
      <c r="MV540" s="165"/>
      <c r="MW540" s="165"/>
      <c r="MX540" s="165"/>
      <c r="MY540" s="165"/>
      <c r="MZ540" s="165"/>
      <c r="NA540" s="165"/>
      <c r="NB540" s="165"/>
      <c r="NC540" s="165"/>
      <c r="ND540" s="165"/>
      <c r="NE540" s="165"/>
      <c r="NF540" s="165"/>
      <c r="NG540" s="165"/>
      <c r="NH540" s="165"/>
      <c r="NI540" s="165"/>
      <c r="NJ540" s="165"/>
      <c r="NK540" s="165"/>
      <c r="NL540" s="165"/>
      <c r="NM540" s="165"/>
      <c r="NN540" s="165"/>
      <c r="NO540" s="165"/>
      <c r="NP540" s="165"/>
      <c r="NQ540" s="165"/>
      <c r="NR540" s="165"/>
      <c r="NS540" s="165"/>
      <c r="NT540" s="165"/>
      <c r="NU540" s="165"/>
      <c r="NV540" s="165"/>
      <c r="NW540" s="165"/>
      <c r="NX540" s="165"/>
      <c r="NY540" s="165"/>
      <c r="NZ540" s="165"/>
      <c r="OA540" s="165"/>
      <c r="OB540" s="165"/>
      <c r="OC540" s="165"/>
      <c r="OD540" s="165"/>
      <c r="OE540" s="165"/>
      <c r="OF540" s="165"/>
      <c r="OG540" s="165"/>
      <c r="OH540" s="165"/>
      <c r="OI540" s="165"/>
      <c r="OJ540" s="165"/>
      <c r="OK540" s="165"/>
      <c r="OL540" s="165"/>
      <c r="OM540" s="165"/>
      <c r="ON540" s="165"/>
      <c r="OO540" s="165"/>
      <c r="OP540" s="165"/>
      <c r="OQ540" s="165"/>
      <c r="OR540" s="165"/>
      <c r="OS540" s="165"/>
      <c r="OT540" s="165"/>
      <c r="OU540" s="165"/>
      <c r="OV540" s="165"/>
      <c r="OW540" s="165"/>
      <c r="OX540" s="165"/>
      <c r="OY540" s="165"/>
      <c r="OZ540" s="165"/>
      <c r="PA540" s="165"/>
      <c r="PB540" s="165"/>
      <c r="PC540" s="165"/>
      <c r="PD540" s="165"/>
      <c r="PE540" s="165"/>
      <c r="PF540" s="165"/>
      <c r="PG540" s="165"/>
      <c r="PH540" s="165"/>
      <c r="PI540" s="165"/>
      <c r="PJ540" s="165"/>
      <c r="PK540" s="165"/>
      <c r="PL540" s="165"/>
      <c r="PM540" s="165"/>
      <c r="PN540" s="165"/>
      <c r="PO540" s="165"/>
      <c r="PP540" s="165"/>
      <c r="PQ540" s="165"/>
      <c r="PR540" s="165"/>
      <c r="PS540" s="165"/>
      <c r="PT540" s="165"/>
      <c r="PU540" s="165"/>
      <c r="PV540" s="165"/>
      <c r="PW540" s="165"/>
      <c r="PX540" s="165"/>
      <c r="PY540" s="165"/>
      <c r="PZ540" s="165"/>
      <c r="QA540" s="165"/>
      <c r="QB540" s="165"/>
      <c r="QC540" s="165"/>
      <c r="QD540" s="165"/>
      <c r="QE540" s="165"/>
      <c r="QF540" s="165"/>
      <c r="QG540" s="165"/>
      <c r="QH540" s="165"/>
      <c r="QI540" s="165"/>
      <c r="QJ540" s="165"/>
      <c r="QK540" s="165"/>
      <c r="QL540" s="165"/>
      <c r="QM540" s="165"/>
      <c r="QN540" s="165"/>
      <c r="QO540" s="165"/>
      <c r="QP540" s="165"/>
      <c r="QQ540" s="165"/>
      <c r="QR540" s="165"/>
      <c r="QS540" s="165"/>
      <c r="QT540" s="165"/>
      <c r="QU540" s="165"/>
      <c r="QV540" s="165"/>
      <c r="QW540" s="165"/>
      <c r="QX540" s="165"/>
      <c r="QY540" s="165"/>
      <c r="QZ540" s="165"/>
      <c r="RA540" s="165"/>
      <c r="RB540" s="165"/>
      <c r="RC540" s="165"/>
      <c r="RD540" s="165"/>
      <c r="RE540" s="165"/>
      <c r="RF540" s="165"/>
      <c r="RG540" s="165"/>
      <c r="RH540" s="165"/>
      <c r="RI540" s="165"/>
      <c r="RJ540" s="165"/>
      <c r="RK540" s="165"/>
      <c r="RL540" s="165"/>
      <c r="RM540" s="165"/>
      <c r="RN540" s="165"/>
      <c r="RO540" s="165"/>
      <c r="RP540" s="165"/>
      <c r="RQ540" s="165"/>
      <c r="RR540" s="165"/>
      <c r="RS540" s="165"/>
      <c r="RT540" s="165"/>
      <c r="RU540" s="165"/>
      <c r="RV540" s="165"/>
      <c r="RW540" s="165"/>
      <c r="RX540" s="165"/>
      <c r="RY540" s="165"/>
      <c r="RZ540" s="165"/>
      <c r="SA540" s="165"/>
      <c r="SB540" s="165"/>
      <c r="SC540" s="165"/>
      <c r="SD540" s="165"/>
      <c r="SE540" s="165"/>
      <c r="SF540" s="165"/>
      <c r="SG540" s="165"/>
      <c r="SH540" s="165"/>
      <c r="SI540" s="165"/>
      <c r="SJ540" s="165"/>
      <c r="SK540" s="165"/>
      <c r="SL540" s="165"/>
      <c r="SM540" s="165"/>
      <c r="SN540" s="165"/>
      <c r="SO540" s="165"/>
      <c r="SP540" s="165"/>
      <c r="SQ540" s="165"/>
      <c r="SR540" s="165"/>
      <c r="SS540" s="165"/>
      <c r="ST540" s="165"/>
      <c r="SU540" s="165"/>
      <c r="SV540" s="165"/>
      <c r="SW540" s="165"/>
      <c r="SX540" s="165"/>
      <c r="SY540" s="165"/>
      <c r="SZ540" s="165"/>
      <c r="TA540" s="165"/>
      <c r="TB540" s="165"/>
      <c r="TC540" s="165"/>
      <c r="TD540" s="165"/>
      <c r="TE540" s="165"/>
      <c r="TF540" s="165"/>
      <c r="TG540" s="165"/>
      <c r="TH540" s="165"/>
      <c r="TI540" s="165"/>
      <c r="TJ540" s="165"/>
      <c r="TK540" s="165"/>
      <c r="TL540" s="165"/>
      <c r="TM540" s="165"/>
      <c r="TN540" s="165"/>
      <c r="TO540" s="165"/>
      <c r="TP540" s="165"/>
      <c r="TQ540" s="165"/>
      <c r="TR540" s="165"/>
      <c r="TS540" s="165"/>
      <c r="TT540" s="165"/>
      <c r="TU540" s="165"/>
      <c r="TV540" s="165"/>
      <c r="TW540" s="165"/>
      <c r="TX540" s="165"/>
      <c r="TY540" s="165"/>
      <c r="TZ540" s="165"/>
      <c r="UA540" s="165"/>
      <c r="UB540" s="165"/>
      <c r="UC540" s="165"/>
      <c r="UD540" s="165"/>
      <c r="UE540" s="165"/>
      <c r="UF540" s="165"/>
      <c r="UG540" s="165"/>
      <c r="UH540" s="165"/>
      <c r="UI540" s="165"/>
      <c r="UJ540" s="165"/>
      <c r="UK540" s="165"/>
      <c r="UL540" s="165"/>
      <c r="UM540" s="165"/>
      <c r="UN540" s="165"/>
      <c r="UO540" s="165"/>
      <c r="UP540" s="165"/>
      <c r="UQ540" s="165"/>
      <c r="UR540" s="165"/>
      <c r="US540" s="165"/>
      <c r="UT540" s="165"/>
      <c r="UU540" s="165"/>
      <c r="UV540" s="165"/>
      <c r="UW540" s="165"/>
      <c r="UX540" s="165"/>
      <c r="UY540" s="165"/>
      <c r="UZ540" s="165"/>
      <c r="VA540" s="165"/>
      <c r="VB540" s="165"/>
      <c r="VC540" s="165"/>
      <c r="VD540" s="165"/>
      <c r="VE540" s="165"/>
      <c r="VF540" s="165"/>
      <c r="VG540" s="165"/>
      <c r="VH540" s="165"/>
      <c r="VI540" s="165"/>
      <c r="VJ540" s="165"/>
      <c r="VK540" s="165"/>
      <c r="VL540" s="165"/>
      <c r="VM540" s="165"/>
      <c r="VN540" s="165"/>
      <c r="VO540" s="165"/>
      <c r="VP540" s="165"/>
      <c r="VQ540" s="165"/>
      <c r="VR540" s="165"/>
      <c r="VS540" s="165"/>
      <c r="VT540" s="165"/>
      <c r="VU540" s="165"/>
      <c r="VV540" s="165"/>
      <c r="VW540" s="165"/>
      <c r="VX540" s="165"/>
      <c r="VY540" s="165"/>
      <c r="VZ540" s="165"/>
      <c r="WA540" s="165"/>
      <c r="WB540" s="165"/>
      <c r="WC540" s="165"/>
      <c r="WD540" s="165"/>
      <c r="WE540" s="165"/>
      <c r="WF540" s="165"/>
      <c r="WG540" s="165"/>
      <c r="WH540" s="165"/>
      <c r="WI540" s="165"/>
      <c r="WJ540" s="165"/>
      <c r="WK540" s="165"/>
      <c r="WL540" s="165"/>
      <c r="WM540" s="165"/>
      <c r="WN540" s="165"/>
      <c r="WO540" s="165"/>
      <c r="WP540" s="165"/>
      <c r="WQ540" s="165"/>
      <c r="WR540" s="165"/>
      <c r="WS540" s="165"/>
      <c r="WT540" s="165"/>
      <c r="WU540" s="165"/>
      <c r="WV540" s="165"/>
      <c r="WW540" s="165"/>
      <c r="WX540" s="165"/>
      <c r="WY540" s="165"/>
      <c r="WZ540" s="165"/>
      <c r="XA540" s="165"/>
      <c r="XB540" s="165"/>
      <c r="XC540" s="165"/>
      <c r="XD540" s="165"/>
      <c r="XE540" s="165"/>
      <c r="XF540" s="165"/>
      <c r="XG540" s="165"/>
      <c r="XH540" s="165"/>
      <c r="XI540" s="165"/>
      <c r="XJ540" s="165"/>
      <c r="XK540" s="165"/>
      <c r="XL540" s="165"/>
      <c r="XM540" s="165"/>
      <c r="XN540" s="165"/>
      <c r="XO540" s="165"/>
      <c r="XP540" s="165"/>
      <c r="XQ540" s="165"/>
      <c r="XR540" s="165"/>
      <c r="XS540" s="165"/>
      <c r="XT540" s="165"/>
      <c r="XU540" s="165"/>
      <c r="XV540" s="165"/>
      <c r="XW540" s="165"/>
      <c r="XX540" s="165"/>
      <c r="XY540" s="165"/>
      <c r="XZ540" s="165"/>
      <c r="YA540" s="165"/>
      <c r="YB540" s="165"/>
      <c r="YC540" s="165"/>
      <c r="YD540" s="165"/>
      <c r="YE540" s="165"/>
      <c r="YF540" s="165"/>
      <c r="YG540" s="165"/>
      <c r="YH540" s="165"/>
      <c r="YI540" s="165"/>
      <c r="YJ540" s="165"/>
      <c r="YK540" s="165"/>
      <c r="YL540" s="165"/>
      <c r="YM540" s="165"/>
      <c r="YN540" s="165"/>
      <c r="YO540" s="165"/>
      <c r="YP540" s="165"/>
      <c r="YQ540" s="165"/>
      <c r="YR540" s="165"/>
      <c r="YS540" s="165"/>
      <c r="YT540" s="165"/>
      <c r="YU540" s="165"/>
      <c r="YV540" s="165"/>
      <c r="YW540" s="165"/>
      <c r="YX540" s="165"/>
      <c r="YY540" s="165"/>
      <c r="YZ540" s="165"/>
      <c r="ZA540" s="165"/>
      <c r="ZB540" s="165"/>
      <c r="ZC540" s="165"/>
      <c r="ZD540" s="165"/>
      <c r="ZE540" s="165"/>
      <c r="ZF540" s="165"/>
      <c r="ZG540" s="165"/>
      <c r="ZH540" s="165"/>
      <c r="ZI540" s="165"/>
      <c r="ZJ540" s="165"/>
      <c r="ZK540" s="165"/>
      <c r="ZL540" s="165"/>
      <c r="ZM540" s="165"/>
      <c r="ZN540" s="165"/>
      <c r="ZO540" s="165"/>
      <c r="ZP540" s="165"/>
      <c r="ZQ540" s="165"/>
      <c r="ZR540" s="165"/>
      <c r="ZS540" s="165"/>
      <c r="ZT540" s="165"/>
      <c r="ZU540" s="165"/>
      <c r="ZV540" s="165"/>
      <c r="ZW540" s="165"/>
      <c r="ZX540" s="165"/>
      <c r="ZY540" s="165"/>
      <c r="ZZ540" s="165"/>
      <c r="AAA540" s="165"/>
      <c r="AAB540" s="165"/>
      <c r="AAC540" s="165"/>
      <c r="AAD540" s="165"/>
      <c r="AAE540" s="165"/>
      <c r="AAF540" s="165"/>
      <c r="AAG540" s="165"/>
      <c r="AAH540" s="165"/>
      <c r="AAI540" s="165"/>
      <c r="AAJ540" s="165"/>
      <c r="AAK540" s="165"/>
      <c r="AAL540" s="165"/>
      <c r="AAM540" s="165"/>
      <c r="AAN540" s="165"/>
      <c r="AAO540" s="165"/>
      <c r="AAP540" s="165"/>
      <c r="AAQ540" s="165"/>
      <c r="AAR540" s="165"/>
      <c r="AAS540" s="165"/>
      <c r="AAT540" s="165"/>
      <c r="AAU540" s="165"/>
      <c r="AAV540" s="165"/>
      <c r="AAW540" s="165"/>
      <c r="AAX540" s="165"/>
      <c r="AAY540" s="165"/>
      <c r="AAZ540" s="165"/>
      <c r="ABA540" s="165"/>
      <c r="ABB540" s="165"/>
      <c r="ABC540" s="165"/>
      <c r="ABD540" s="165"/>
      <c r="ABE540" s="165"/>
      <c r="ABF540" s="165"/>
      <c r="ABG540" s="165"/>
      <c r="ABH540" s="165"/>
      <c r="ABI540" s="165"/>
      <c r="ABJ540" s="165"/>
      <c r="ABK540" s="165"/>
      <c r="ABL540" s="165"/>
      <c r="ABM540" s="165"/>
      <c r="ABN540" s="165"/>
      <c r="ABO540" s="165"/>
      <c r="ABP540" s="165"/>
      <c r="ABQ540" s="165"/>
      <c r="ABR540" s="165"/>
      <c r="ABS540" s="165"/>
      <c r="ABT540" s="165"/>
      <c r="ABU540" s="165"/>
      <c r="ABV540" s="165"/>
      <c r="ABW540" s="165"/>
      <c r="ABX540" s="165"/>
      <c r="ABY540" s="165"/>
      <c r="ABZ540" s="165"/>
      <c r="ACA540" s="165"/>
      <c r="ACB540" s="165"/>
      <c r="ACC540" s="165"/>
      <c r="ACD540" s="165"/>
      <c r="ACE540" s="165"/>
      <c r="ACF540" s="165"/>
      <c r="ACG540" s="165"/>
      <c r="ACH540" s="165"/>
      <c r="ACI540" s="165"/>
      <c r="ACJ540" s="165"/>
      <c r="ACK540" s="165"/>
      <c r="ACL540" s="165"/>
      <c r="ACM540" s="165"/>
      <c r="ACN540" s="165"/>
      <c r="ACO540" s="165"/>
      <c r="ACP540" s="165"/>
      <c r="ACQ540" s="165"/>
      <c r="ACR540" s="165"/>
      <c r="ACS540" s="165"/>
      <c r="ACT540" s="165"/>
      <c r="ACU540" s="165"/>
      <c r="ACV540" s="165"/>
      <c r="ACW540" s="165"/>
      <c r="ACX540" s="165"/>
      <c r="ACY540" s="165"/>
      <c r="ACZ540" s="165"/>
      <c r="ADA540" s="165"/>
      <c r="ADB540" s="165"/>
      <c r="ADC540" s="165"/>
      <c r="ADD540" s="165"/>
      <c r="ADE540" s="165"/>
      <c r="ADF540" s="165"/>
      <c r="ADG540" s="165"/>
      <c r="ADH540" s="165"/>
      <c r="ADI540" s="165"/>
      <c r="ADJ540" s="165"/>
      <c r="ADK540" s="165"/>
      <c r="ADL540" s="165"/>
      <c r="ADM540" s="165"/>
      <c r="ADN540" s="165"/>
      <c r="ADO540" s="165"/>
      <c r="ADP540" s="165"/>
      <c r="ADQ540" s="165"/>
      <c r="ADR540" s="165"/>
      <c r="ADS540" s="165"/>
      <c r="ADT540" s="165"/>
      <c r="ADU540" s="165"/>
      <c r="ADV540" s="165"/>
      <c r="ADW540" s="165"/>
      <c r="ADX540" s="165"/>
      <c r="ADY540" s="165"/>
      <c r="ADZ540" s="165"/>
      <c r="AEA540" s="165"/>
      <c r="AEB540" s="165"/>
      <c r="AEC540" s="165"/>
      <c r="AED540" s="165"/>
      <c r="AEE540" s="165"/>
      <c r="AEF540" s="165"/>
      <c r="AEG540" s="165"/>
      <c r="AEH540" s="165"/>
      <c r="AEI540" s="165"/>
      <c r="AEJ540" s="165"/>
      <c r="AEK540" s="165"/>
      <c r="AEL540" s="165"/>
      <c r="AEM540" s="165"/>
      <c r="AEN540" s="165"/>
      <c r="AEO540" s="165"/>
      <c r="AEP540" s="165"/>
      <c r="AEQ540" s="165"/>
      <c r="AER540" s="165"/>
      <c r="AES540" s="165"/>
      <c r="AET540" s="165"/>
      <c r="AEU540" s="165"/>
      <c r="AEV540" s="165"/>
      <c r="AEW540" s="165"/>
      <c r="AEX540" s="165"/>
      <c r="AEY540" s="165"/>
      <c r="AEZ540" s="165"/>
      <c r="AFA540" s="165"/>
      <c r="AFB540" s="165"/>
      <c r="AFC540" s="165"/>
      <c r="AFD540" s="165"/>
      <c r="AFE540" s="165"/>
      <c r="AFF540" s="165"/>
      <c r="AFG540" s="165"/>
      <c r="AFH540" s="165"/>
      <c r="AFI540" s="165"/>
      <c r="AFJ540" s="165"/>
      <c r="AFK540" s="165"/>
      <c r="AFL540" s="165"/>
      <c r="AFM540" s="165"/>
      <c r="AFN540" s="165"/>
      <c r="AFO540" s="165"/>
      <c r="AFP540" s="165"/>
      <c r="AFQ540" s="165"/>
      <c r="AFR540" s="165"/>
      <c r="AFS540" s="165"/>
      <c r="AFT540" s="165"/>
      <c r="AFU540" s="165"/>
      <c r="AFV540" s="165"/>
      <c r="AFW540" s="165"/>
      <c r="AFX540" s="165"/>
      <c r="AFY540" s="165"/>
      <c r="AFZ540" s="165"/>
      <c r="AGA540" s="165"/>
      <c r="AGB540" s="165"/>
      <c r="AGC540" s="165"/>
      <c r="AGD540" s="165"/>
      <c r="AGE540" s="165"/>
      <c r="AGF540" s="165"/>
      <c r="AGG540" s="165"/>
      <c r="AGH540" s="165"/>
      <c r="AGI540" s="165"/>
      <c r="AGJ540" s="165"/>
      <c r="AGK540" s="165"/>
      <c r="AGL540" s="165"/>
      <c r="AGM540" s="165"/>
      <c r="AGN540" s="165"/>
      <c r="AGO540" s="165"/>
      <c r="AGP540" s="165"/>
      <c r="AGQ540" s="165"/>
      <c r="AGR540" s="165"/>
      <c r="AGS540" s="165"/>
      <c r="AGT540" s="165"/>
      <c r="AGU540" s="165"/>
      <c r="AGV540" s="165"/>
      <c r="AGW540" s="165"/>
      <c r="AGX540" s="165"/>
      <c r="AGY540" s="165"/>
      <c r="AGZ540" s="165"/>
      <c r="AHA540" s="165"/>
      <c r="AHB540" s="165"/>
      <c r="AHC540" s="165"/>
      <c r="AHD540" s="165"/>
      <c r="AHE540" s="165"/>
      <c r="AHF540" s="165"/>
      <c r="AHG540" s="165"/>
      <c r="AHH540" s="165"/>
      <c r="AHI540" s="165"/>
      <c r="AHJ540" s="165"/>
      <c r="AHK540" s="165"/>
      <c r="AHL540" s="165"/>
      <c r="AHM540" s="165"/>
      <c r="AHN540" s="165"/>
      <c r="AHO540" s="165"/>
      <c r="AHP540" s="165"/>
      <c r="AHQ540" s="165"/>
      <c r="AHR540" s="165"/>
      <c r="AHS540" s="165"/>
      <c r="AHT540" s="165"/>
      <c r="AHU540" s="165"/>
      <c r="AHV540" s="165"/>
      <c r="AHW540" s="165"/>
      <c r="AHX540" s="165"/>
      <c r="AHY540" s="165"/>
      <c r="AHZ540" s="165"/>
      <c r="AIA540" s="165"/>
      <c r="AIB540" s="165"/>
      <c r="AIC540" s="165"/>
      <c r="AID540" s="165"/>
      <c r="AIE540" s="165"/>
      <c r="AIF540" s="165"/>
      <c r="AIG540" s="165"/>
      <c r="AIH540" s="165"/>
      <c r="AII540" s="165"/>
      <c r="AIJ540" s="165"/>
      <c r="AIK540" s="165"/>
      <c r="AIL540" s="165"/>
      <c r="AIM540" s="165"/>
      <c r="AIN540" s="165"/>
      <c r="AIO540" s="165"/>
      <c r="AIP540" s="165"/>
      <c r="AIQ540" s="165"/>
      <c r="AIR540" s="165"/>
      <c r="AIS540" s="165"/>
      <c r="AIT540" s="165"/>
      <c r="AIU540" s="165"/>
      <c r="AIV540" s="165"/>
      <c r="AIW540" s="165"/>
      <c r="AIX540" s="165"/>
      <c r="AIY540" s="165"/>
      <c r="AIZ540" s="165"/>
      <c r="AJA540" s="165"/>
      <c r="AJB540" s="165"/>
      <c r="AJC540" s="165"/>
      <c r="AJD540" s="165"/>
      <c r="AJE540" s="165"/>
      <c r="AJF540" s="165"/>
      <c r="AJG540" s="165"/>
      <c r="AJH540" s="165"/>
      <c r="AJI540" s="165"/>
      <c r="AJJ540" s="165"/>
      <c r="AJK540" s="165"/>
      <c r="AJL540" s="165"/>
      <c r="AJM540" s="165"/>
      <c r="AJN540" s="165"/>
      <c r="AJO540" s="165"/>
      <c r="AJP540" s="165"/>
      <c r="AJQ540" s="165"/>
      <c r="AJR540" s="165"/>
      <c r="AJS540" s="165"/>
      <c r="AJT540" s="165"/>
      <c r="AJU540" s="165"/>
      <c r="AJV540" s="165"/>
      <c r="AJW540" s="165"/>
      <c r="AJX540" s="165"/>
      <c r="AJY540" s="165"/>
      <c r="AJZ540" s="165"/>
    </row>
    <row r="541" spans="1:962" ht="64.5" x14ac:dyDescent="0.2">
      <c r="A541" s="166">
        <v>60000156</v>
      </c>
      <c r="B541" s="164" t="s">
        <v>1474</v>
      </c>
      <c r="C541" s="169" t="s">
        <v>1368</v>
      </c>
      <c r="D541" s="155">
        <f t="shared" si="36"/>
        <v>11845</v>
      </c>
      <c r="E541" s="155">
        <f>VLOOKUP(A541,[6]Лист2!$A$10:$G$1458,6,0)</f>
        <v>14214</v>
      </c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  <c r="AZ541" s="165"/>
      <c r="BA541" s="165"/>
      <c r="BB541" s="165"/>
      <c r="BC541" s="165"/>
      <c r="BD541" s="165"/>
      <c r="BE541" s="165"/>
      <c r="BF541" s="165"/>
      <c r="BG541" s="165"/>
      <c r="BH541" s="165"/>
      <c r="BI541" s="165"/>
      <c r="BJ541" s="165"/>
      <c r="BK541" s="165"/>
      <c r="BL541" s="165"/>
      <c r="BM541" s="165"/>
      <c r="BN541" s="165"/>
      <c r="BO541" s="165"/>
      <c r="BP541" s="165"/>
      <c r="BQ541" s="165"/>
      <c r="BR541" s="165"/>
      <c r="BS541" s="165"/>
      <c r="BT541" s="165"/>
      <c r="BU541" s="165"/>
      <c r="BV541" s="165"/>
      <c r="BW541" s="165"/>
      <c r="BX541" s="165"/>
      <c r="BY541" s="165"/>
      <c r="BZ541" s="165"/>
      <c r="CA541" s="165"/>
      <c r="CB541" s="165"/>
      <c r="CC541" s="165"/>
      <c r="CD541" s="165"/>
      <c r="CE541" s="165"/>
      <c r="CF541" s="165"/>
      <c r="CG541" s="165"/>
      <c r="CH541" s="165"/>
      <c r="CI541" s="165"/>
      <c r="CJ541" s="165"/>
      <c r="CK541" s="165"/>
      <c r="CL541" s="165"/>
      <c r="CM541" s="165"/>
      <c r="CN541" s="165"/>
      <c r="CO541" s="165"/>
      <c r="CP541" s="165"/>
      <c r="CQ541" s="165"/>
      <c r="CR541" s="165"/>
      <c r="CS541" s="165"/>
      <c r="CT541" s="165"/>
      <c r="CU541" s="165"/>
      <c r="CV541" s="165"/>
      <c r="CW541" s="165"/>
      <c r="CX541" s="165"/>
      <c r="CY541" s="165"/>
      <c r="CZ541" s="165"/>
      <c r="DA541" s="165"/>
      <c r="DB541" s="165"/>
      <c r="DC541" s="165"/>
      <c r="DD541" s="165"/>
      <c r="DE541" s="165"/>
      <c r="DF541" s="165"/>
      <c r="DG541" s="165"/>
      <c r="DH541" s="165"/>
      <c r="DI541" s="165"/>
      <c r="DJ541" s="165"/>
      <c r="DK541" s="165"/>
      <c r="DL541" s="165"/>
      <c r="DM541" s="165"/>
      <c r="DN541" s="165"/>
      <c r="DO541" s="165"/>
      <c r="DP541" s="165"/>
      <c r="DQ541" s="165"/>
      <c r="DR541" s="165"/>
      <c r="DS541" s="165"/>
      <c r="DT541" s="165"/>
      <c r="DU541" s="165"/>
      <c r="DV541" s="165"/>
      <c r="DW541" s="165"/>
      <c r="DX541" s="165"/>
      <c r="DY541" s="165"/>
      <c r="DZ541" s="165"/>
      <c r="EA541" s="165"/>
      <c r="EB541" s="165"/>
      <c r="EC541" s="165"/>
      <c r="ED541" s="165"/>
      <c r="EE541" s="165"/>
      <c r="EF541" s="165"/>
      <c r="EG541" s="165"/>
      <c r="EH541" s="165"/>
      <c r="EI541" s="165"/>
      <c r="EJ541" s="165"/>
      <c r="EK541" s="165"/>
      <c r="EL541" s="165"/>
      <c r="EM541" s="165"/>
      <c r="EN541" s="165"/>
      <c r="EO541" s="165"/>
      <c r="EP541" s="165"/>
      <c r="EQ541" s="165"/>
      <c r="ER541" s="165"/>
      <c r="ES541" s="165"/>
      <c r="ET541" s="165"/>
      <c r="EU541" s="165"/>
      <c r="EV541" s="165"/>
      <c r="EW541" s="165"/>
      <c r="EX541" s="165"/>
      <c r="EY541" s="165"/>
      <c r="EZ541" s="165"/>
      <c r="FA541" s="165"/>
      <c r="FB541" s="165"/>
      <c r="FC541" s="165"/>
      <c r="FD541" s="165"/>
      <c r="FE541" s="165"/>
      <c r="FF541" s="165"/>
      <c r="FG541" s="165"/>
      <c r="FH541" s="165"/>
      <c r="FI541" s="165"/>
      <c r="FJ541" s="165"/>
      <c r="FK541" s="165"/>
      <c r="FL541" s="165"/>
      <c r="FM541" s="165"/>
      <c r="FN541" s="165"/>
      <c r="FO541" s="165"/>
      <c r="FP541" s="165"/>
      <c r="FQ541" s="165"/>
      <c r="FR541" s="165"/>
      <c r="FS541" s="165"/>
      <c r="FT541" s="165"/>
      <c r="FU541" s="165"/>
      <c r="FV541" s="165"/>
      <c r="FW541" s="165"/>
      <c r="FX541" s="165"/>
      <c r="FY541" s="165"/>
      <c r="FZ541" s="165"/>
      <c r="GA541" s="165"/>
      <c r="GB541" s="165"/>
      <c r="GC541" s="165"/>
      <c r="GD541" s="165"/>
      <c r="GE541" s="165"/>
      <c r="GF541" s="165"/>
      <c r="GG541" s="165"/>
      <c r="GH541" s="165"/>
      <c r="GI541" s="165"/>
      <c r="GJ541" s="165"/>
      <c r="GK541" s="165"/>
      <c r="GL541" s="165"/>
      <c r="GM541" s="165"/>
      <c r="GN541" s="165"/>
      <c r="GO541" s="165"/>
      <c r="GP541" s="165"/>
      <c r="GQ541" s="165"/>
      <c r="GR541" s="165"/>
      <c r="GS541" s="165"/>
      <c r="GT541" s="165"/>
      <c r="GU541" s="165"/>
      <c r="GV541" s="165"/>
      <c r="GW541" s="165"/>
      <c r="GX541" s="165"/>
      <c r="GY541" s="165"/>
      <c r="GZ541" s="165"/>
      <c r="HA541" s="165"/>
      <c r="HB541" s="165"/>
      <c r="HC541" s="165"/>
      <c r="HD541" s="165"/>
      <c r="HE541" s="165"/>
      <c r="HF541" s="165"/>
      <c r="HG541" s="165"/>
      <c r="HH541" s="165"/>
      <c r="HI541" s="165"/>
      <c r="HJ541" s="165"/>
      <c r="HK541" s="165"/>
      <c r="HL541" s="165"/>
      <c r="HM541" s="165"/>
      <c r="HN541" s="165"/>
      <c r="HO541" s="165"/>
      <c r="HP541" s="165"/>
      <c r="HQ541" s="165"/>
      <c r="HR541" s="165"/>
      <c r="HS541" s="165"/>
      <c r="HT541" s="165"/>
      <c r="HU541" s="165"/>
      <c r="HV541" s="165"/>
      <c r="HW541" s="165"/>
      <c r="HX541" s="165"/>
      <c r="HY541" s="165"/>
      <c r="HZ541" s="165"/>
      <c r="IA541" s="165"/>
      <c r="IB541" s="165"/>
      <c r="IC541" s="165"/>
      <c r="ID541" s="165"/>
      <c r="IE541" s="165"/>
      <c r="IF541" s="165"/>
      <c r="IG541" s="165"/>
      <c r="IH541" s="165"/>
      <c r="II541" s="165"/>
      <c r="IJ541" s="165"/>
      <c r="IK541" s="165"/>
      <c r="IL541" s="165"/>
      <c r="IM541" s="165"/>
      <c r="IN541" s="165"/>
      <c r="IO541" s="165"/>
      <c r="IP541" s="165"/>
      <c r="IQ541" s="165"/>
      <c r="IR541" s="165"/>
      <c r="IS541" s="165"/>
      <c r="IT541" s="165"/>
      <c r="IU541" s="165"/>
      <c r="IV541" s="165"/>
      <c r="IW541" s="165"/>
      <c r="IX541" s="165"/>
      <c r="IY541" s="165"/>
      <c r="IZ541" s="165"/>
      <c r="JA541" s="165"/>
      <c r="JB541" s="165"/>
      <c r="JC541" s="165"/>
      <c r="JD541" s="165"/>
      <c r="JE541" s="165"/>
      <c r="JF541" s="165"/>
      <c r="JG541" s="165"/>
      <c r="JH541" s="165"/>
      <c r="JI541" s="165"/>
      <c r="JJ541" s="165"/>
      <c r="JK541" s="165"/>
      <c r="JL541" s="165"/>
      <c r="JM541" s="165"/>
      <c r="JN541" s="165"/>
      <c r="JO541" s="165"/>
      <c r="JP541" s="165"/>
      <c r="JQ541" s="165"/>
      <c r="JR541" s="165"/>
      <c r="JS541" s="165"/>
      <c r="JT541" s="165"/>
      <c r="JU541" s="165"/>
      <c r="JV541" s="165"/>
      <c r="JW541" s="165"/>
      <c r="JX541" s="165"/>
      <c r="JY541" s="165"/>
      <c r="JZ541" s="165"/>
      <c r="KA541" s="165"/>
      <c r="KB541" s="165"/>
      <c r="KC541" s="165"/>
      <c r="KD541" s="165"/>
      <c r="KE541" s="165"/>
      <c r="KF541" s="165"/>
      <c r="KG541" s="165"/>
      <c r="KH541" s="165"/>
      <c r="KI541" s="165"/>
      <c r="KJ541" s="165"/>
      <c r="KK541" s="165"/>
      <c r="KL541" s="165"/>
      <c r="KM541" s="165"/>
      <c r="KN541" s="165"/>
      <c r="KO541" s="165"/>
      <c r="KP541" s="165"/>
      <c r="KQ541" s="165"/>
      <c r="KR541" s="165"/>
      <c r="KS541" s="165"/>
      <c r="KT541" s="165"/>
      <c r="KU541" s="165"/>
      <c r="KV541" s="165"/>
      <c r="KW541" s="165"/>
      <c r="KX541" s="165"/>
      <c r="KY541" s="165"/>
      <c r="KZ541" s="165"/>
      <c r="LA541" s="165"/>
      <c r="LB541" s="165"/>
      <c r="LC541" s="165"/>
      <c r="LD541" s="165"/>
      <c r="LE541" s="165"/>
      <c r="LF541" s="165"/>
      <c r="LG541" s="165"/>
      <c r="LH541" s="165"/>
      <c r="LI541" s="165"/>
      <c r="LJ541" s="165"/>
      <c r="LK541" s="165"/>
      <c r="LL541" s="165"/>
      <c r="LM541" s="165"/>
      <c r="LN541" s="165"/>
      <c r="LO541" s="165"/>
      <c r="LP541" s="165"/>
      <c r="LQ541" s="165"/>
      <c r="LR541" s="165"/>
      <c r="LS541" s="165"/>
      <c r="LT541" s="165"/>
      <c r="LU541" s="165"/>
      <c r="LV541" s="165"/>
      <c r="LW541" s="165"/>
      <c r="LX541" s="165"/>
      <c r="LY541" s="165"/>
      <c r="LZ541" s="165"/>
      <c r="MA541" s="165"/>
      <c r="MB541" s="165"/>
      <c r="MC541" s="165"/>
      <c r="MD541" s="165"/>
      <c r="ME541" s="165"/>
      <c r="MF541" s="165"/>
      <c r="MG541" s="165"/>
      <c r="MH541" s="165"/>
      <c r="MI541" s="165"/>
      <c r="MJ541" s="165"/>
      <c r="MK541" s="165"/>
      <c r="ML541" s="165"/>
      <c r="MM541" s="165"/>
      <c r="MN541" s="165"/>
      <c r="MO541" s="165"/>
      <c r="MP541" s="165"/>
      <c r="MQ541" s="165"/>
      <c r="MR541" s="165"/>
      <c r="MS541" s="165"/>
      <c r="MT541" s="165"/>
      <c r="MU541" s="165"/>
      <c r="MV541" s="165"/>
      <c r="MW541" s="165"/>
      <c r="MX541" s="165"/>
      <c r="MY541" s="165"/>
      <c r="MZ541" s="165"/>
      <c r="NA541" s="165"/>
      <c r="NB541" s="165"/>
      <c r="NC541" s="165"/>
      <c r="ND541" s="165"/>
      <c r="NE541" s="165"/>
      <c r="NF541" s="165"/>
      <c r="NG541" s="165"/>
      <c r="NH541" s="165"/>
      <c r="NI541" s="165"/>
      <c r="NJ541" s="165"/>
      <c r="NK541" s="165"/>
      <c r="NL541" s="165"/>
      <c r="NM541" s="165"/>
      <c r="NN541" s="165"/>
      <c r="NO541" s="165"/>
      <c r="NP541" s="165"/>
      <c r="NQ541" s="165"/>
      <c r="NR541" s="165"/>
      <c r="NS541" s="165"/>
      <c r="NT541" s="165"/>
      <c r="NU541" s="165"/>
      <c r="NV541" s="165"/>
      <c r="NW541" s="165"/>
      <c r="NX541" s="165"/>
      <c r="NY541" s="165"/>
      <c r="NZ541" s="165"/>
      <c r="OA541" s="165"/>
      <c r="OB541" s="165"/>
      <c r="OC541" s="165"/>
      <c r="OD541" s="165"/>
      <c r="OE541" s="165"/>
      <c r="OF541" s="165"/>
      <c r="OG541" s="165"/>
      <c r="OH541" s="165"/>
      <c r="OI541" s="165"/>
      <c r="OJ541" s="165"/>
      <c r="OK541" s="165"/>
      <c r="OL541" s="165"/>
      <c r="OM541" s="165"/>
      <c r="ON541" s="165"/>
      <c r="OO541" s="165"/>
      <c r="OP541" s="165"/>
      <c r="OQ541" s="165"/>
      <c r="OR541" s="165"/>
      <c r="OS541" s="165"/>
      <c r="OT541" s="165"/>
      <c r="OU541" s="165"/>
      <c r="OV541" s="165"/>
      <c r="OW541" s="165"/>
      <c r="OX541" s="165"/>
      <c r="OY541" s="165"/>
      <c r="OZ541" s="165"/>
      <c r="PA541" s="165"/>
      <c r="PB541" s="165"/>
      <c r="PC541" s="165"/>
      <c r="PD541" s="165"/>
      <c r="PE541" s="165"/>
      <c r="PF541" s="165"/>
      <c r="PG541" s="165"/>
      <c r="PH541" s="165"/>
      <c r="PI541" s="165"/>
      <c r="PJ541" s="165"/>
      <c r="PK541" s="165"/>
      <c r="PL541" s="165"/>
      <c r="PM541" s="165"/>
      <c r="PN541" s="165"/>
      <c r="PO541" s="165"/>
      <c r="PP541" s="165"/>
      <c r="PQ541" s="165"/>
      <c r="PR541" s="165"/>
      <c r="PS541" s="165"/>
      <c r="PT541" s="165"/>
      <c r="PU541" s="165"/>
      <c r="PV541" s="165"/>
      <c r="PW541" s="165"/>
      <c r="PX541" s="165"/>
      <c r="PY541" s="165"/>
      <c r="PZ541" s="165"/>
      <c r="QA541" s="165"/>
      <c r="QB541" s="165"/>
      <c r="QC541" s="165"/>
      <c r="QD541" s="165"/>
      <c r="QE541" s="165"/>
      <c r="QF541" s="165"/>
      <c r="QG541" s="165"/>
      <c r="QH541" s="165"/>
      <c r="QI541" s="165"/>
      <c r="QJ541" s="165"/>
      <c r="QK541" s="165"/>
      <c r="QL541" s="165"/>
      <c r="QM541" s="165"/>
      <c r="QN541" s="165"/>
      <c r="QO541" s="165"/>
      <c r="QP541" s="165"/>
      <c r="QQ541" s="165"/>
      <c r="QR541" s="165"/>
      <c r="QS541" s="165"/>
      <c r="QT541" s="165"/>
      <c r="QU541" s="165"/>
      <c r="QV541" s="165"/>
      <c r="QW541" s="165"/>
      <c r="QX541" s="165"/>
      <c r="QY541" s="165"/>
      <c r="QZ541" s="165"/>
      <c r="RA541" s="165"/>
      <c r="RB541" s="165"/>
      <c r="RC541" s="165"/>
      <c r="RD541" s="165"/>
      <c r="RE541" s="165"/>
      <c r="RF541" s="165"/>
      <c r="RG541" s="165"/>
      <c r="RH541" s="165"/>
      <c r="RI541" s="165"/>
      <c r="RJ541" s="165"/>
      <c r="RK541" s="165"/>
      <c r="RL541" s="165"/>
      <c r="RM541" s="165"/>
      <c r="RN541" s="165"/>
      <c r="RO541" s="165"/>
      <c r="RP541" s="165"/>
      <c r="RQ541" s="165"/>
      <c r="RR541" s="165"/>
      <c r="RS541" s="165"/>
      <c r="RT541" s="165"/>
      <c r="RU541" s="165"/>
      <c r="RV541" s="165"/>
      <c r="RW541" s="165"/>
      <c r="RX541" s="165"/>
      <c r="RY541" s="165"/>
      <c r="RZ541" s="165"/>
      <c r="SA541" s="165"/>
      <c r="SB541" s="165"/>
      <c r="SC541" s="165"/>
      <c r="SD541" s="165"/>
      <c r="SE541" s="165"/>
      <c r="SF541" s="165"/>
      <c r="SG541" s="165"/>
      <c r="SH541" s="165"/>
      <c r="SI541" s="165"/>
      <c r="SJ541" s="165"/>
      <c r="SK541" s="165"/>
      <c r="SL541" s="165"/>
      <c r="SM541" s="165"/>
      <c r="SN541" s="165"/>
      <c r="SO541" s="165"/>
      <c r="SP541" s="165"/>
      <c r="SQ541" s="165"/>
      <c r="SR541" s="165"/>
      <c r="SS541" s="165"/>
      <c r="ST541" s="165"/>
      <c r="SU541" s="165"/>
      <c r="SV541" s="165"/>
      <c r="SW541" s="165"/>
      <c r="SX541" s="165"/>
      <c r="SY541" s="165"/>
      <c r="SZ541" s="165"/>
      <c r="TA541" s="165"/>
      <c r="TB541" s="165"/>
      <c r="TC541" s="165"/>
      <c r="TD541" s="165"/>
      <c r="TE541" s="165"/>
      <c r="TF541" s="165"/>
      <c r="TG541" s="165"/>
      <c r="TH541" s="165"/>
      <c r="TI541" s="165"/>
      <c r="TJ541" s="165"/>
      <c r="TK541" s="165"/>
      <c r="TL541" s="165"/>
      <c r="TM541" s="165"/>
      <c r="TN541" s="165"/>
      <c r="TO541" s="165"/>
      <c r="TP541" s="165"/>
      <c r="TQ541" s="165"/>
      <c r="TR541" s="165"/>
      <c r="TS541" s="165"/>
      <c r="TT541" s="165"/>
      <c r="TU541" s="165"/>
      <c r="TV541" s="165"/>
      <c r="TW541" s="165"/>
      <c r="TX541" s="165"/>
      <c r="TY541" s="165"/>
      <c r="TZ541" s="165"/>
      <c r="UA541" s="165"/>
      <c r="UB541" s="165"/>
      <c r="UC541" s="165"/>
      <c r="UD541" s="165"/>
      <c r="UE541" s="165"/>
      <c r="UF541" s="165"/>
      <c r="UG541" s="165"/>
      <c r="UH541" s="165"/>
      <c r="UI541" s="165"/>
      <c r="UJ541" s="165"/>
      <c r="UK541" s="165"/>
      <c r="UL541" s="165"/>
      <c r="UM541" s="165"/>
      <c r="UN541" s="165"/>
      <c r="UO541" s="165"/>
      <c r="UP541" s="165"/>
      <c r="UQ541" s="165"/>
      <c r="UR541" s="165"/>
      <c r="US541" s="165"/>
      <c r="UT541" s="165"/>
      <c r="UU541" s="165"/>
      <c r="UV541" s="165"/>
      <c r="UW541" s="165"/>
      <c r="UX541" s="165"/>
      <c r="UY541" s="165"/>
      <c r="UZ541" s="165"/>
      <c r="VA541" s="165"/>
      <c r="VB541" s="165"/>
      <c r="VC541" s="165"/>
      <c r="VD541" s="165"/>
      <c r="VE541" s="165"/>
      <c r="VF541" s="165"/>
      <c r="VG541" s="165"/>
      <c r="VH541" s="165"/>
      <c r="VI541" s="165"/>
      <c r="VJ541" s="165"/>
      <c r="VK541" s="165"/>
      <c r="VL541" s="165"/>
      <c r="VM541" s="165"/>
      <c r="VN541" s="165"/>
      <c r="VO541" s="165"/>
      <c r="VP541" s="165"/>
      <c r="VQ541" s="165"/>
      <c r="VR541" s="165"/>
      <c r="VS541" s="165"/>
      <c r="VT541" s="165"/>
      <c r="VU541" s="165"/>
      <c r="VV541" s="165"/>
      <c r="VW541" s="165"/>
      <c r="VX541" s="165"/>
      <c r="VY541" s="165"/>
      <c r="VZ541" s="165"/>
      <c r="WA541" s="165"/>
      <c r="WB541" s="165"/>
      <c r="WC541" s="165"/>
      <c r="WD541" s="165"/>
      <c r="WE541" s="165"/>
      <c r="WF541" s="165"/>
      <c r="WG541" s="165"/>
      <c r="WH541" s="165"/>
      <c r="WI541" s="165"/>
      <c r="WJ541" s="165"/>
      <c r="WK541" s="165"/>
      <c r="WL541" s="165"/>
      <c r="WM541" s="165"/>
      <c r="WN541" s="165"/>
      <c r="WO541" s="165"/>
      <c r="WP541" s="165"/>
      <c r="WQ541" s="165"/>
      <c r="WR541" s="165"/>
      <c r="WS541" s="165"/>
      <c r="WT541" s="165"/>
      <c r="WU541" s="165"/>
      <c r="WV541" s="165"/>
      <c r="WW541" s="165"/>
      <c r="WX541" s="165"/>
      <c r="WY541" s="165"/>
      <c r="WZ541" s="165"/>
      <c r="XA541" s="165"/>
      <c r="XB541" s="165"/>
      <c r="XC541" s="165"/>
      <c r="XD541" s="165"/>
      <c r="XE541" s="165"/>
      <c r="XF541" s="165"/>
      <c r="XG541" s="165"/>
      <c r="XH541" s="165"/>
      <c r="XI541" s="165"/>
      <c r="XJ541" s="165"/>
      <c r="XK541" s="165"/>
      <c r="XL541" s="165"/>
      <c r="XM541" s="165"/>
      <c r="XN541" s="165"/>
      <c r="XO541" s="165"/>
      <c r="XP541" s="165"/>
      <c r="XQ541" s="165"/>
      <c r="XR541" s="165"/>
      <c r="XS541" s="165"/>
      <c r="XT541" s="165"/>
      <c r="XU541" s="165"/>
      <c r="XV541" s="165"/>
      <c r="XW541" s="165"/>
      <c r="XX541" s="165"/>
      <c r="XY541" s="165"/>
      <c r="XZ541" s="165"/>
      <c r="YA541" s="165"/>
      <c r="YB541" s="165"/>
      <c r="YC541" s="165"/>
      <c r="YD541" s="165"/>
      <c r="YE541" s="165"/>
      <c r="YF541" s="165"/>
      <c r="YG541" s="165"/>
      <c r="YH541" s="165"/>
      <c r="YI541" s="165"/>
      <c r="YJ541" s="165"/>
      <c r="YK541" s="165"/>
      <c r="YL541" s="165"/>
      <c r="YM541" s="165"/>
      <c r="YN541" s="165"/>
      <c r="YO541" s="165"/>
      <c r="YP541" s="165"/>
      <c r="YQ541" s="165"/>
      <c r="YR541" s="165"/>
      <c r="YS541" s="165"/>
      <c r="YT541" s="165"/>
      <c r="YU541" s="165"/>
      <c r="YV541" s="165"/>
      <c r="YW541" s="165"/>
      <c r="YX541" s="165"/>
      <c r="YY541" s="165"/>
      <c r="YZ541" s="165"/>
      <c r="ZA541" s="165"/>
      <c r="ZB541" s="165"/>
      <c r="ZC541" s="165"/>
      <c r="ZD541" s="165"/>
      <c r="ZE541" s="165"/>
      <c r="ZF541" s="165"/>
      <c r="ZG541" s="165"/>
      <c r="ZH541" s="165"/>
      <c r="ZI541" s="165"/>
      <c r="ZJ541" s="165"/>
      <c r="ZK541" s="165"/>
      <c r="ZL541" s="165"/>
      <c r="ZM541" s="165"/>
      <c r="ZN541" s="165"/>
      <c r="ZO541" s="165"/>
      <c r="ZP541" s="165"/>
      <c r="ZQ541" s="165"/>
      <c r="ZR541" s="165"/>
      <c r="ZS541" s="165"/>
      <c r="ZT541" s="165"/>
      <c r="ZU541" s="165"/>
      <c r="ZV541" s="165"/>
      <c r="ZW541" s="165"/>
      <c r="ZX541" s="165"/>
      <c r="ZY541" s="165"/>
      <c r="ZZ541" s="165"/>
      <c r="AAA541" s="165"/>
      <c r="AAB541" s="165"/>
      <c r="AAC541" s="165"/>
      <c r="AAD541" s="165"/>
      <c r="AAE541" s="165"/>
      <c r="AAF541" s="165"/>
      <c r="AAG541" s="165"/>
      <c r="AAH541" s="165"/>
      <c r="AAI541" s="165"/>
      <c r="AAJ541" s="165"/>
      <c r="AAK541" s="165"/>
      <c r="AAL541" s="165"/>
      <c r="AAM541" s="165"/>
      <c r="AAN541" s="165"/>
      <c r="AAO541" s="165"/>
      <c r="AAP541" s="165"/>
      <c r="AAQ541" s="165"/>
      <c r="AAR541" s="165"/>
      <c r="AAS541" s="165"/>
      <c r="AAT541" s="165"/>
      <c r="AAU541" s="165"/>
      <c r="AAV541" s="165"/>
      <c r="AAW541" s="165"/>
      <c r="AAX541" s="165"/>
      <c r="AAY541" s="165"/>
      <c r="AAZ541" s="165"/>
      <c r="ABA541" s="165"/>
      <c r="ABB541" s="165"/>
      <c r="ABC541" s="165"/>
      <c r="ABD541" s="165"/>
      <c r="ABE541" s="165"/>
      <c r="ABF541" s="165"/>
      <c r="ABG541" s="165"/>
      <c r="ABH541" s="165"/>
      <c r="ABI541" s="165"/>
      <c r="ABJ541" s="165"/>
      <c r="ABK541" s="165"/>
      <c r="ABL541" s="165"/>
      <c r="ABM541" s="165"/>
      <c r="ABN541" s="165"/>
      <c r="ABO541" s="165"/>
      <c r="ABP541" s="165"/>
      <c r="ABQ541" s="165"/>
      <c r="ABR541" s="165"/>
      <c r="ABS541" s="165"/>
      <c r="ABT541" s="165"/>
      <c r="ABU541" s="165"/>
      <c r="ABV541" s="165"/>
      <c r="ABW541" s="165"/>
      <c r="ABX541" s="165"/>
      <c r="ABY541" s="165"/>
      <c r="ABZ541" s="165"/>
      <c r="ACA541" s="165"/>
      <c r="ACB541" s="165"/>
      <c r="ACC541" s="165"/>
      <c r="ACD541" s="165"/>
      <c r="ACE541" s="165"/>
      <c r="ACF541" s="165"/>
      <c r="ACG541" s="165"/>
      <c r="ACH541" s="165"/>
      <c r="ACI541" s="165"/>
      <c r="ACJ541" s="165"/>
      <c r="ACK541" s="165"/>
      <c r="ACL541" s="165"/>
      <c r="ACM541" s="165"/>
      <c r="ACN541" s="165"/>
      <c r="ACO541" s="165"/>
      <c r="ACP541" s="165"/>
      <c r="ACQ541" s="165"/>
      <c r="ACR541" s="165"/>
      <c r="ACS541" s="165"/>
      <c r="ACT541" s="165"/>
      <c r="ACU541" s="165"/>
      <c r="ACV541" s="165"/>
      <c r="ACW541" s="165"/>
      <c r="ACX541" s="165"/>
      <c r="ACY541" s="165"/>
      <c r="ACZ541" s="165"/>
      <c r="ADA541" s="165"/>
      <c r="ADB541" s="165"/>
      <c r="ADC541" s="165"/>
      <c r="ADD541" s="165"/>
      <c r="ADE541" s="165"/>
      <c r="ADF541" s="165"/>
      <c r="ADG541" s="165"/>
      <c r="ADH541" s="165"/>
      <c r="ADI541" s="165"/>
      <c r="ADJ541" s="165"/>
      <c r="ADK541" s="165"/>
      <c r="ADL541" s="165"/>
      <c r="ADM541" s="165"/>
      <c r="ADN541" s="165"/>
      <c r="ADO541" s="165"/>
      <c r="ADP541" s="165"/>
      <c r="ADQ541" s="165"/>
      <c r="ADR541" s="165"/>
      <c r="ADS541" s="165"/>
      <c r="ADT541" s="165"/>
      <c r="ADU541" s="165"/>
      <c r="ADV541" s="165"/>
      <c r="ADW541" s="165"/>
      <c r="ADX541" s="165"/>
      <c r="ADY541" s="165"/>
      <c r="ADZ541" s="165"/>
      <c r="AEA541" s="165"/>
      <c r="AEB541" s="165"/>
      <c r="AEC541" s="165"/>
      <c r="AED541" s="165"/>
      <c r="AEE541" s="165"/>
      <c r="AEF541" s="165"/>
      <c r="AEG541" s="165"/>
      <c r="AEH541" s="165"/>
      <c r="AEI541" s="165"/>
      <c r="AEJ541" s="165"/>
      <c r="AEK541" s="165"/>
      <c r="AEL541" s="165"/>
      <c r="AEM541" s="165"/>
      <c r="AEN541" s="165"/>
      <c r="AEO541" s="165"/>
      <c r="AEP541" s="165"/>
      <c r="AEQ541" s="165"/>
      <c r="AER541" s="165"/>
      <c r="AES541" s="165"/>
      <c r="AET541" s="165"/>
      <c r="AEU541" s="165"/>
      <c r="AEV541" s="165"/>
      <c r="AEW541" s="165"/>
      <c r="AEX541" s="165"/>
      <c r="AEY541" s="165"/>
      <c r="AEZ541" s="165"/>
      <c r="AFA541" s="165"/>
      <c r="AFB541" s="165"/>
      <c r="AFC541" s="165"/>
      <c r="AFD541" s="165"/>
      <c r="AFE541" s="165"/>
      <c r="AFF541" s="165"/>
      <c r="AFG541" s="165"/>
      <c r="AFH541" s="165"/>
      <c r="AFI541" s="165"/>
      <c r="AFJ541" s="165"/>
      <c r="AFK541" s="165"/>
      <c r="AFL541" s="165"/>
      <c r="AFM541" s="165"/>
      <c r="AFN541" s="165"/>
      <c r="AFO541" s="165"/>
      <c r="AFP541" s="165"/>
      <c r="AFQ541" s="165"/>
      <c r="AFR541" s="165"/>
      <c r="AFS541" s="165"/>
      <c r="AFT541" s="165"/>
      <c r="AFU541" s="165"/>
      <c r="AFV541" s="165"/>
      <c r="AFW541" s="165"/>
      <c r="AFX541" s="165"/>
      <c r="AFY541" s="165"/>
      <c r="AFZ541" s="165"/>
      <c r="AGA541" s="165"/>
      <c r="AGB541" s="165"/>
      <c r="AGC541" s="165"/>
      <c r="AGD541" s="165"/>
      <c r="AGE541" s="165"/>
      <c r="AGF541" s="165"/>
      <c r="AGG541" s="165"/>
      <c r="AGH541" s="165"/>
      <c r="AGI541" s="165"/>
      <c r="AGJ541" s="165"/>
      <c r="AGK541" s="165"/>
      <c r="AGL541" s="165"/>
      <c r="AGM541" s="165"/>
      <c r="AGN541" s="165"/>
      <c r="AGO541" s="165"/>
      <c r="AGP541" s="165"/>
      <c r="AGQ541" s="165"/>
      <c r="AGR541" s="165"/>
      <c r="AGS541" s="165"/>
      <c r="AGT541" s="165"/>
      <c r="AGU541" s="165"/>
      <c r="AGV541" s="165"/>
      <c r="AGW541" s="165"/>
      <c r="AGX541" s="165"/>
      <c r="AGY541" s="165"/>
      <c r="AGZ541" s="165"/>
      <c r="AHA541" s="165"/>
      <c r="AHB541" s="165"/>
      <c r="AHC541" s="165"/>
      <c r="AHD541" s="165"/>
      <c r="AHE541" s="165"/>
      <c r="AHF541" s="165"/>
      <c r="AHG541" s="165"/>
      <c r="AHH541" s="165"/>
      <c r="AHI541" s="165"/>
      <c r="AHJ541" s="165"/>
      <c r="AHK541" s="165"/>
      <c r="AHL541" s="165"/>
      <c r="AHM541" s="165"/>
      <c r="AHN541" s="165"/>
      <c r="AHO541" s="165"/>
      <c r="AHP541" s="165"/>
      <c r="AHQ541" s="165"/>
      <c r="AHR541" s="165"/>
      <c r="AHS541" s="165"/>
      <c r="AHT541" s="165"/>
      <c r="AHU541" s="165"/>
      <c r="AHV541" s="165"/>
      <c r="AHW541" s="165"/>
      <c r="AHX541" s="165"/>
      <c r="AHY541" s="165"/>
      <c r="AHZ541" s="165"/>
      <c r="AIA541" s="165"/>
      <c r="AIB541" s="165"/>
      <c r="AIC541" s="165"/>
      <c r="AID541" s="165"/>
      <c r="AIE541" s="165"/>
      <c r="AIF541" s="165"/>
      <c r="AIG541" s="165"/>
      <c r="AIH541" s="165"/>
      <c r="AII541" s="165"/>
      <c r="AIJ541" s="165"/>
      <c r="AIK541" s="165"/>
      <c r="AIL541" s="165"/>
      <c r="AIM541" s="165"/>
      <c r="AIN541" s="165"/>
      <c r="AIO541" s="165"/>
      <c r="AIP541" s="165"/>
      <c r="AIQ541" s="165"/>
      <c r="AIR541" s="165"/>
      <c r="AIS541" s="165"/>
      <c r="AIT541" s="165"/>
      <c r="AIU541" s="165"/>
      <c r="AIV541" s="165"/>
      <c r="AIW541" s="165"/>
      <c r="AIX541" s="165"/>
      <c r="AIY541" s="165"/>
      <c r="AIZ541" s="165"/>
      <c r="AJA541" s="165"/>
      <c r="AJB541" s="165"/>
      <c r="AJC541" s="165"/>
      <c r="AJD541" s="165"/>
      <c r="AJE541" s="165"/>
      <c r="AJF541" s="165"/>
      <c r="AJG541" s="165"/>
      <c r="AJH541" s="165"/>
      <c r="AJI541" s="165"/>
      <c r="AJJ541" s="165"/>
      <c r="AJK541" s="165"/>
      <c r="AJL541" s="165"/>
      <c r="AJM541" s="165"/>
      <c r="AJN541" s="165"/>
      <c r="AJO541" s="165"/>
      <c r="AJP541" s="165"/>
      <c r="AJQ541" s="165"/>
      <c r="AJR541" s="165"/>
      <c r="AJS541" s="165"/>
      <c r="AJT541" s="165"/>
      <c r="AJU541" s="165"/>
      <c r="AJV541" s="165"/>
      <c r="AJW541" s="165"/>
      <c r="AJX541" s="165"/>
      <c r="AJY541" s="165"/>
      <c r="AJZ541" s="165"/>
    </row>
    <row r="542" spans="1:962" ht="63" x14ac:dyDescent="0.25">
      <c r="A542" s="126">
        <v>60000697</v>
      </c>
      <c r="B542" s="61" t="s">
        <v>1475</v>
      </c>
      <c r="C542" s="169" t="s">
        <v>1368</v>
      </c>
      <c r="D542" s="155">
        <f t="shared" si="36"/>
        <v>9020</v>
      </c>
      <c r="E542" s="155">
        <f>VLOOKUP(A542,[6]Лист2!$A$10:$G$1458,6,0)</f>
        <v>10824</v>
      </c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5"/>
      <c r="BN542" s="165"/>
      <c r="BO542" s="165"/>
      <c r="BP542" s="165"/>
      <c r="BQ542" s="165"/>
      <c r="BR542" s="165"/>
      <c r="BS542" s="165"/>
      <c r="BT542" s="165"/>
      <c r="BU542" s="165"/>
      <c r="BV542" s="165"/>
      <c r="BW542" s="165"/>
      <c r="BX542" s="165"/>
      <c r="BY542" s="165"/>
      <c r="BZ542" s="165"/>
      <c r="CA542" s="165"/>
      <c r="CB542" s="165"/>
      <c r="CC542" s="165"/>
      <c r="CD542" s="165"/>
      <c r="CE542" s="165"/>
      <c r="CF542" s="165"/>
      <c r="CG542" s="165"/>
      <c r="CH542" s="165"/>
      <c r="CI542" s="165"/>
      <c r="CJ542" s="165"/>
      <c r="CK542" s="165"/>
      <c r="CL542" s="165"/>
      <c r="CM542" s="165"/>
      <c r="CN542" s="165"/>
      <c r="CO542" s="165"/>
      <c r="CP542" s="165"/>
      <c r="CQ542" s="165"/>
      <c r="CR542" s="165"/>
      <c r="CS542" s="165"/>
      <c r="CT542" s="165"/>
      <c r="CU542" s="165"/>
      <c r="CV542" s="165"/>
      <c r="CW542" s="165"/>
      <c r="CX542" s="165"/>
      <c r="CY542" s="165"/>
      <c r="CZ542" s="165"/>
      <c r="DA542" s="165"/>
      <c r="DB542" s="165"/>
      <c r="DC542" s="165"/>
      <c r="DD542" s="165"/>
      <c r="DE542" s="165"/>
      <c r="DF542" s="165"/>
      <c r="DG542" s="165"/>
      <c r="DH542" s="165"/>
      <c r="DI542" s="165"/>
      <c r="DJ542" s="165"/>
      <c r="DK542" s="165"/>
      <c r="DL542" s="165"/>
      <c r="DM542" s="165"/>
      <c r="DN542" s="165"/>
      <c r="DO542" s="165"/>
      <c r="DP542" s="165"/>
      <c r="DQ542" s="165"/>
      <c r="DR542" s="165"/>
      <c r="DS542" s="165"/>
      <c r="DT542" s="165"/>
      <c r="DU542" s="165"/>
      <c r="DV542" s="165"/>
      <c r="DW542" s="165"/>
      <c r="DX542" s="165"/>
      <c r="DY542" s="165"/>
      <c r="DZ542" s="165"/>
      <c r="EA542" s="165"/>
      <c r="EB542" s="165"/>
      <c r="EC542" s="165"/>
      <c r="ED542" s="165"/>
      <c r="EE542" s="165"/>
      <c r="EF542" s="165"/>
      <c r="EG542" s="165"/>
      <c r="EH542" s="165"/>
      <c r="EI542" s="165"/>
      <c r="EJ542" s="165"/>
      <c r="EK542" s="165"/>
      <c r="EL542" s="165"/>
      <c r="EM542" s="165"/>
      <c r="EN542" s="165"/>
      <c r="EO542" s="165"/>
      <c r="EP542" s="165"/>
      <c r="EQ542" s="165"/>
      <c r="ER542" s="165"/>
      <c r="ES542" s="165"/>
      <c r="ET542" s="165"/>
      <c r="EU542" s="165"/>
      <c r="EV542" s="165"/>
      <c r="EW542" s="165"/>
      <c r="EX542" s="165"/>
      <c r="EY542" s="165"/>
      <c r="EZ542" s="165"/>
      <c r="FA542" s="165"/>
      <c r="FB542" s="165"/>
      <c r="FC542" s="165"/>
      <c r="FD542" s="165"/>
      <c r="FE542" s="165"/>
      <c r="FF542" s="165"/>
      <c r="FG542" s="165"/>
      <c r="FH542" s="165"/>
      <c r="FI542" s="165"/>
      <c r="FJ542" s="165"/>
      <c r="FK542" s="165"/>
      <c r="FL542" s="165"/>
      <c r="FM542" s="165"/>
      <c r="FN542" s="165"/>
      <c r="FO542" s="165"/>
      <c r="FP542" s="165"/>
      <c r="FQ542" s="165"/>
      <c r="FR542" s="165"/>
      <c r="FS542" s="165"/>
      <c r="FT542" s="165"/>
      <c r="FU542" s="165"/>
      <c r="FV542" s="165"/>
      <c r="FW542" s="165"/>
      <c r="FX542" s="165"/>
      <c r="FY542" s="165"/>
      <c r="FZ542" s="165"/>
      <c r="GA542" s="165"/>
      <c r="GB542" s="165"/>
      <c r="GC542" s="165"/>
      <c r="GD542" s="165"/>
      <c r="GE542" s="165"/>
      <c r="GF542" s="165"/>
      <c r="GG542" s="165"/>
      <c r="GH542" s="165"/>
      <c r="GI542" s="165"/>
      <c r="GJ542" s="165"/>
      <c r="GK542" s="165"/>
      <c r="GL542" s="165"/>
      <c r="GM542" s="165"/>
      <c r="GN542" s="165"/>
      <c r="GO542" s="165"/>
      <c r="GP542" s="165"/>
      <c r="GQ542" s="165"/>
      <c r="GR542" s="165"/>
      <c r="GS542" s="165"/>
      <c r="GT542" s="165"/>
      <c r="GU542" s="165"/>
      <c r="GV542" s="165"/>
      <c r="GW542" s="165"/>
      <c r="GX542" s="165"/>
      <c r="GY542" s="165"/>
      <c r="GZ542" s="165"/>
      <c r="HA542" s="165"/>
      <c r="HB542" s="165"/>
      <c r="HC542" s="165"/>
      <c r="HD542" s="165"/>
      <c r="HE542" s="165"/>
      <c r="HF542" s="165"/>
      <c r="HG542" s="165"/>
      <c r="HH542" s="165"/>
      <c r="HI542" s="165"/>
      <c r="HJ542" s="165"/>
      <c r="HK542" s="165"/>
      <c r="HL542" s="165"/>
      <c r="HM542" s="165"/>
      <c r="HN542" s="165"/>
      <c r="HO542" s="165"/>
      <c r="HP542" s="165"/>
      <c r="HQ542" s="165"/>
      <c r="HR542" s="165"/>
      <c r="HS542" s="165"/>
      <c r="HT542" s="165"/>
      <c r="HU542" s="165"/>
      <c r="HV542" s="165"/>
      <c r="HW542" s="165"/>
      <c r="HX542" s="165"/>
      <c r="HY542" s="165"/>
      <c r="HZ542" s="165"/>
      <c r="IA542" s="165"/>
      <c r="IB542" s="165"/>
      <c r="IC542" s="165"/>
      <c r="ID542" s="165"/>
      <c r="IE542" s="165"/>
      <c r="IF542" s="165"/>
      <c r="IG542" s="165"/>
      <c r="IH542" s="165"/>
      <c r="II542" s="165"/>
      <c r="IJ542" s="165"/>
      <c r="IK542" s="165"/>
      <c r="IL542" s="165"/>
      <c r="IM542" s="165"/>
      <c r="IN542" s="165"/>
      <c r="IO542" s="165"/>
      <c r="IP542" s="165"/>
      <c r="IQ542" s="165"/>
      <c r="IR542" s="165"/>
      <c r="IS542" s="165"/>
      <c r="IT542" s="165"/>
      <c r="IU542" s="165"/>
      <c r="IV542" s="165"/>
      <c r="IW542" s="165"/>
      <c r="IX542" s="165"/>
      <c r="IY542" s="165"/>
      <c r="IZ542" s="165"/>
      <c r="JA542" s="165"/>
      <c r="JB542" s="165"/>
      <c r="JC542" s="165"/>
      <c r="JD542" s="165"/>
      <c r="JE542" s="165"/>
      <c r="JF542" s="165"/>
      <c r="JG542" s="165"/>
      <c r="JH542" s="165"/>
      <c r="JI542" s="165"/>
      <c r="JJ542" s="165"/>
      <c r="JK542" s="165"/>
      <c r="JL542" s="165"/>
      <c r="JM542" s="165"/>
      <c r="JN542" s="165"/>
      <c r="JO542" s="165"/>
      <c r="JP542" s="165"/>
      <c r="JQ542" s="165"/>
      <c r="JR542" s="165"/>
      <c r="JS542" s="165"/>
      <c r="JT542" s="165"/>
      <c r="JU542" s="165"/>
      <c r="JV542" s="165"/>
      <c r="JW542" s="165"/>
      <c r="JX542" s="165"/>
      <c r="JY542" s="165"/>
      <c r="JZ542" s="165"/>
      <c r="KA542" s="165"/>
      <c r="KB542" s="165"/>
      <c r="KC542" s="165"/>
      <c r="KD542" s="165"/>
      <c r="KE542" s="165"/>
      <c r="KF542" s="165"/>
      <c r="KG542" s="165"/>
      <c r="KH542" s="165"/>
      <c r="KI542" s="165"/>
      <c r="KJ542" s="165"/>
      <c r="KK542" s="165"/>
      <c r="KL542" s="165"/>
      <c r="KM542" s="165"/>
      <c r="KN542" s="165"/>
      <c r="KO542" s="165"/>
      <c r="KP542" s="165"/>
      <c r="KQ542" s="165"/>
      <c r="KR542" s="165"/>
      <c r="KS542" s="165"/>
      <c r="KT542" s="165"/>
      <c r="KU542" s="165"/>
      <c r="KV542" s="165"/>
      <c r="KW542" s="165"/>
      <c r="KX542" s="165"/>
      <c r="KY542" s="165"/>
      <c r="KZ542" s="165"/>
      <c r="LA542" s="165"/>
      <c r="LB542" s="165"/>
      <c r="LC542" s="165"/>
      <c r="LD542" s="165"/>
      <c r="LE542" s="165"/>
      <c r="LF542" s="165"/>
      <c r="LG542" s="165"/>
      <c r="LH542" s="165"/>
      <c r="LI542" s="165"/>
      <c r="LJ542" s="165"/>
      <c r="LK542" s="165"/>
      <c r="LL542" s="165"/>
      <c r="LM542" s="165"/>
      <c r="LN542" s="165"/>
      <c r="LO542" s="165"/>
      <c r="LP542" s="165"/>
      <c r="LQ542" s="165"/>
      <c r="LR542" s="165"/>
      <c r="LS542" s="165"/>
      <c r="LT542" s="165"/>
      <c r="LU542" s="165"/>
      <c r="LV542" s="165"/>
      <c r="LW542" s="165"/>
      <c r="LX542" s="165"/>
      <c r="LY542" s="165"/>
      <c r="LZ542" s="165"/>
      <c r="MA542" s="165"/>
      <c r="MB542" s="165"/>
      <c r="MC542" s="165"/>
      <c r="MD542" s="165"/>
      <c r="ME542" s="165"/>
      <c r="MF542" s="165"/>
      <c r="MG542" s="165"/>
      <c r="MH542" s="165"/>
      <c r="MI542" s="165"/>
      <c r="MJ542" s="165"/>
      <c r="MK542" s="165"/>
      <c r="ML542" s="165"/>
      <c r="MM542" s="165"/>
      <c r="MN542" s="165"/>
      <c r="MO542" s="165"/>
      <c r="MP542" s="165"/>
      <c r="MQ542" s="165"/>
      <c r="MR542" s="165"/>
      <c r="MS542" s="165"/>
      <c r="MT542" s="165"/>
      <c r="MU542" s="165"/>
      <c r="MV542" s="165"/>
      <c r="MW542" s="165"/>
      <c r="MX542" s="165"/>
      <c r="MY542" s="165"/>
      <c r="MZ542" s="165"/>
      <c r="NA542" s="165"/>
      <c r="NB542" s="165"/>
      <c r="NC542" s="165"/>
      <c r="ND542" s="165"/>
      <c r="NE542" s="165"/>
      <c r="NF542" s="165"/>
      <c r="NG542" s="165"/>
      <c r="NH542" s="165"/>
      <c r="NI542" s="165"/>
      <c r="NJ542" s="165"/>
      <c r="NK542" s="165"/>
      <c r="NL542" s="165"/>
      <c r="NM542" s="165"/>
      <c r="NN542" s="165"/>
      <c r="NO542" s="165"/>
      <c r="NP542" s="165"/>
      <c r="NQ542" s="165"/>
      <c r="NR542" s="165"/>
      <c r="NS542" s="165"/>
      <c r="NT542" s="165"/>
      <c r="NU542" s="165"/>
      <c r="NV542" s="165"/>
      <c r="NW542" s="165"/>
      <c r="NX542" s="165"/>
      <c r="NY542" s="165"/>
      <c r="NZ542" s="165"/>
      <c r="OA542" s="165"/>
      <c r="OB542" s="165"/>
      <c r="OC542" s="165"/>
      <c r="OD542" s="165"/>
      <c r="OE542" s="165"/>
      <c r="OF542" s="165"/>
      <c r="OG542" s="165"/>
      <c r="OH542" s="165"/>
      <c r="OI542" s="165"/>
      <c r="OJ542" s="165"/>
      <c r="OK542" s="165"/>
      <c r="OL542" s="165"/>
      <c r="OM542" s="165"/>
      <c r="ON542" s="165"/>
      <c r="OO542" s="165"/>
      <c r="OP542" s="165"/>
      <c r="OQ542" s="165"/>
      <c r="OR542" s="165"/>
      <c r="OS542" s="165"/>
      <c r="OT542" s="165"/>
      <c r="OU542" s="165"/>
      <c r="OV542" s="165"/>
      <c r="OW542" s="165"/>
      <c r="OX542" s="165"/>
      <c r="OY542" s="165"/>
      <c r="OZ542" s="165"/>
      <c r="PA542" s="165"/>
      <c r="PB542" s="165"/>
      <c r="PC542" s="165"/>
      <c r="PD542" s="165"/>
      <c r="PE542" s="165"/>
      <c r="PF542" s="165"/>
      <c r="PG542" s="165"/>
      <c r="PH542" s="165"/>
      <c r="PI542" s="165"/>
      <c r="PJ542" s="165"/>
      <c r="PK542" s="165"/>
      <c r="PL542" s="165"/>
      <c r="PM542" s="165"/>
      <c r="PN542" s="165"/>
      <c r="PO542" s="165"/>
      <c r="PP542" s="165"/>
      <c r="PQ542" s="165"/>
      <c r="PR542" s="165"/>
      <c r="PS542" s="165"/>
      <c r="PT542" s="165"/>
      <c r="PU542" s="165"/>
      <c r="PV542" s="165"/>
      <c r="PW542" s="165"/>
      <c r="PX542" s="165"/>
      <c r="PY542" s="165"/>
      <c r="PZ542" s="165"/>
      <c r="QA542" s="165"/>
      <c r="QB542" s="165"/>
      <c r="QC542" s="165"/>
      <c r="QD542" s="165"/>
      <c r="QE542" s="165"/>
      <c r="QF542" s="165"/>
      <c r="QG542" s="165"/>
      <c r="QH542" s="165"/>
      <c r="QI542" s="165"/>
      <c r="QJ542" s="165"/>
      <c r="QK542" s="165"/>
      <c r="QL542" s="165"/>
      <c r="QM542" s="165"/>
      <c r="QN542" s="165"/>
      <c r="QO542" s="165"/>
      <c r="QP542" s="165"/>
      <c r="QQ542" s="165"/>
      <c r="QR542" s="165"/>
      <c r="QS542" s="165"/>
      <c r="QT542" s="165"/>
      <c r="QU542" s="165"/>
      <c r="QV542" s="165"/>
      <c r="QW542" s="165"/>
      <c r="QX542" s="165"/>
      <c r="QY542" s="165"/>
      <c r="QZ542" s="165"/>
      <c r="RA542" s="165"/>
      <c r="RB542" s="165"/>
      <c r="RC542" s="165"/>
      <c r="RD542" s="165"/>
      <c r="RE542" s="165"/>
      <c r="RF542" s="165"/>
      <c r="RG542" s="165"/>
      <c r="RH542" s="165"/>
      <c r="RI542" s="165"/>
      <c r="RJ542" s="165"/>
      <c r="RK542" s="165"/>
      <c r="RL542" s="165"/>
      <c r="RM542" s="165"/>
      <c r="RN542" s="165"/>
      <c r="RO542" s="165"/>
      <c r="RP542" s="165"/>
      <c r="RQ542" s="165"/>
      <c r="RR542" s="165"/>
      <c r="RS542" s="165"/>
      <c r="RT542" s="165"/>
      <c r="RU542" s="165"/>
      <c r="RV542" s="165"/>
      <c r="RW542" s="165"/>
      <c r="RX542" s="165"/>
      <c r="RY542" s="165"/>
      <c r="RZ542" s="165"/>
      <c r="SA542" s="165"/>
      <c r="SB542" s="165"/>
      <c r="SC542" s="165"/>
      <c r="SD542" s="165"/>
      <c r="SE542" s="165"/>
      <c r="SF542" s="165"/>
      <c r="SG542" s="165"/>
      <c r="SH542" s="165"/>
      <c r="SI542" s="165"/>
      <c r="SJ542" s="165"/>
      <c r="SK542" s="165"/>
      <c r="SL542" s="165"/>
      <c r="SM542" s="165"/>
      <c r="SN542" s="165"/>
      <c r="SO542" s="165"/>
      <c r="SP542" s="165"/>
      <c r="SQ542" s="165"/>
      <c r="SR542" s="165"/>
      <c r="SS542" s="165"/>
      <c r="ST542" s="165"/>
      <c r="SU542" s="165"/>
      <c r="SV542" s="165"/>
      <c r="SW542" s="165"/>
      <c r="SX542" s="165"/>
      <c r="SY542" s="165"/>
      <c r="SZ542" s="165"/>
      <c r="TA542" s="165"/>
      <c r="TB542" s="165"/>
      <c r="TC542" s="165"/>
      <c r="TD542" s="165"/>
      <c r="TE542" s="165"/>
      <c r="TF542" s="165"/>
      <c r="TG542" s="165"/>
      <c r="TH542" s="165"/>
      <c r="TI542" s="165"/>
      <c r="TJ542" s="165"/>
      <c r="TK542" s="165"/>
      <c r="TL542" s="165"/>
      <c r="TM542" s="165"/>
      <c r="TN542" s="165"/>
      <c r="TO542" s="165"/>
      <c r="TP542" s="165"/>
      <c r="TQ542" s="165"/>
      <c r="TR542" s="165"/>
      <c r="TS542" s="165"/>
      <c r="TT542" s="165"/>
      <c r="TU542" s="165"/>
      <c r="TV542" s="165"/>
      <c r="TW542" s="165"/>
      <c r="TX542" s="165"/>
      <c r="TY542" s="165"/>
      <c r="TZ542" s="165"/>
      <c r="UA542" s="165"/>
      <c r="UB542" s="165"/>
      <c r="UC542" s="165"/>
      <c r="UD542" s="165"/>
      <c r="UE542" s="165"/>
      <c r="UF542" s="165"/>
      <c r="UG542" s="165"/>
      <c r="UH542" s="165"/>
      <c r="UI542" s="165"/>
      <c r="UJ542" s="165"/>
      <c r="UK542" s="165"/>
      <c r="UL542" s="165"/>
      <c r="UM542" s="165"/>
      <c r="UN542" s="165"/>
      <c r="UO542" s="165"/>
      <c r="UP542" s="165"/>
      <c r="UQ542" s="165"/>
      <c r="UR542" s="165"/>
      <c r="US542" s="165"/>
      <c r="UT542" s="165"/>
      <c r="UU542" s="165"/>
      <c r="UV542" s="165"/>
      <c r="UW542" s="165"/>
      <c r="UX542" s="165"/>
      <c r="UY542" s="165"/>
      <c r="UZ542" s="165"/>
      <c r="VA542" s="165"/>
      <c r="VB542" s="165"/>
      <c r="VC542" s="165"/>
      <c r="VD542" s="165"/>
      <c r="VE542" s="165"/>
      <c r="VF542" s="165"/>
      <c r="VG542" s="165"/>
      <c r="VH542" s="165"/>
      <c r="VI542" s="165"/>
      <c r="VJ542" s="165"/>
      <c r="VK542" s="165"/>
      <c r="VL542" s="165"/>
      <c r="VM542" s="165"/>
      <c r="VN542" s="165"/>
      <c r="VO542" s="165"/>
      <c r="VP542" s="165"/>
      <c r="VQ542" s="165"/>
      <c r="VR542" s="165"/>
      <c r="VS542" s="165"/>
      <c r="VT542" s="165"/>
      <c r="VU542" s="165"/>
      <c r="VV542" s="165"/>
      <c r="VW542" s="165"/>
      <c r="VX542" s="165"/>
      <c r="VY542" s="165"/>
      <c r="VZ542" s="165"/>
      <c r="WA542" s="165"/>
      <c r="WB542" s="165"/>
      <c r="WC542" s="165"/>
      <c r="WD542" s="165"/>
      <c r="WE542" s="165"/>
      <c r="WF542" s="165"/>
      <c r="WG542" s="165"/>
      <c r="WH542" s="165"/>
      <c r="WI542" s="165"/>
      <c r="WJ542" s="165"/>
      <c r="WK542" s="165"/>
      <c r="WL542" s="165"/>
      <c r="WM542" s="165"/>
      <c r="WN542" s="165"/>
      <c r="WO542" s="165"/>
      <c r="WP542" s="165"/>
      <c r="WQ542" s="165"/>
      <c r="WR542" s="165"/>
      <c r="WS542" s="165"/>
      <c r="WT542" s="165"/>
      <c r="WU542" s="165"/>
      <c r="WV542" s="165"/>
      <c r="WW542" s="165"/>
      <c r="WX542" s="165"/>
      <c r="WY542" s="165"/>
      <c r="WZ542" s="165"/>
      <c r="XA542" s="165"/>
      <c r="XB542" s="165"/>
      <c r="XC542" s="165"/>
      <c r="XD542" s="165"/>
      <c r="XE542" s="165"/>
      <c r="XF542" s="165"/>
      <c r="XG542" s="165"/>
      <c r="XH542" s="165"/>
      <c r="XI542" s="165"/>
      <c r="XJ542" s="165"/>
      <c r="XK542" s="165"/>
      <c r="XL542" s="165"/>
      <c r="XM542" s="165"/>
      <c r="XN542" s="165"/>
      <c r="XO542" s="165"/>
      <c r="XP542" s="165"/>
      <c r="XQ542" s="165"/>
      <c r="XR542" s="165"/>
      <c r="XS542" s="165"/>
      <c r="XT542" s="165"/>
      <c r="XU542" s="165"/>
      <c r="XV542" s="165"/>
      <c r="XW542" s="165"/>
      <c r="XX542" s="165"/>
      <c r="XY542" s="165"/>
      <c r="XZ542" s="165"/>
      <c r="YA542" s="165"/>
      <c r="YB542" s="165"/>
      <c r="YC542" s="165"/>
      <c r="YD542" s="165"/>
      <c r="YE542" s="165"/>
      <c r="YF542" s="165"/>
      <c r="YG542" s="165"/>
      <c r="YH542" s="165"/>
      <c r="YI542" s="165"/>
      <c r="YJ542" s="165"/>
      <c r="YK542" s="165"/>
      <c r="YL542" s="165"/>
      <c r="YM542" s="165"/>
      <c r="YN542" s="165"/>
      <c r="YO542" s="165"/>
      <c r="YP542" s="165"/>
      <c r="YQ542" s="165"/>
      <c r="YR542" s="165"/>
      <c r="YS542" s="165"/>
      <c r="YT542" s="165"/>
      <c r="YU542" s="165"/>
      <c r="YV542" s="165"/>
      <c r="YW542" s="165"/>
      <c r="YX542" s="165"/>
      <c r="YY542" s="165"/>
      <c r="YZ542" s="165"/>
      <c r="ZA542" s="165"/>
      <c r="ZB542" s="165"/>
      <c r="ZC542" s="165"/>
      <c r="ZD542" s="165"/>
      <c r="ZE542" s="165"/>
      <c r="ZF542" s="165"/>
      <c r="ZG542" s="165"/>
      <c r="ZH542" s="165"/>
      <c r="ZI542" s="165"/>
      <c r="ZJ542" s="165"/>
      <c r="ZK542" s="165"/>
      <c r="ZL542" s="165"/>
      <c r="ZM542" s="165"/>
      <c r="ZN542" s="165"/>
      <c r="ZO542" s="165"/>
      <c r="ZP542" s="165"/>
      <c r="ZQ542" s="165"/>
      <c r="ZR542" s="165"/>
      <c r="ZS542" s="165"/>
      <c r="ZT542" s="165"/>
      <c r="ZU542" s="165"/>
      <c r="ZV542" s="165"/>
      <c r="ZW542" s="165"/>
      <c r="ZX542" s="165"/>
      <c r="ZY542" s="165"/>
      <c r="ZZ542" s="165"/>
      <c r="AAA542" s="165"/>
      <c r="AAB542" s="165"/>
      <c r="AAC542" s="165"/>
      <c r="AAD542" s="165"/>
      <c r="AAE542" s="165"/>
      <c r="AAF542" s="165"/>
      <c r="AAG542" s="165"/>
      <c r="AAH542" s="165"/>
      <c r="AAI542" s="165"/>
      <c r="AAJ542" s="165"/>
      <c r="AAK542" s="165"/>
      <c r="AAL542" s="165"/>
      <c r="AAM542" s="165"/>
      <c r="AAN542" s="165"/>
      <c r="AAO542" s="165"/>
      <c r="AAP542" s="165"/>
      <c r="AAQ542" s="165"/>
      <c r="AAR542" s="165"/>
      <c r="AAS542" s="165"/>
      <c r="AAT542" s="165"/>
      <c r="AAU542" s="165"/>
      <c r="AAV542" s="165"/>
      <c r="AAW542" s="165"/>
      <c r="AAX542" s="165"/>
      <c r="AAY542" s="165"/>
      <c r="AAZ542" s="165"/>
      <c r="ABA542" s="165"/>
      <c r="ABB542" s="165"/>
      <c r="ABC542" s="165"/>
      <c r="ABD542" s="165"/>
      <c r="ABE542" s="165"/>
      <c r="ABF542" s="165"/>
      <c r="ABG542" s="165"/>
      <c r="ABH542" s="165"/>
      <c r="ABI542" s="165"/>
      <c r="ABJ542" s="165"/>
      <c r="ABK542" s="165"/>
      <c r="ABL542" s="165"/>
      <c r="ABM542" s="165"/>
      <c r="ABN542" s="165"/>
      <c r="ABO542" s="165"/>
      <c r="ABP542" s="165"/>
      <c r="ABQ542" s="165"/>
      <c r="ABR542" s="165"/>
      <c r="ABS542" s="165"/>
      <c r="ABT542" s="165"/>
      <c r="ABU542" s="165"/>
      <c r="ABV542" s="165"/>
      <c r="ABW542" s="165"/>
      <c r="ABX542" s="165"/>
      <c r="ABY542" s="165"/>
      <c r="ABZ542" s="165"/>
      <c r="ACA542" s="165"/>
      <c r="ACB542" s="165"/>
      <c r="ACC542" s="165"/>
      <c r="ACD542" s="165"/>
      <c r="ACE542" s="165"/>
      <c r="ACF542" s="165"/>
      <c r="ACG542" s="165"/>
      <c r="ACH542" s="165"/>
      <c r="ACI542" s="165"/>
      <c r="ACJ542" s="165"/>
      <c r="ACK542" s="165"/>
      <c r="ACL542" s="165"/>
      <c r="ACM542" s="165"/>
      <c r="ACN542" s="165"/>
      <c r="ACO542" s="165"/>
      <c r="ACP542" s="165"/>
      <c r="ACQ542" s="165"/>
      <c r="ACR542" s="165"/>
      <c r="ACS542" s="165"/>
      <c r="ACT542" s="165"/>
      <c r="ACU542" s="165"/>
      <c r="ACV542" s="165"/>
      <c r="ACW542" s="165"/>
      <c r="ACX542" s="165"/>
      <c r="ACY542" s="165"/>
      <c r="ACZ542" s="165"/>
      <c r="ADA542" s="165"/>
      <c r="ADB542" s="165"/>
      <c r="ADC542" s="165"/>
      <c r="ADD542" s="165"/>
      <c r="ADE542" s="165"/>
      <c r="ADF542" s="165"/>
      <c r="ADG542" s="165"/>
      <c r="ADH542" s="165"/>
      <c r="ADI542" s="165"/>
      <c r="ADJ542" s="165"/>
      <c r="ADK542" s="165"/>
      <c r="ADL542" s="165"/>
      <c r="ADM542" s="165"/>
      <c r="ADN542" s="165"/>
      <c r="ADO542" s="165"/>
      <c r="ADP542" s="165"/>
      <c r="ADQ542" s="165"/>
      <c r="ADR542" s="165"/>
      <c r="ADS542" s="165"/>
      <c r="ADT542" s="165"/>
      <c r="ADU542" s="165"/>
      <c r="ADV542" s="165"/>
      <c r="ADW542" s="165"/>
      <c r="ADX542" s="165"/>
      <c r="ADY542" s="165"/>
      <c r="ADZ542" s="165"/>
      <c r="AEA542" s="165"/>
      <c r="AEB542" s="165"/>
      <c r="AEC542" s="165"/>
      <c r="AED542" s="165"/>
      <c r="AEE542" s="165"/>
      <c r="AEF542" s="165"/>
      <c r="AEG542" s="165"/>
      <c r="AEH542" s="165"/>
      <c r="AEI542" s="165"/>
      <c r="AEJ542" s="165"/>
      <c r="AEK542" s="165"/>
      <c r="AEL542" s="165"/>
      <c r="AEM542" s="165"/>
      <c r="AEN542" s="165"/>
      <c r="AEO542" s="165"/>
      <c r="AEP542" s="165"/>
      <c r="AEQ542" s="165"/>
      <c r="AER542" s="165"/>
      <c r="AES542" s="165"/>
      <c r="AET542" s="165"/>
      <c r="AEU542" s="165"/>
      <c r="AEV542" s="165"/>
      <c r="AEW542" s="165"/>
      <c r="AEX542" s="165"/>
      <c r="AEY542" s="165"/>
      <c r="AEZ542" s="165"/>
      <c r="AFA542" s="165"/>
      <c r="AFB542" s="165"/>
      <c r="AFC542" s="165"/>
      <c r="AFD542" s="165"/>
      <c r="AFE542" s="165"/>
      <c r="AFF542" s="165"/>
      <c r="AFG542" s="165"/>
      <c r="AFH542" s="165"/>
      <c r="AFI542" s="165"/>
      <c r="AFJ542" s="165"/>
      <c r="AFK542" s="165"/>
      <c r="AFL542" s="165"/>
      <c r="AFM542" s="165"/>
      <c r="AFN542" s="165"/>
      <c r="AFO542" s="165"/>
      <c r="AFP542" s="165"/>
      <c r="AFQ542" s="165"/>
      <c r="AFR542" s="165"/>
      <c r="AFS542" s="165"/>
      <c r="AFT542" s="165"/>
      <c r="AFU542" s="165"/>
      <c r="AFV542" s="165"/>
      <c r="AFW542" s="165"/>
      <c r="AFX542" s="165"/>
      <c r="AFY542" s="165"/>
      <c r="AFZ542" s="165"/>
      <c r="AGA542" s="165"/>
      <c r="AGB542" s="165"/>
      <c r="AGC542" s="165"/>
      <c r="AGD542" s="165"/>
      <c r="AGE542" s="165"/>
      <c r="AGF542" s="165"/>
      <c r="AGG542" s="165"/>
      <c r="AGH542" s="165"/>
      <c r="AGI542" s="165"/>
      <c r="AGJ542" s="165"/>
      <c r="AGK542" s="165"/>
      <c r="AGL542" s="165"/>
      <c r="AGM542" s="165"/>
      <c r="AGN542" s="165"/>
      <c r="AGO542" s="165"/>
      <c r="AGP542" s="165"/>
      <c r="AGQ542" s="165"/>
      <c r="AGR542" s="165"/>
      <c r="AGS542" s="165"/>
      <c r="AGT542" s="165"/>
      <c r="AGU542" s="165"/>
      <c r="AGV542" s="165"/>
      <c r="AGW542" s="165"/>
      <c r="AGX542" s="165"/>
      <c r="AGY542" s="165"/>
      <c r="AGZ542" s="165"/>
      <c r="AHA542" s="165"/>
      <c r="AHB542" s="165"/>
      <c r="AHC542" s="165"/>
      <c r="AHD542" s="165"/>
      <c r="AHE542" s="165"/>
      <c r="AHF542" s="165"/>
      <c r="AHG542" s="165"/>
      <c r="AHH542" s="165"/>
      <c r="AHI542" s="165"/>
      <c r="AHJ542" s="165"/>
      <c r="AHK542" s="165"/>
      <c r="AHL542" s="165"/>
      <c r="AHM542" s="165"/>
      <c r="AHN542" s="165"/>
      <c r="AHO542" s="165"/>
      <c r="AHP542" s="165"/>
      <c r="AHQ542" s="165"/>
      <c r="AHR542" s="165"/>
      <c r="AHS542" s="165"/>
      <c r="AHT542" s="165"/>
      <c r="AHU542" s="165"/>
      <c r="AHV542" s="165"/>
      <c r="AHW542" s="165"/>
      <c r="AHX542" s="165"/>
      <c r="AHY542" s="165"/>
      <c r="AHZ542" s="165"/>
      <c r="AIA542" s="165"/>
      <c r="AIB542" s="165"/>
      <c r="AIC542" s="165"/>
      <c r="AID542" s="165"/>
      <c r="AIE542" s="165"/>
      <c r="AIF542" s="165"/>
      <c r="AIG542" s="165"/>
      <c r="AIH542" s="165"/>
      <c r="AII542" s="165"/>
      <c r="AIJ542" s="165"/>
      <c r="AIK542" s="165"/>
      <c r="AIL542" s="165"/>
      <c r="AIM542" s="165"/>
      <c r="AIN542" s="165"/>
      <c r="AIO542" s="165"/>
      <c r="AIP542" s="165"/>
      <c r="AIQ542" s="165"/>
      <c r="AIR542" s="165"/>
      <c r="AIS542" s="165"/>
      <c r="AIT542" s="165"/>
      <c r="AIU542" s="165"/>
      <c r="AIV542" s="165"/>
      <c r="AIW542" s="165"/>
      <c r="AIX542" s="165"/>
      <c r="AIY542" s="165"/>
      <c r="AIZ542" s="165"/>
      <c r="AJA542" s="165"/>
      <c r="AJB542" s="165"/>
      <c r="AJC542" s="165"/>
      <c r="AJD542" s="165"/>
      <c r="AJE542" s="165"/>
      <c r="AJF542" s="165"/>
      <c r="AJG542" s="165"/>
      <c r="AJH542" s="165"/>
      <c r="AJI542" s="165"/>
      <c r="AJJ542" s="165"/>
      <c r="AJK542" s="165"/>
      <c r="AJL542" s="165"/>
      <c r="AJM542" s="165"/>
      <c r="AJN542" s="165"/>
      <c r="AJO542" s="165"/>
      <c r="AJP542" s="165"/>
      <c r="AJQ542" s="165"/>
      <c r="AJR542" s="165"/>
      <c r="AJS542" s="165"/>
      <c r="AJT542" s="165"/>
      <c r="AJU542" s="165"/>
      <c r="AJV542" s="165"/>
      <c r="AJW542" s="165"/>
      <c r="AJX542" s="165"/>
      <c r="AJY542" s="165"/>
      <c r="AJZ542" s="165"/>
    </row>
    <row r="543" spans="1:962" ht="63" x14ac:dyDescent="0.25">
      <c r="A543" s="126">
        <v>60000698</v>
      </c>
      <c r="B543" s="61" t="s">
        <v>1476</v>
      </c>
      <c r="C543" s="169" t="s">
        <v>1368</v>
      </c>
      <c r="D543" s="155">
        <f t="shared" si="36"/>
        <v>7330</v>
      </c>
      <c r="E543" s="155">
        <f>VLOOKUP(A543,[6]Лист2!$A$10:$G$1458,6,0)</f>
        <v>8796</v>
      </c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5"/>
      <c r="BN543" s="165"/>
      <c r="BO543" s="165"/>
      <c r="BP543" s="165"/>
      <c r="BQ543" s="165"/>
      <c r="BR543" s="165"/>
      <c r="BS543" s="165"/>
      <c r="BT543" s="165"/>
      <c r="BU543" s="165"/>
      <c r="BV543" s="165"/>
      <c r="BW543" s="165"/>
      <c r="BX543" s="165"/>
      <c r="BY543" s="165"/>
      <c r="BZ543" s="165"/>
      <c r="CA543" s="165"/>
      <c r="CB543" s="165"/>
      <c r="CC543" s="165"/>
      <c r="CD543" s="165"/>
      <c r="CE543" s="165"/>
      <c r="CF543" s="165"/>
      <c r="CG543" s="165"/>
      <c r="CH543" s="165"/>
      <c r="CI543" s="165"/>
      <c r="CJ543" s="165"/>
      <c r="CK543" s="165"/>
      <c r="CL543" s="165"/>
      <c r="CM543" s="165"/>
      <c r="CN543" s="165"/>
      <c r="CO543" s="165"/>
      <c r="CP543" s="165"/>
      <c r="CQ543" s="165"/>
      <c r="CR543" s="165"/>
      <c r="CS543" s="165"/>
      <c r="CT543" s="165"/>
      <c r="CU543" s="165"/>
      <c r="CV543" s="165"/>
      <c r="CW543" s="165"/>
      <c r="CX543" s="165"/>
      <c r="CY543" s="165"/>
      <c r="CZ543" s="165"/>
      <c r="DA543" s="165"/>
      <c r="DB543" s="165"/>
      <c r="DC543" s="165"/>
      <c r="DD543" s="165"/>
      <c r="DE543" s="165"/>
      <c r="DF543" s="165"/>
      <c r="DG543" s="165"/>
      <c r="DH543" s="165"/>
      <c r="DI543" s="165"/>
      <c r="DJ543" s="165"/>
      <c r="DK543" s="165"/>
      <c r="DL543" s="165"/>
      <c r="DM543" s="165"/>
      <c r="DN543" s="165"/>
      <c r="DO543" s="165"/>
      <c r="DP543" s="165"/>
      <c r="DQ543" s="165"/>
      <c r="DR543" s="165"/>
      <c r="DS543" s="165"/>
      <c r="DT543" s="165"/>
      <c r="DU543" s="165"/>
      <c r="DV543" s="165"/>
      <c r="DW543" s="165"/>
      <c r="DX543" s="165"/>
      <c r="DY543" s="165"/>
      <c r="DZ543" s="165"/>
      <c r="EA543" s="165"/>
      <c r="EB543" s="165"/>
      <c r="EC543" s="165"/>
      <c r="ED543" s="165"/>
      <c r="EE543" s="165"/>
      <c r="EF543" s="165"/>
      <c r="EG543" s="165"/>
      <c r="EH543" s="165"/>
      <c r="EI543" s="165"/>
      <c r="EJ543" s="165"/>
      <c r="EK543" s="165"/>
      <c r="EL543" s="165"/>
      <c r="EM543" s="165"/>
      <c r="EN543" s="165"/>
      <c r="EO543" s="165"/>
      <c r="EP543" s="165"/>
      <c r="EQ543" s="165"/>
      <c r="ER543" s="165"/>
      <c r="ES543" s="165"/>
      <c r="ET543" s="165"/>
      <c r="EU543" s="165"/>
      <c r="EV543" s="165"/>
      <c r="EW543" s="165"/>
      <c r="EX543" s="165"/>
      <c r="EY543" s="165"/>
      <c r="EZ543" s="165"/>
      <c r="FA543" s="165"/>
      <c r="FB543" s="165"/>
      <c r="FC543" s="165"/>
      <c r="FD543" s="165"/>
      <c r="FE543" s="165"/>
      <c r="FF543" s="165"/>
      <c r="FG543" s="165"/>
      <c r="FH543" s="165"/>
      <c r="FI543" s="165"/>
      <c r="FJ543" s="165"/>
      <c r="FK543" s="165"/>
      <c r="FL543" s="165"/>
      <c r="FM543" s="165"/>
      <c r="FN543" s="165"/>
      <c r="FO543" s="165"/>
      <c r="FP543" s="165"/>
      <c r="FQ543" s="165"/>
      <c r="FR543" s="165"/>
      <c r="FS543" s="165"/>
      <c r="FT543" s="165"/>
      <c r="FU543" s="165"/>
      <c r="FV543" s="165"/>
      <c r="FW543" s="165"/>
      <c r="FX543" s="165"/>
      <c r="FY543" s="165"/>
      <c r="FZ543" s="165"/>
      <c r="GA543" s="165"/>
      <c r="GB543" s="165"/>
      <c r="GC543" s="165"/>
      <c r="GD543" s="165"/>
      <c r="GE543" s="165"/>
      <c r="GF543" s="165"/>
      <c r="GG543" s="165"/>
      <c r="GH543" s="165"/>
      <c r="GI543" s="165"/>
      <c r="GJ543" s="165"/>
      <c r="GK543" s="165"/>
      <c r="GL543" s="165"/>
      <c r="GM543" s="165"/>
      <c r="GN543" s="165"/>
      <c r="GO543" s="165"/>
      <c r="GP543" s="165"/>
      <c r="GQ543" s="165"/>
      <c r="GR543" s="165"/>
      <c r="GS543" s="165"/>
      <c r="GT543" s="165"/>
      <c r="GU543" s="165"/>
      <c r="GV543" s="165"/>
      <c r="GW543" s="165"/>
      <c r="GX543" s="165"/>
      <c r="GY543" s="165"/>
      <c r="GZ543" s="165"/>
      <c r="HA543" s="165"/>
      <c r="HB543" s="165"/>
      <c r="HC543" s="165"/>
      <c r="HD543" s="165"/>
      <c r="HE543" s="165"/>
      <c r="HF543" s="165"/>
      <c r="HG543" s="165"/>
      <c r="HH543" s="165"/>
      <c r="HI543" s="165"/>
      <c r="HJ543" s="165"/>
      <c r="HK543" s="165"/>
      <c r="HL543" s="165"/>
      <c r="HM543" s="165"/>
      <c r="HN543" s="165"/>
      <c r="HO543" s="165"/>
      <c r="HP543" s="165"/>
      <c r="HQ543" s="165"/>
      <c r="HR543" s="165"/>
      <c r="HS543" s="165"/>
      <c r="HT543" s="165"/>
      <c r="HU543" s="165"/>
      <c r="HV543" s="165"/>
      <c r="HW543" s="165"/>
      <c r="HX543" s="165"/>
      <c r="HY543" s="165"/>
      <c r="HZ543" s="165"/>
      <c r="IA543" s="165"/>
      <c r="IB543" s="165"/>
      <c r="IC543" s="165"/>
      <c r="ID543" s="165"/>
      <c r="IE543" s="165"/>
      <c r="IF543" s="165"/>
      <c r="IG543" s="165"/>
      <c r="IH543" s="165"/>
      <c r="II543" s="165"/>
      <c r="IJ543" s="165"/>
      <c r="IK543" s="165"/>
      <c r="IL543" s="165"/>
      <c r="IM543" s="165"/>
      <c r="IN543" s="165"/>
      <c r="IO543" s="165"/>
      <c r="IP543" s="165"/>
      <c r="IQ543" s="165"/>
      <c r="IR543" s="165"/>
      <c r="IS543" s="165"/>
      <c r="IT543" s="165"/>
      <c r="IU543" s="165"/>
      <c r="IV543" s="165"/>
      <c r="IW543" s="165"/>
      <c r="IX543" s="165"/>
      <c r="IY543" s="165"/>
      <c r="IZ543" s="165"/>
      <c r="JA543" s="165"/>
      <c r="JB543" s="165"/>
      <c r="JC543" s="165"/>
      <c r="JD543" s="165"/>
      <c r="JE543" s="165"/>
      <c r="JF543" s="165"/>
      <c r="JG543" s="165"/>
      <c r="JH543" s="165"/>
      <c r="JI543" s="165"/>
      <c r="JJ543" s="165"/>
      <c r="JK543" s="165"/>
      <c r="JL543" s="165"/>
      <c r="JM543" s="165"/>
      <c r="JN543" s="165"/>
      <c r="JO543" s="165"/>
      <c r="JP543" s="165"/>
      <c r="JQ543" s="165"/>
      <c r="JR543" s="165"/>
      <c r="JS543" s="165"/>
      <c r="JT543" s="165"/>
      <c r="JU543" s="165"/>
      <c r="JV543" s="165"/>
      <c r="JW543" s="165"/>
      <c r="JX543" s="165"/>
      <c r="JY543" s="165"/>
      <c r="JZ543" s="165"/>
      <c r="KA543" s="165"/>
      <c r="KB543" s="165"/>
      <c r="KC543" s="165"/>
      <c r="KD543" s="165"/>
      <c r="KE543" s="165"/>
      <c r="KF543" s="165"/>
      <c r="KG543" s="165"/>
      <c r="KH543" s="165"/>
      <c r="KI543" s="165"/>
      <c r="KJ543" s="165"/>
      <c r="KK543" s="165"/>
      <c r="KL543" s="165"/>
      <c r="KM543" s="165"/>
      <c r="KN543" s="165"/>
      <c r="KO543" s="165"/>
      <c r="KP543" s="165"/>
      <c r="KQ543" s="165"/>
      <c r="KR543" s="165"/>
      <c r="KS543" s="165"/>
      <c r="KT543" s="165"/>
      <c r="KU543" s="165"/>
      <c r="KV543" s="165"/>
      <c r="KW543" s="165"/>
      <c r="KX543" s="165"/>
      <c r="KY543" s="165"/>
      <c r="KZ543" s="165"/>
      <c r="LA543" s="165"/>
      <c r="LB543" s="165"/>
      <c r="LC543" s="165"/>
      <c r="LD543" s="165"/>
      <c r="LE543" s="165"/>
      <c r="LF543" s="165"/>
      <c r="LG543" s="165"/>
      <c r="LH543" s="165"/>
      <c r="LI543" s="165"/>
      <c r="LJ543" s="165"/>
      <c r="LK543" s="165"/>
      <c r="LL543" s="165"/>
      <c r="LM543" s="165"/>
      <c r="LN543" s="165"/>
      <c r="LO543" s="165"/>
      <c r="LP543" s="165"/>
      <c r="LQ543" s="165"/>
      <c r="LR543" s="165"/>
      <c r="LS543" s="165"/>
      <c r="LT543" s="165"/>
      <c r="LU543" s="165"/>
      <c r="LV543" s="165"/>
      <c r="LW543" s="165"/>
      <c r="LX543" s="165"/>
      <c r="LY543" s="165"/>
      <c r="LZ543" s="165"/>
      <c r="MA543" s="165"/>
      <c r="MB543" s="165"/>
      <c r="MC543" s="165"/>
      <c r="MD543" s="165"/>
      <c r="ME543" s="165"/>
      <c r="MF543" s="165"/>
      <c r="MG543" s="165"/>
      <c r="MH543" s="165"/>
      <c r="MI543" s="165"/>
      <c r="MJ543" s="165"/>
      <c r="MK543" s="165"/>
      <c r="ML543" s="165"/>
      <c r="MM543" s="165"/>
      <c r="MN543" s="165"/>
      <c r="MO543" s="165"/>
      <c r="MP543" s="165"/>
      <c r="MQ543" s="165"/>
      <c r="MR543" s="165"/>
      <c r="MS543" s="165"/>
      <c r="MT543" s="165"/>
      <c r="MU543" s="165"/>
      <c r="MV543" s="165"/>
      <c r="MW543" s="165"/>
      <c r="MX543" s="165"/>
      <c r="MY543" s="165"/>
      <c r="MZ543" s="165"/>
      <c r="NA543" s="165"/>
      <c r="NB543" s="165"/>
      <c r="NC543" s="165"/>
      <c r="ND543" s="165"/>
      <c r="NE543" s="165"/>
      <c r="NF543" s="165"/>
      <c r="NG543" s="165"/>
      <c r="NH543" s="165"/>
      <c r="NI543" s="165"/>
      <c r="NJ543" s="165"/>
      <c r="NK543" s="165"/>
      <c r="NL543" s="165"/>
      <c r="NM543" s="165"/>
      <c r="NN543" s="165"/>
      <c r="NO543" s="165"/>
      <c r="NP543" s="165"/>
      <c r="NQ543" s="165"/>
      <c r="NR543" s="165"/>
      <c r="NS543" s="165"/>
      <c r="NT543" s="165"/>
      <c r="NU543" s="165"/>
      <c r="NV543" s="165"/>
      <c r="NW543" s="165"/>
      <c r="NX543" s="165"/>
      <c r="NY543" s="165"/>
      <c r="NZ543" s="165"/>
      <c r="OA543" s="165"/>
      <c r="OB543" s="165"/>
      <c r="OC543" s="165"/>
      <c r="OD543" s="165"/>
      <c r="OE543" s="165"/>
      <c r="OF543" s="165"/>
      <c r="OG543" s="165"/>
      <c r="OH543" s="165"/>
      <c r="OI543" s="165"/>
      <c r="OJ543" s="165"/>
      <c r="OK543" s="165"/>
      <c r="OL543" s="165"/>
      <c r="OM543" s="165"/>
      <c r="ON543" s="165"/>
      <c r="OO543" s="165"/>
      <c r="OP543" s="165"/>
      <c r="OQ543" s="165"/>
      <c r="OR543" s="165"/>
      <c r="OS543" s="165"/>
      <c r="OT543" s="165"/>
      <c r="OU543" s="165"/>
      <c r="OV543" s="165"/>
      <c r="OW543" s="165"/>
      <c r="OX543" s="165"/>
      <c r="OY543" s="165"/>
      <c r="OZ543" s="165"/>
      <c r="PA543" s="165"/>
      <c r="PB543" s="165"/>
      <c r="PC543" s="165"/>
      <c r="PD543" s="165"/>
      <c r="PE543" s="165"/>
      <c r="PF543" s="165"/>
      <c r="PG543" s="165"/>
      <c r="PH543" s="165"/>
      <c r="PI543" s="165"/>
      <c r="PJ543" s="165"/>
      <c r="PK543" s="165"/>
      <c r="PL543" s="165"/>
      <c r="PM543" s="165"/>
      <c r="PN543" s="165"/>
      <c r="PO543" s="165"/>
      <c r="PP543" s="165"/>
      <c r="PQ543" s="165"/>
      <c r="PR543" s="165"/>
      <c r="PS543" s="165"/>
      <c r="PT543" s="165"/>
      <c r="PU543" s="165"/>
      <c r="PV543" s="165"/>
      <c r="PW543" s="165"/>
      <c r="PX543" s="165"/>
      <c r="PY543" s="165"/>
      <c r="PZ543" s="165"/>
      <c r="QA543" s="165"/>
      <c r="QB543" s="165"/>
      <c r="QC543" s="165"/>
      <c r="QD543" s="165"/>
      <c r="QE543" s="165"/>
      <c r="QF543" s="165"/>
      <c r="QG543" s="165"/>
      <c r="QH543" s="165"/>
      <c r="QI543" s="165"/>
      <c r="QJ543" s="165"/>
      <c r="QK543" s="165"/>
      <c r="QL543" s="165"/>
      <c r="QM543" s="165"/>
      <c r="QN543" s="165"/>
      <c r="QO543" s="165"/>
      <c r="QP543" s="165"/>
      <c r="QQ543" s="165"/>
      <c r="QR543" s="165"/>
      <c r="QS543" s="165"/>
      <c r="QT543" s="165"/>
      <c r="QU543" s="165"/>
      <c r="QV543" s="165"/>
      <c r="QW543" s="165"/>
      <c r="QX543" s="165"/>
      <c r="QY543" s="165"/>
      <c r="QZ543" s="165"/>
      <c r="RA543" s="165"/>
      <c r="RB543" s="165"/>
      <c r="RC543" s="165"/>
      <c r="RD543" s="165"/>
      <c r="RE543" s="165"/>
      <c r="RF543" s="165"/>
      <c r="RG543" s="165"/>
      <c r="RH543" s="165"/>
      <c r="RI543" s="165"/>
      <c r="RJ543" s="165"/>
      <c r="RK543" s="165"/>
      <c r="RL543" s="165"/>
      <c r="RM543" s="165"/>
      <c r="RN543" s="165"/>
      <c r="RO543" s="165"/>
      <c r="RP543" s="165"/>
      <c r="RQ543" s="165"/>
      <c r="RR543" s="165"/>
      <c r="RS543" s="165"/>
      <c r="RT543" s="165"/>
      <c r="RU543" s="165"/>
      <c r="RV543" s="165"/>
      <c r="RW543" s="165"/>
      <c r="RX543" s="165"/>
      <c r="RY543" s="165"/>
      <c r="RZ543" s="165"/>
      <c r="SA543" s="165"/>
      <c r="SB543" s="165"/>
      <c r="SC543" s="165"/>
      <c r="SD543" s="165"/>
      <c r="SE543" s="165"/>
      <c r="SF543" s="165"/>
      <c r="SG543" s="165"/>
      <c r="SH543" s="165"/>
      <c r="SI543" s="165"/>
      <c r="SJ543" s="165"/>
      <c r="SK543" s="165"/>
      <c r="SL543" s="165"/>
      <c r="SM543" s="165"/>
      <c r="SN543" s="165"/>
      <c r="SO543" s="165"/>
      <c r="SP543" s="165"/>
      <c r="SQ543" s="165"/>
      <c r="SR543" s="165"/>
      <c r="SS543" s="165"/>
      <c r="ST543" s="165"/>
      <c r="SU543" s="165"/>
      <c r="SV543" s="165"/>
      <c r="SW543" s="165"/>
      <c r="SX543" s="165"/>
      <c r="SY543" s="165"/>
      <c r="SZ543" s="165"/>
      <c r="TA543" s="165"/>
      <c r="TB543" s="165"/>
      <c r="TC543" s="165"/>
      <c r="TD543" s="165"/>
      <c r="TE543" s="165"/>
      <c r="TF543" s="165"/>
      <c r="TG543" s="165"/>
      <c r="TH543" s="165"/>
      <c r="TI543" s="165"/>
      <c r="TJ543" s="165"/>
      <c r="TK543" s="165"/>
      <c r="TL543" s="165"/>
      <c r="TM543" s="165"/>
      <c r="TN543" s="165"/>
      <c r="TO543" s="165"/>
      <c r="TP543" s="165"/>
      <c r="TQ543" s="165"/>
      <c r="TR543" s="165"/>
      <c r="TS543" s="165"/>
      <c r="TT543" s="165"/>
      <c r="TU543" s="165"/>
      <c r="TV543" s="165"/>
      <c r="TW543" s="165"/>
      <c r="TX543" s="165"/>
      <c r="TY543" s="165"/>
      <c r="TZ543" s="165"/>
      <c r="UA543" s="165"/>
      <c r="UB543" s="165"/>
      <c r="UC543" s="165"/>
      <c r="UD543" s="165"/>
      <c r="UE543" s="165"/>
      <c r="UF543" s="165"/>
      <c r="UG543" s="165"/>
      <c r="UH543" s="165"/>
      <c r="UI543" s="165"/>
      <c r="UJ543" s="165"/>
      <c r="UK543" s="165"/>
      <c r="UL543" s="165"/>
      <c r="UM543" s="165"/>
      <c r="UN543" s="165"/>
      <c r="UO543" s="165"/>
      <c r="UP543" s="165"/>
      <c r="UQ543" s="165"/>
      <c r="UR543" s="165"/>
      <c r="US543" s="165"/>
      <c r="UT543" s="165"/>
      <c r="UU543" s="165"/>
      <c r="UV543" s="165"/>
      <c r="UW543" s="165"/>
      <c r="UX543" s="165"/>
      <c r="UY543" s="165"/>
      <c r="UZ543" s="165"/>
      <c r="VA543" s="165"/>
      <c r="VB543" s="165"/>
      <c r="VC543" s="165"/>
      <c r="VD543" s="165"/>
      <c r="VE543" s="165"/>
      <c r="VF543" s="165"/>
      <c r="VG543" s="165"/>
      <c r="VH543" s="165"/>
      <c r="VI543" s="165"/>
      <c r="VJ543" s="165"/>
      <c r="VK543" s="165"/>
      <c r="VL543" s="165"/>
      <c r="VM543" s="165"/>
      <c r="VN543" s="165"/>
      <c r="VO543" s="165"/>
      <c r="VP543" s="165"/>
      <c r="VQ543" s="165"/>
      <c r="VR543" s="165"/>
      <c r="VS543" s="165"/>
      <c r="VT543" s="165"/>
      <c r="VU543" s="165"/>
      <c r="VV543" s="165"/>
      <c r="VW543" s="165"/>
      <c r="VX543" s="165"/>
      <c r="VY543" s="165"/>
      <c r="VZ543" s="165"/>
      <c r="WA543" s="165"/>
      <c r="WB543" s="165"/>
      <c r="WC543" s="165"/>
      <c r="WD543" s="165"/>
      <c r="WE543" s="165"/>
      <c r="WF543" s="165"/>
      <c r="WG543" s="165"/>
      <c r="WH543" s="165"/>
      <c r="WI543" s="165"/>
      <c r="WJ543" s="165"/>
      <c r="WK543" s="165"/>
      <c r="WL543" s="165"/>
      <c r="WM543" s="165"/>
      <c r="WN543" s="165"/>
      <c r="WO543" s="165"/>
      <c r="WP543" s="165"/>
      <c r="WQ543" s="165"/>
      <c r="WR543" s="165"/>
      <c r="WS543" s="165"/>
      <c r="WT543" s="165"/>
      <c r="WU543" s="165"/>
      <c r="WV543" s="165"/>
      <c r="WW543" s="165"/>
      <c r="WX543" s="165"/>
      <c r="WY543" s="165"/>
      <c r="WZ543" s="165"/>
      <c r="XA543" s="165"/>
      <c r="XB543" s="165"/>
      <c r="XC543" s="165"/>
      <c r="XD543" s="165"/>
      <c r="XE543" s="165"/>
      <c r="XF543" s="165"/>
      <c r="XG543" s="165"/>
      <c r="XH543" s="165"/>
      <c r="XI543" s="165"/>
      <c r="XJ543" s="165"/>
      <c r="XK543" s="165"/>
      <c r="XL543" s="165"/>
      <c r="XM543" s="165"/>
      <c r="XN543" s="165"/>
      <c r="XO543" s="165"/>
      <c r="XP543" s="165"/>
      <c r="XQ543" s="165"/>
      <c r="XR543" s="165"/>
      <c r="XS543" s="165"/>
      <c r="XT543" s="165"/>
      <c r="XU543" s="165"/>
      <c r="XV543" s="165"/>
      <c r="XW543" s="165"/>
      <c r="XX543" s="165"/>
      <c r="XY543" s="165"/>
      <c r="XZ543" s="165"/>
      <c r="YA543" s="165"/>
      <c r="YB543" s="165"/>
      <c r="YC543" s="165"/>
      <c r="YD543" s="165"/>
      <c r="YE543" s="165"/>
      <c r="YF543" s="165"/>
      <c r="YG543" s="165"/>
      <c r="YH543" s="165"/>
      <c r="YI543" s="165"/>
      <c r="YJ543" s="165"/>
      <c r="YK543" s="165"/>
      <c r="YL543" s="165"/>
      <c r="YM543" s="165"/>
      <c r="YN543" s="165"/>
      <c r="YO543" s="165"/>
      <c r="YP543" s="165"/>
      <c r="YQ543" s="165"/>
      <c r="YR543" s="165"/>
      <c r="YS543" s="165"/>
      <c r="YT543" s="165"/>
      <c r="YU543" s="165"/>
      <c r="YV543" s="165"/>
      <c r="YW543" s="165"/>
      <c r="YX543" s="165"/>
      <c r="YY543" s="165"/>
      <c r="YZ543" s="165"/>
      <c r="ZA543" s="165"/>
      <c r="ZB543" s="165"/>
      <c r="ZC543" s="165"/>
      <c r="ZD543" s="165"/>
      <c r="ZE543" s="165"/>
      <c r="ZF543" s="165"/>
      <c r="ZG543" s="165"/>
      <c r="ZH543" s="165"/>
      <c r="ZI543" s="165"/>
      <c r="ZJ543" s="165"/>
      <c r="ZK543" s="165"/>
      <c r="ZL543" s="165"/>
      <c r="ZM543" s="165"/>
      <c r="ZN543" s="165"/>
      <c r="ZO543" s="165"/>
      <c r="ZP543" s="165"/>
      <c r="ZQ543" s="165"/>
      <c r="ZR543" s="165"/>
      <c r="ZS543" s="165"/>
      <c r="ZT543" s="165"/>
      <c r="ZU543" s="165"/>
      <c r="ZV543" s="165"/>
      <c r="ZW543" s="165"/>
      <c r="ZX543" s="165"/>
      <c r="ZY543" s="165"/>
      <c r="ZZ543" s="165"/>
      <c r="AAA543" s="165"/>
      <c r="AAB543" s="165"/>
      <c r="AAC543" s="165"/>
      <c r="AAD543" s="165"/>
      <c r="AAE543" s="165"/>
      <c r="AAF543" s="165"/>
      <c r="AAG543" s="165"/>
      <c r="AAH543" s="165"/>
      <c r="AAI543" s="165"/>
      <c r="AAJ543" s="165"/>
      <c r="AAK543" s="165"/>
      <c r="AAL543" s="165"/>
      <c r="AAM543" s="165"/>
      <c r="AAN543" s="165"/>
      <c r="AAO543" s="165"/>
      <c r="AAP543" s="165"/>
      <c r="AAQ543" s="165"/>
      <c r="AAR543" s="165"/>
      <c r="AAS543" s="165"/>
      <c r="AAT543" s="165"/>
      <c r="AAU543" s="165"/>
      <c r="AAV543" s="165"/>
      <c r="AAW543" s="165"/>
      <c r="AAX543" s="165"/>
      <c r="AAY543" s="165"/>
      <c r="AAZ543" s="165"/>
      <c r="ABA543" s="165"/>
      <c r="ABB543" s="165"/>
      <c r="ABC543" s="165"/>
      <c r="ABD543" s="165"/>
      <c r="ABE543" s="165"/>
      <c r="ABF543" s="165"/>
      <c r="ABG543" s="165"/>
      <c r="ABH543" s="165"/>
      <c r="ABI543" s="165"/>
      <c r="ABJ543" s="165"/>
      <c r="ABK543" s="165"/>
      <c r="ABL543" s="165"/>
      <c r="ABM543" s="165"/>
      <c r="ABN543" s="165"/>
      <c r="ABO543" s="165"/>
      <c r="ABP543" s="165"/>
      <c r="ABQ543" s="165"/>
      <c r="ABR543" s="165"/>
      <c r="ABS543" s="165"/>
      <c r="ABT543" s="165"/>
      <c r="ABU543" s="165"/>
      <c r="ABV543" s="165"/>
      <c r="ABW543" s="165"/>
      <c r="ABX543" s="165"/>
      <c r="ABY543" s="165"/>
      <c r="ABZ543" s="165"/>
      <c r="ACA543" s="165"/>
      <c r="ACB543" s="165"/>
      <c r="ACC543" s="165"/>
      <c r="ACD543" s="165"/>
      <c r="ACE543" s="165"/>
      <c r="ACF543" s="165"/>
      <c r="ACG543" s="165"/>
      <c r="ACH543" s="165"/>
      <c r="ACI543" s="165"/>
      <c r="ACJ543" s="165"/>
      <c r="ACK543" s="165"/>
      <c r="ACL543" s="165"/>
      <c r="ACM543" s="165"/>
      <c r="ACN543" s="165"/>
      <c r="ACO543" s="165"/>
      <c r="ACP543" s="165"/>
      <c r="ACQ543" s="165"/>
      <c r="ACR543" s="165"/>
      <c r="ACS543" s="165"/>
      <c r="ACT543" s="165"/>
      <c r="ACU543" s="165"/>
      <c r="ACV543" s="165"/>
      <c r="ACW543" s="165"/>
      <c r="ACX543" s="165"/>
      <c r="ACY543" s="165"/>
      <c r="ACZ543" s="165"/>
      <c r="ADA543" s="165"/>
      <c r="ADB543" s="165"/>
      <c r="ADC543" s="165"/>
      <c r="ADD543" s="165"/>
      <c r="ADE543" s="165"/>
      <c r="ADF543" s="165"/>
      <c r="ADG543" s="165"/>
      <c r="ADH543" s="165"/>
      <c r="ADI543" s="165"/>
      <c r="ADJ543" s="165"/>
      <c r="ADK543" s="165"/>
      <c r="ADL543" s="165"/>
      <c r="ADM543" s="165"/>
      <c r="ADN543" s="165"/>
      <c r="ADO543" s="165"/>
      <c r="ADP543" s="165"/>
      <c r="ADQ543" s="165"/>
      <c r="ADR543" s="165"/>
      <c r="ADS543" s="165"/>
      <c r="ADT543" s="165"/>
      <c r="ADU543" s="165"/>
      <c r="ADV543" s="165"/>
      <c r="ADW543" s="165"/>
      <c r="ADX543" s="165"/>
      <c r="ADY543" s="165"/>
      <c r="ADZ543" s="165"/>
      <c r="AEA543" s="165"/>
      <c r="AEB543" s="165"/>
      <c r="AEC543" s="165"/>
      <c r="AED543" s="165"/>
      <c r="AEE543" s="165"/>
      <c r="AEF543" s="165"/>
      <c r="AEG543" s="165"/>
      <c r="AEH543" s="165"/>
      <c r="AEI543" s="165"/>
      <c r="AEJ543" s="165"/>
      <c r="AEK543" s="165"/>
      <c r="AEL543" s="165"/>
      <c r="AEM543" s="165"/>
      <c r="AEN543" s="165"/>
      <c r="AEO543" s="165"/>
      <c r="AEP543" s="165"/>
      <c r="AEQ543" s="165"/>
      <c r="AER543" s="165"/>
      <c r="AES543" s="165"/>
      <c r="AET543" s="165"/>
      <c r="AEU543" s="165"/>
      <c r="AEV543" s="165"/>
      <c r="AEW543" s="165"/>
      <c r="AEX543" s="165"/>
      <c r="AEY543" s="165"/>
      <c r="AEZ543" s="165"/>
      <c r="AFA543" s="165"/>
      <c r="AFB543" s="165"/>
      <c r="AFC543" s="165"/>
      <c r="AFD543" s="165"/>
      <c r="AFE543" s="165"/>
      <c r="AFF543" s="165"/>
      <c r="AFG543" s="165"/>
      <c r="AFH543" s="165"/>
      <c r="AFI543" s="165"/>
      <c r="AFJ543" s="165"/>
      <c r="AFK543" s="165"/>
      <c r="AFL543" s="165"/>
      <c r="AFM543" s="165"/>
      <c r="AFN543" s="165"/>
      <c r="AFO543" s="165"/>
      <c r="AFP543" s="165"/>
      <c r="AFQ543" s="165"/>
      <c r="AFR543" s="165"/>
      <c r="AFS543" s="165"/>
      <c r="AFT543" s="165"/>
      <c r="AFU543" s="165"/>
      <c r="AFV543" s="165"/>
      <c r="AFW543" s="165"/>
      <c r="AFX543" s="165"/>
      <c r="AFY543" s="165"/>
      <c r="AFZ543" s="165"/>
      <c r="AGA543" s="165"/>
      <c r="AGB543" s="165"/>
      <c r="AGC543" s="165"/>
      <c r="AGD543" s="165"/>
      <c r="AGE543" s="165"/>
      <c r="AGF543" s="165"/>
      <c r="AGG543" s="165"/>
      <c r="AGH543" s="165"/>
      <c r="AGI543" s="165"/>
      <c r="AGJ543" s="165"/>
      <c r="AGK543" s="165"/>
      <c r="AGL543" s="165"/>
      <c r="AGM543" s="165"/>
      <c r="AGN543" s="165"/>
      <c r="AGO543" s="165"/>
      <c r="AGP543" s="165"/>
      <c r="AGQ543" s="165"/>
      <c r="AGR543" s="165"/>
      <c r="AGS543" s="165"/>
      <c r="AGT543" s="165"/>
      <c r="AGU543" s="165"/>
      <c r="AGV543" s="165"/>
      <c r="AGW543" s="165"/>
      <c r="AGX543" s="165"/>
      <c r="AGY543" s="165"/>
      <c r="AGZ543" s="165"/>
      <c r="AHA543" s="165"/>
      <c r="AHB543" s="165"/>
      <c r="AHC543" s="165"/>
      <c r="AHD543" s="165"/>
      <c r="AHE543" s="165"/>
      <c r="AHF543" s="165"/>
      <c r="AHG543" s="165"/>
      <c r="AHH543" s="165"/>
      <c r="AHI543" s="165"/>
      <c r="AHJ543" s="165"/>
      <c r="AHK543" s="165"/>
      <c r="AHL543" s="165"/>
      <c r="AHM543" s="165"/>
      <c r="AHN543" s="165"/>
      <c r="AHO543" s="165"/>
      <c r="AHP543" s="165"/>
      <c r="AHQ543" s="165"/>
      <c r="AHR543" s="165"/>
      <c r="AHS543" s="165"/>
      <c r="AHT543" s="165"/>
      <c r="AHU543" s="165"/>
      <c r="AHV543" s="165"/>
      <c r="AHW543" s="165"/>
      <c r="AHX543" s="165"/>
      <c r="AHY543" s="165"/>
      <c r="AHZ543" s="165"/>
      <c r="AIA543" s="165"/>
      <c r="AIB543" s="165"/>
      <c r="AIC543" s="165"/>
      <c r="AID543" s="165"/>
      <c r="AIE543" s="165"/>
      <c r="AIF543" s="165"/>
      <c r="AIG543" s="165"/>
      <c r="AIH543" s="165"/>
      <c r="AII543" s="165"/>
      <c r="AIJ543" s="165"/>
      <c r="AIK543" s="165"/>
      <c r="AIL543" s="165"/>
      <c r="AIM543" s="165"/>
      <c r="AIN543" s="165"/>
      <c r="AIO543" s="165"/>
      <c r="AIP543" s="165"/>
      <c r="AIQ543" s="165"/>
      <c r="AIR543" s="165"/>
      <c r="AIS543" s="165"/>
      <c r="AIT543" s="165"/>
      <c r="AIU543" s="165"/>
      <c r="AIV543" s="165"/>
      <c r="AIW543" s="165"/>
      <c r="AIX543" s="165"/>
      <c r="AIY543" s="165"/>
      <c r="AIZ543" s="165"/>
      <c r="AJA543" s="165"/>
      <c r="AJB543" s="165"/>
      <c r="AJC543" s="165"/>
      <c r="AJD543" s="165"/>
      <c r="AJE543" s="165"/>
      <c r="AJF543" s="165"/>
      <c r="AJG543" s="165"/>
      <c r="AJH543" s="165"/>
      <c r="AJI543" s="165"/>
      <c r="AJJ543" s="165"/>
      <c r="AJK543" s="165"/>
      <c r="AJL543" s="165"/>
      <c r="AJM543" s="165"/>
      <c r="AJN543" s="165"/>
      <c r="AJO543" s="165"/>
      <c r="AJP543" s="165"/>
      <c r="AJQ543" s="165"/>
      <c r="AJR543" s="165"/>
      <c r="AJS543" s="165"/>
      <c r="AJT543" s="165"/>
      <c r="AJU543" s="165"/>
      <c r="AJV543" s="165"/>
      <c r="AJW543" s="165"/>
      <c r="AJX543" s="165"/>
      <c r="AJY543" s="165"/>
      <c r="AJZ543" s="165"/>
    </row>
    <row r="544" spans="1:962" ht="47.25" x14ac:dyDescent="0.25">
      <c r="A544" s="126">
        <v>60000699</v>
      </c>
      <c r="B544" s="61" t="s">
        <v>1477</v>
      </c>
      <c r="C544" s="169" t="s">
        <v>1368</v>
      </c>
      <c r="D544" s="155">
        <f t="shared" si="36"/>
        <v>9020</v>
      </c>
      <c r="E544" s="155">
        <f>VLOOKUP(A544,[6]Лист2!$A$10:$G$1458,6,0)</f>
        <v>10824</v>
      </c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5"/>
      <c r="BN544" s="165"/>
      <c r="BO544" s="165"/>
      <c r="BP544" s="165"/>
      <c r="BQ544" s="165"/>
      <c r="BR544" s="165"/>
      <c r="BS544" s="165"/>
      <c r="BT544" s="165"/>
      <c r="BU544" s="165"/>
      <c r="BV544" s="165"/>
      <c r="BW544" s="165"/>
      <c r="BX544" s="165"/>
      <c r="BY544" s="165"/>
      <c r="BZ544" s="165"/>
      <c r="CA544" s="165"/>
      <c r="CB544" s="165"/>
      <c r="CC544" s="165"/>
      <c r="CD544" s="165"/>
      <c r="CE544" s="165"/>
      <c r="CF544" s="165"/>
      <c r="CG544" s="165"/>
      <c r="CH544" s="165"/>
      <c r="CI544" s="165"/>
      <c r="CJ544" s="165"/>
      <c r="CK544" s="165"/>
      <c r="CL544" s="165"/>
      <c r="CM544" s="165"/>
      <c r="CN544" s="165"/>
      <c r="CO544" s="165"/>
      <c r="CP544" s="165"/>
      <c r="CQ544" s="165"/>
      <c r="CR544" s="165"/>
      <c r="CS544" s="165"/>
      <c r="CT544" s="165"/>
      <c r="CU544" s="165"/>
      <c r="CV544" s="165"/>
      <c r="CW544" s="165"/>
      <c r="CX544" s="165"/>
      <c r="CY544" s="165"/>
      <c r="CZ544" s="165"/>
      <c r="DA544" s="165"/>
      <c r="DB544" s="165"/>
      <c r="DC544" s="165"/>
      <c r="DD544" s="165"/>
      <c r="DE544" s="165"/>
      <c r="DF544" s="165"/>
      <c r="DG544" s="165"/>
      <c r="DH544" s="165"/>
      <c r="DI544" s="165"/>
      <c r="DJ544" s="165"/>
      <c r="DK544" s="165"/>
      <c r="DL544" s="165"/>
      <c r="DM544" s="165"/>
      <c r="DN544" s="165"/>
      <c r="DO544" s="165"/>
      <c r="DP544" s="165"/>
      <c r="DQ544" s="165"/>
      <c r="DR544" s="165"/>
      <c r="DS544" s="165"/>
      <c r="DT544" s="165"/>
      <c r="DU544" s="165"/>
      <c r="DV544" s="165"/>
      <c r="DW544" s="165"/>
      <c r="DX544" s="165"/>
      <c r="DY544" s="165"/>
      <c r="DZ544" s="165"/>
      <c r="EA544" s="165"/>
      <c r="EB544" s="165"/>
      <c r="EC544" s="165"/>
      <c r="ED544" s="165"/>
      <c r="EE544" s="165"/>
      <c r="EF544" s="165"/>
      <c r="EG544" s="165"/>
      <c r="EH544" s="165"/>
      <c r="EI544" s="165"/>
      <c r="EJ544" s="165"/>
      <c r="EK544" s="165"/>
      <c r="EL544" s="165"/>
      <c r="EM544" s="165"/>
      <c r="EN544" s="165"/>
      <c r="EO544" s="165"/>
      <c r="EP544" s="165"/>
      <c r="EQ544" s="165"/>
      <c r="ER544" s="165"/>
      <c r="ES544" s="165"/>
      <c r="ET544" s="165"/>
      <c r="EU544" s="165"/>
      <c r="EV544" s="165"/>
      <c r="EW544" s="165"/>
      <c r="EX544" s="165"/>
      <c r="EY544" s="165"/>
      <c r="EZ544" s="165"/>
      <c r="FA544" s="165"/>
      <c r="FB544" s="165"/>
      <c r="FC544" s="165"/>
      <c r="FD544" s="165"/>
      <c r="FE544" s="165"/>
      <c r="FF544" s="165"/>
      <c r="FG544" s="165"/>
      <c r="FH544" s="165"/>
      <c r="FI544" s="165"/>
      <c r="FJ544" s="165"/>
      <c r="FK544" s="165"/>
      <c r="FL544" s="165"/>
      <c r="FM544" s="165"/>
      <c r="FN544" s="165"/>
      <c r="FO544" s="165"/>
      <c r="FP544" s="165"/>
      <c r="FQ544" s="165"/>
      <c r="FR544" s="165"/>
      <c r="FS544" s="165"/>
      <c r="FT544" s="165"/>
      <c r="FU544" s="165"/>
      <c r="FV544" s="165"/>
      <c r="FW544" s="165"/>
      <c r="FX544" s="165"/>
      <c r="FY544" s="165"/>
      <c r="FZ544" s="165"/>
      <c r="GA544" s="165"/>
      <c r="GB544" s="165"/>
      <c r="GC544" s="165"/>
      <c r="GD544" s="165"/>
      <c r="GE544" s="165"/>
      <c r="GF544" s="165"/>
      <c r="GG544" s="165"/>
      <c r="GH544" s="165"/>
      <c r="GI544" s="165"/>
      <c r="GJ544" s="165"/>
      <c r="GK544" s="165"/>
      <c r="GL544" s="165"/>
      <c r="GM544" s="165"/>
      <c r="GN544" s="165"/>
      <c r="GO544" s="165"/>
      <c r="GP544" s="165"/>
      <c r="GQ544" s="165"/>
      <c r="GR544" s="165"/>
      <c r="GS544" s="165"/>
      <c r="GT544" s="165"/>
      <c r="GU544" s="165"/>
      <c r="GV544" s="165"/>
      <c r="GW544" s="165"/>
      <c r="GX544" s="165"/>
      <c r="GY544" s="165"/>
      <c r="GZ544" s="165"/>
      <c r="HA544" s="165"/>
      <c r="HB544" s="165"/>
      <c r="HC544" s="165"/>
      <c r="HD544" s="165"/>
      <c r="HE544" s="165"/>
      <c r="HF544" s="165"/>
      <c r="HG544" s="165"/>
      <c r="HH544" s="165"/>
      <c r="HI544" s="165"/>
      <c r="HJ544" s="165"/>
      <c r="HK544" s="165"/>
      <c r="HL544" s="165"/>
      <c r="HM544" s="165"/>
      <c r="HN544" s="165"/>
      <c r="HO544" s="165"/>
      <c r="HP544" s="165"/>
      <c r="HQ544" s="165"/>
      <c r="HR544" s="165"/>
      <c r="HS544" s="165"/>
      <c r="HT544" s="165"/>
      <c r="HU544" s="165"/>
      <c r="HV544" s="165"/>
      <c r="HW544" s="165"/>
      <c r="HX544" s="165"/>
      <c r="HY544" s="165"/>
      <c r="HZ544" s="165"/>
      <c r="IA544" s="165"/>
      <c r="IB544" s="165"/>
      <c r="IC544" s="165"/>
      <c r="ID544" s="165"/>
      <c r="IE544" s="165"/>
      <c r="IF544" s="165"/>
      <c r="IG544" s="165"/>
      <c r="IH544" s="165"/>
      <c r="II544" s="165"/>
      <c r="IJ544" s="165"/>
      <c r="IK544" s="165"/>
      <c r="IL544" s="165"/>
      <c r="IM544" s="165"/>
      <c r="IN544" s="165"/>
      <c r="IO544" s="165"/>
      <c r="IP544" s="165"/>
      <c r="IQ544" s="165"/>
      <c r="IR544" s="165"/>
      <c r="IS544" s="165"/>
      <c r="IT544" s="165"/>
      <c r="IU544" s="165"/>
      <c r="IV544" s="165"/>
      <c r="IW544" s="165"/>
      <c r="IX544" s="165"/>
      <c r="IY544" s="165"/>
      <c r="IZ544" s="165"/>
      <c r="JA544" s="165"/>
      <c r="JB544" s="165"/>
      <c r="JC544" s="165"/>
      <c r="JD544" s="165"/>
      <c r="JE544" s="165"/>
      <c r="JF544" s="165"/>
      <c r="JG544" s="165"/>
      <c r="JH544" s="165"/>
      <c r="JI544" s="165"/>
      <c r="JJ544" s="165"/>
      <c r="JK544" s="165"/>
      <c r="JL544" s="165"/>
      <c r="JM544" s="165"/>
      <c r="JN544" s="165"/>
      <c r="JO544" s="165"/>
      <c r="JP544" s="165"/>
      <c r="JQ544" s="165"/>
      <c r="JR544" s="165"/>
      <c r="JS544" s="165"/>
      <c r="JT544" s="165"/>
      <c r="JU544" s="165"/>
      <c r="JV544" s="165"/>
      <c r="JW544" s="165"/>
      <c r="JX544" s="165"/>
      <c r="JY544" s="165"/>
      <c r="JZ544" s="165"/>
      <c r="KA544" s="165"/>
      <c r="KB544" s="165"/>
      <c r="KC544" s="165"/>
      <c r="KD544" s="165"/>
      <c r="KE544" s="165"/>
      <c r="KF544" s="165"/>
      <c r="KG544" s="165"/>
      <c r="KH544" s="165"/>
      <c r="KI544" s="165"/>
      <c r="KJ544" s="165"/>
      <c r="KK544" s="165"/>
      <c r="KL544" s="165"/>
      <c r="KM544" s="165"/>
      <c r="KN544" s="165"/>
      <c r="KO544" s="165"/>
      <c r="KP544" s="165"/>
      <c r="KQ544" s="165"/>
      <c r="KR544" s="165"/>
      <c r="KS544" s="165"/>
      <c r="KT544" s="165"/>
      <c r="KU544" s="165"/>
      <c r="KV544" s="165"/>
      <c r="KW544" s="165"/>
      <c r="KX544" s="165"/>
      <c r="KY544" s="165"/>
      <c r="KZ544" s="165"/>
      <c r="LA544" s="165"/>
      <c r="LB544" s="165"/>
      <c r="LC544" s="165"/>
      <c r="LD544" s="165"/>
      <c r="LE544" s="165"/>
      <c r="LF544" s="165"/>
      <c r="LG544" s="165"/>
      <c r="LH544" s="165"/>
      <c r="LI544" s="165"/>
      <c r="LJ544" s="165"/>
      <c r="LK544" s="165"/>
      <c r="LL544" s="165"/>
      <c r="LM544" s="165"/>
      <c r="LN544" s="165"/>
      <c r="LO544" s="165"/>
      <c r="LP544" s="165"/>
      <c r="LQ544" s="165"/>
      <c r="LR544" s="165"/>
      <c r="LS544" s="165"/>
      <c r="LT544" s="165"/>
      <c r="LU544" s="165"/>
      <c r="LV544" s="165"/>
      <c r="LW544" s="165"/>
      <c r="LX544" s="165"/>
      <c r="LY544" s="165"/>
      <c r="LZ544" s="165"/>
      <c r="MA544" s="165"/>
      <c r="MB544" s="165"/>
      <c r="MC544" s="165"/>
      <c r="MD544" s="165"/>
      <c r="ME544" s="165"/>
      <c r="MF544" s="165"/>
      <c r="MG544" s="165"/>
      <c r="MH544" s="165"/>
      <c r="MI544" s="165"/>
      <c r="MJ544" s="165"/>
      <c r="MK544" s="165"/>
      <c r="ML544" s="165"/>
      <c r="MM544" s="165"/>
      <c r="MN544" s="165"/>
      <c r="MO544" s="165"/>
      <c r="MP544" s="165"/>
      <c r="MQ544" s="165"/>
      <c r="MR544" s="165"/>
      <c r="MS544" s="165"/>
      <c r="MT544" s="165"/>
      <c r="MU544" s="165"/>
      <c r="MV544" s="165"/>
      <c r="MW544" s="165"/>
      <c r="MX544" s="165"/>
      <c r="MY544" s="165"/>
      <c r="MZ544" s="165"/>
      <c r="NA544" s="165"/>
      <c r="NB544" s="165"/>
      <c r="NC544" s="165"/>
      <c r="ND544" s="165"/>
      <c r="NE544" s="165"/>
      <c r="NF544" s="165"/>
      <c r="NG544" s="165"/>
      <c r="NH544" s="165"/>
      <c r="NI544" s="165"/>
      <c r="NJ544" s="165"/>
      <c r="NK544" s="165"/>
      <c r="NL544" s="165"/>
      <c r="NM544" s="165"/>
      <c r="NN544" s="165"/>
      <c r="NO544" s="165"/>
      <c r="NP544" s="165"/>
      <c r="NQ544" s="165"/>
      <c r="NR544" s="165"/>
      <c r="NS544" s="165"/>
      <c r="NT544" s="165"/>
      <c r="NU544" s="165"/>
      <c r="NV544" s="165"/>
      <c r="NW544" s="165"/>
      <c r="NX544" s="165"/>
      <c r="NY544" s="165"/>
      <c r="NZ544" s="165"/>
      <c r="OA544" s="165"/>
      <c r="OB544" s="165"/>
      <c r="OC544" s="165"/>
      <c r="OD544" s="165"/>
      <c r="OE544" s="165"/>
      <c r="OF544" s="165"/>
      <c r="OG544" s="165"/>
      <c r="OH544" s="165"/>
      <c r="OI544" s="165"/>
      <c r="OJ544" s="165"/>
      <c r="OK544" s="165"/>
      <c r="OL544" s="165"/>
      <c r="OM544" s="165"/>
      <c r="ON544" s="165"/>
      <c r="OO544" s="165"/>
      <c r="OP544" s="165"/>
      <c r="OQ544" s="165"/>
      <c r="OR544" s="165"/>
      <c r="OS544" s="165"/>
      <c r="OT544" s="165"/>
      <c r="OU544" s="165"/>
      <c r="OV544" s="165"/>
      <c r="OW544" s="165"/>
      <c r="OX544" s="165"/>
      <c r="OY544" s="165"/>
      <c r="OZ544" s="165"/>
      <c r="PA544" s="165"/>
      <c r="PB544" s="165"/>
      <c r="PC544" s="165"/>
      <c r="PD544" s="165"/>
      <c r="PE544" s="165"/>
      <c r="PF544" s="165"/>
      <c r="PG544" s="165"/>
      <c r="PH544" s="165"/>
      <c r="PI544" s="165"/>
      <c r="PJ544" s="165"/>
      <c r="PK544" s="165"/>
      <c r="PL544" s="165"/>
      <c r="PM544" s="165"/>
      <c r="PN544" s="165"/>
      <c r="PO544" s="165"/>
      <c r="PP544" s="165"/>
      <c r="PQ544" s="165"/>
      <c r="PR544" s="165"/>
      <c r="PS544" s="165"/>
      <c r="PT544" s="165"/>
      <c r="PU544" s="165"/>
      <c r="PV544" s="165"/>
      <c r="PW544" s="165"/>
      <c r="PX544" s="165"/>
      <c r="PY544" s="165"/>
      <c r="PZ544" s="165"/>
      <c r="QA544" s="165"/>
      <c r="QB544" s="165"/>
      <c r="QC544" s="165"/>
      <c r="QD544" s="165"/>
      <c r="QE544" s="165"/>
      <c r="QF544" s="165"/>
      <c r="QG544" s="165"/>
      <c r="QH544" s="165"/>
      <c r="QI544" s="165"/>
      <c r="QJ544" s="165"/>
      <c r="QK544" s="165"/>
      <c r="QL544" s="165"/>
      <c r="QM544" s="165"/>
      <c r="QN544" s="165"/>
      <c r="QO544" s="165"/>
      <c r="QP544" s="165"/>
      <c r="QQ544" s="165"/>
      <c r="QR544" s="165"/>
      <c r="QS544" s="165"/>
      <c r="QT544" s="165"/>
      <c r="QU544" s="165"/>
      <c r="QV544" s="165"/>
      <c r="QW544" s="165"/>
      <c r="QX544" s="165"/>
      <c r="QY544" s="165"/>
      <c r="QZ544" s="165"/>
      <c r="RA544" s="165"/>
      <c r="RB544" s="165"/>
      <c r="RC544" s="165"/>
      <c r="RD544" s="165"/>
      <c r="RE544" s="165"/>
      <c r="RF544" s="165"/>
      <c r="RG544" s="165"/>
      <c r="RH544" s="165"/>
      <c r="RI544" s="165"/>
      <c r="RJ544" s="165"/>
      <c r="RK544" s="165"/>
      <c r="RL544" s="165"/>
      <c r="RM544" s="165"/>
      <c r="RN544" s="165"/>
      <c r="RO544" s="165"/>
      <c r="RP544" s="165"/>
      <c r="RQ544" s="165"/>
      <c r="RR544" s="165"/>
      <c r="RS544" s="165"/>
      <c r="RT544" s="165"/>
      <c r="RU544" s="165"/>
      <c r="RV544" s="165"/>
      <c r="RW544" s="165"/>
      <c r="RX544" s="165"/>
      <c r="RY544" s="165"/>
      <c r="RZ544" s="165"/>
      <c r="SA544" s="165"/>
      <c r="SB544" s="165"/>
      <c r="SC544" s="165"/>
      <c r="SD544" s="165"/>
      <c r="SE544" s="165"/>
      <c r="SF544" s="165"/>
      <c r="SG544" s="165"/>
      <c r="SH544" s="165"/>
      <c r="SI544" s="165"/>
      <c r="SJ544" s="165"/>
      <c r="SK544" s="165"/>
      <c r="SL544" s="165"/>
      <c r="SM544" s="165"/>
      <c r="SN544" s="165"/>
      <c r="SO544" s="165"/>
      <c r="SP544" s="165"/>
      <c r="SQ544" s="165"/>
      <c r="SR544" s="165"/>
      <c r="SS544" s="165"/>
      <c r="ST544" s="165"/>
      <c r="SU544" s="165"/>
      <c r="SV544" s="165"/>
      <c r="SW544" s="165"/>
      <c r="SX544" s="165"/>
      <c r="SY544" s="165"/>
      <c r="SZ544" s="165"/>
      <c r="TA544" s="165"/>
      <c r="TB544" s="165"/>
      <c r="TC544" s="165"/>
      <c r="TD544" s="165"/>
      <c r="TE544" s="165"/>
      <c r="TF544" s="165"/>
      <c r="TG544" s="165"/>
      <c r="TH544" s="165"/>
      <c r="TI544" s="165"/>
      <c r="TJ544" s="165"/>
      <c r="TK544" s="165"/>
      <c r="TL544" s="165"/>
      <c r="TM544" s="165"/>
      <c r="TN544" s="165"/>
      <c r="TO544" s="165"/>
      <c r="TP544" s="165"/>
      <c r="TQ544" s="165"/>
      <c r="TR544" s="165"/>
      <c r="TS544" s="165"/>
      <c r="TT544" s="165"/>
      <c r="TU544" s="165"/>
      <c r="TV544" s="165"/>
      <c r="TW544" s="165"/>
      <c r="TX544" s="165"/>
      <c r="TY544" s="165"/>
      <c r="TZ544" s="165"/>
      <c r="UA544" s="165"/>
      <c r="UB544" s="165"/>
      <c r="UC544" s="165"/>
      <c r="UD544" s="165"/>
      <c r="UE544" s="165"/>
      <c r="UF544" s="165"/>
      <c r="UG544" s="165"/>
      <c r="UH544" s="165"/>
      <c r="UI544" s="165"/>
      <c r="UJ544" s="165"/>
      <c r="UK544" s="165"/>
      <c r="UL544" s="165"/>
      <c r="UM544" s="165"/>
      <c r="UN544" s="165"/>
      <c r="UO544" s="165"/>
      <c r="UP544" s="165"/>
      <c r="UQ544" s="165"/>
      <c r="UR544" s="165"/>
      <c r="US544" s="165"/>
      <c r="UT544" s="165"/>
      <c r="UU544" s="165"/>
      <c r="UV544" s="165"/>
      <c r="UW544" s="165"/>
      <c r="UX544" s="165"/>
      <c r="UY544" s="165"/>
      <c r="UZ544" s="165"/>
      <c r="VA544" s="165"/>
      <c r="VB544" s="165"/>
      <c r="VC544" s="165"/>
      <c r="VD544" s="165"/>
      <c r="VE544" s="165"/>
      <c r="VF544" s="165"/>
      <c r="VG544" s="165"/>
      <c r="VH544" s="165"/>
      <c r="VI544" s="165"/>
      <c r="VJ544" s="165"/>
      <c r="VK544" s="165"/>
      <c r="VL544" s="165"/>
      <c r="VM544" s="165"/>
      <c r="VN544" s="165"/>
      <c r="VO544" s="165"/>
      <c r="VP544" s="165"/>
      <c r="VQ544" s="165"/>
      <c r="VR544" s="165"/>
      <c r="VS544" s="165"/>
      <c r="VT544" s="165"/>
      <c r="VU544" s="165"/>
      <c r="VV544" s="165"/>
      <c r="VW544" s="165"/>
      <c r="VX544" s="165"/>
      <c r="VY544" s="165"/>
      <c r="VZ544" s="165"/>
      <c r="WA544" s="165"/>
      <c r="WB544" s="165"/>
      <c r="WC544" s="165"/>
      <c r="WD544" s="165"/>
      <c r="WE544" s="165"/>
      <c r="WF544" s="165"/>
      <c r="WG544" s="165"/>
      <c r="WH544" s="165"/>
      <c r="WI544" s="165"/>
      <c r="WJ544" s="165"/>
      <c r="WK544" s="165"/>
      <c r="WL544" s="165"/>
      <c r="WM544" s="165"/>
      <c r="WN544" s="165"/>
      <c r="WO544" s="165"/>
      <c r="WP544" s="165"/>
      <c r="WQ544" s="165"/>
      <c r="WR544" s="165"/>
      <c r="WS544" s="165"/>
      <c r="WT544" s="165"/>
      <c r="WU544" s="165"/>
      <c r="WV544" s="165"/>
      <c r="WW544" s="165"/>
      <c r="WX544" s="165"/>
      <c r="WY544" s="165"/>
      <c r="WZ544" s="165"/>
      <c r="XA544" s="165"/>
      <c r="XB544" s="165"/>
      <c r="XC544" s="165"/>
      <c r="XD544" s="165"/>
      <c r="XE544" s="165"/>
      <c r="XF544" s="165"/>
      <c r="XG544" s="165"/>
      <c r="XH544" s="165"/>
      <c r="XI544" s="165"/>
      <c r="XJ544" s="165"/>
      <c r="XK544" s="165"/>
      <c r="XL544" s="165"/>
      <c r="XM544" s="165"/>
      <c r="XN544" s="165"/>
      <c r="XO544" s="165"/>
      <c r="XP544" s="165"/>
      <c r="XQ544" s="165"/>
      <c r="XR544" s="165"/>
      <c r="XS544" s="165"/>
      <c r="XT544" s="165"/>
      <c r="XU544" s="165"/>
      <c r="XV544" s="165"/>
      <c r="XW544" s="165"/>
      <c r="XX544" s="165"/>
      <c r="XY544" s="165"/>
      <c r="XZ544" s="165"/>
      <c r="YA544" s="165"/>
      <c r="YB544" s="165"/>
      <c r="YC544" s="165"/>
      <c r="YD544" s="165"/>
      <c r="YE544" s="165"/>
      <c r="YF544" s="165"/>
      <c r="YG544" s="165"/>
      <c r="YH544" s="165"/>
      <c r="YI544" s="165"/>
      <c r="YJ544" s="165"/>
      <c r="YK544" s="165"/>
      <c r="YL544" s="165"/>
      <c r="YM544" s="165"/>
      <c r="YN544" s="165"/>
      <c r="YO544" s="165"/>
      <c r="YP544" s="165"/>
      <c r="YQ544" s="165"/>
      <c r="YR544" s="165"/>
      <c r="YS544" s="165"/>
      <c r="YT544" s="165"/>
      <c r="YU544" s="165"/>
      <c r="YV544" s="165"/>
      <c r="YW544" s="165"/>
      <c r="YX544" s="165"/>
      <c r="YY544" s="165"/>
      <c r="YZ544" s="165"/>
      <c r="ZA544" s="165"/>
      <c r="ZB544" s="165"/>
      <c r="ZC544" s="165"/>
      <c r="ZD544" s="165"/>
      <c r="ZE544" s="165"/>
      <c r="ZF544" s="165"/>
      <c r="ZG544" s="165"/>
      <c r="ZH544" s="165"/>
      <c r="ZI544" s="165"/>
      <c r="ZJ544" s="165"/>
      <c r="ZK544" s="165"/>
      <c r="ZL544" s="165"/>
      <c r="ZM544" s="165"/>
      <c r="ZN544" s="165"/>
      <c r="ZO544" s="165"/>
      <c r="ZP544" s="165"/>
      <c r="ZQ544" s="165"/>
      <c r="ZR544" s="165"/>
      <c r="ZS544" s="165"/>
      <c r="ZT544" s="165"/>
      <c r="ZU544" s="165"/>
      <c r="ZV544" s="165"/>
      <c r="ZW544" s="165"/>
      <c r="ZX544" s="165"/>
      <c r="ZY544" s="165"/>
      <c r="ZZ544" s="165"/>
      <c r="AAA544" s="165"/>
      <c r="AAB544" s="165"/>
      <c r="AAC544" s="165"/>
      <c r="AAD544" s="165"/>
      <c r="AAE544" s="165"/>
      <c r="AAF544" s="165"/>
      <c r="AAG544" s="165"/>
      <c r="AAH544" s="165"/>
      <c r="AAI544" s="165"/>
      <c r="AAJ544" s="165"/>
      <c r="AAK544" s="165"/>
      <c r="AAL544" s="165"/>
      <c r="AAM544" s="165"/>
      <c r="AAN544" s="165"/>
      <c r="AAO544" s="165"/>
      <c r="AAP544" s="165"/>
      <c r="AAQ544" s="165"/>
      <c r="AAR544" s="165"/>
      <c r="AAS544" s="165"/>
      <c r="AAT544" s="165"/>
      <c r="AAU544" s="165"/>
      <c r="AAV544" s="165"/>
      <c r="AAW544" s="165"/>
      <c r="AAX544" s="165"/>
      <c r="AAY544" s="165"/>
      <c r="AAZ544" s="165"/>
      <c r="ABA544" s="165"/>
      <c r="ABB544" s="165"/>
      <c r="ABC544" s="165"/>
      <c r="ABD544" s="165"/>
      <c r="ABE544" s="165"/>
      <c r="ABF544" s="165"/>
      <c r="ABG544" s="165"/>
      <c r="ABH544" s="165"/>
      <c r="ABI544" s="165"/>
      <c r="ABJ544" s="165"/>
      <c r="ABK544" s="165"/>
      <c r="ABL544" s="165"/>
      <c r="ABM544" s="165"/>
      <c r="ABN544" s="165"/>
      <c r="ABO544" s="165"/>
      <c r="ABP544" s="165"/>
      <c r="ABQ544" s="165"/>
      <c r="ABR544" s="165"/>
      <c r="ABS544" s="165"/>
      <c r="ABT544" s="165"/>
      <c r="ABU544" s="165"/>
      <c r="ABV544" s="165"/>
      <c r="ABW544" s="165"/>
      <c r="ABX544" s="165"/>
      <c r="ABY544" s="165"/>
      <c r="ABZ544" s="165"/>
      <c r="ACA544" s="165"/>
      <c r="ACB544" s="165"/>
      <c r="ACC544" s="165"/>
      <c r="ACD544" s="165"/>
      <c r="ACE544" s="165"/>
      <c r="ACF544" s="165"/>
      <c r="ACG544" s="165"/>
      <c r="ACH544" s="165"/>
      <c r="ACI544" s="165"/>
      <c r="ACJ544" s="165"/>
      <c r="ACK544" s="165"/>
      <c r="ACL544" s="165"/>
      <c r="ACM544" s="165"/>
      <c r="ACN544" s="165"/>
      <c r="ACO544" s="165"/>
      <c r="ACP544" s="165"/>
      <c r="ACQ544" s="165"/>
      <c r="ACR544" s="165"/>
      <c r="ACS544" s="165"/>
      <c r="ACT544" s="165"/>
      <c r="ACU544" s="165"/>
      <c r="ACV544" s="165"/>
      <c r="ACW544" s="165"/>
      <c r="ACX544" s="165"/>
      <c r="ACY544" s="165"/>
      <c r="ACZ544" s="165"/>
      <c r="ADA544" s="165"/>
      <c r="ADB544" s="165"/>
      <c r="ADC544" s="165"/>
      <c r="ADD544" s="165"/>
      <c r="ADE544" s="165"/>
      <c r="ADF544" s="165"/>
      <c r="ADG544" s="165"/>
      <c r="ADH544" s="165"/>
      <c r="ADI544" s="165"/>
      <c r="ADJ544" s="165"/>
      <c r="ADK544" s="165"/>
      <c r="ADL544" s="165"/>
      <c r="ADM544" s="165"/>
      <c r="ADN544" s="165"/>
      <c r="ADO544" s="165"/>
      <c r="ADP544" s="165"/>
      <c r="ADQ544" s="165"/>
      <c r="ADR544" s="165"/>
      <c r="ADS544" s="165"/>
      <c r="ADT544" s="165"/>
      <c r="ADU544" s="165"/>
      <c r="ADV544" s="165"/>
      <c r="ADW544" s="165"/>
      <c r="ADX544" s="165"/>
      <c r="ADY544" s="165"/>
      <c r="ADZ544" s="165"/>
      <c r="AEA544" s="165"/>
      <c r="AEB544" s="165"/>
      <c r="AEC544" s="165"/>
      <c r="AED544" s="165"/>
      <c r="AEE544" s="165"/>
      <c r="AEF544" s="165"/>
      <c r="AEG544" s="165"/>
      <c r="AEH544" s="165"/>
      <c r="AEI544" s="165"/>
      <c r="AEJ544" s="165"/>
      <c r="AEK544" s="165"/>
      <c r="AEL544" s="165"/>
      <c r="AEM544" s="165"/>
      <c r="AEN544" s="165"/>
      <c r="AEO544" s="165"/>
      <c r="AEP544" s="165"/>
      <c r="AEQ544" s="165"/>
      <c r="AER544" s="165"/>
      <c r="AES544" s="165"/>
      <c r="AET544" s="165"/>
      <c r="AEU544" s="165"/>
      <c r="AEV544" s="165"/>
      <c r="AEW544" s="165"/>
      <c r="AEX544" s="165"/>
      <c r="AEY544" s="165"/>
      <c r="AEZ544" s="165"/>
      <c r="AFA544" s="165"/>
      <c r="AFB544" s="165"/>
      <c r="AFC544" s="165"/>
      <c r="AFD544" s="165"/>
      <c r="AFE544" s="165"/>
      <c r="AFF544" s="165"/>
      <c r="AFG544" s="165"/>
      <c r="AFH544" s="165"/>
      <c r="AFI544" s="165"/>
      <c r="AFJ544" s="165"/>
      <c r="AFK544" s="165"/>
      <c r="AFL544" s="165"/>
      <c r="AFM544" s="165"/>
      <c r="AFN544" s="165"/>
      <c r="AFO544" s="165"/>
      <c r="AFP544" s="165"/>
      <c r="AFQ544" s="165"/>
      <c r="AFR544" s="165"/>
      <c r="AFS544" s="165"/>
      <c r="AFT544" s="165"/>
      <c r="AFU544" s="165"/>
      <c r="AFV544" s="165"/>
      <c r="AFW544" s="165"/>
      <c r="AFX544" s="165"/>
      <c r="AFY544" s="165"/>
      <c r="AFZ544" s="165"/>
      <c r="AGA544" s="165"/>
      <c r="AGB544" s="165"/>
      <c r="AGC544" s="165"/>
      <c r="AGD544" s="165"/>
      <c r="AGE544" s="165"/>
      <c r="AGF544" s="165"/>
      <c r="AGG544" s="165"/>
      <c r="AGH544" s="165"/>
      <c r="AGI544" s="165"/>
      <c r="AGJ544" s="165"/>
      <c r="AGK544" s="165"/>
      <c r="AGL544" s="165"/>
      <c r="AGM544" s="165"/>
      <c r="AGN544" s="165"/>
      <c r="AGO544" s="165"/>
      <c r="AGP544" s="165"/>
      <c r="AGQ544" s="165"/>
      <c r="AGR544" s="165"/>
      <c r="AGS544" s="165"/>
      <c r="AGT544" s="165"/>
      <c r="AGU544" s="165"/>
      <c r="AGV544" s="165"/>
      <c r="AGW544" s="165"/>
      <c r="AGX544" s="165"/>
      <c r="AGY544" s="165"/>
      <c r="AGZ544" s="165"/>
      <c r="AHA544" s="165"/>
      <c r="AHB544" s="165"/>
      <c r="AHC544" s="165"/>
      <c r="AHD544" s="165"/>
      <c r="AHE544" s="165"/>
      <c r="AHF544" s="165"/>
      <c r="AHG544" s="165"/>
      <c r="AHH544" s="165"/>
      <c r="AHI544" s="165"/>
      <c r="AHJ544" s="165"/>
      <c r="AHK544" s="165"/>
      <c r="AHL544" s="165"/>
      <c r="AHM544" s="165"/>
      <c r="AHN544" s="165"/>
      <c r="AHO544" s="165"/>
      <c r="AHP544" s="165"/>
      <c r="AHQ544" s="165"/>
      <c r="AHR544" s="165"/>
      <c r="AHS544" s="165"/>
      <c r="AHT544" s="165"/>
      <c r="AHU544" s="165"/>
      <c r="AHV544" s="165"/>
      <c r="AHW544" s="165"/>
      <c r="AHX544" s="165"/>
      <c r="AHY544" s="165"/>
      <c r="AHZ544" s="165"/>
      <c r="AIA544" s="165"/>
      <c r="AIB544" s="165"/>
      <c r="AIC544" s="165"/>
      <c r="AID544" s="165"/>
      <c r="AIE544" s="165"/>
      <c r="AIF544" s="165"/>
      <c r="AIG544" s="165"/>
      <c r="AIH544" s="165"/>
      <c r="AII544" s="165"/>
      <c r="AIJ544" s="165"/>
      <c r="AIK544" s="165"/>
      <c r="AIL544" s="165"/>
      <c r="AIM544" s="165"/>
      <c r="AIN544" s="165"/>
      <c r="AIO544" s="165"/>
      <c r="AIP544" s="165"/>
      <c r="AIQ544" s="165"/>
      <c r="AIR544" s="165"/>
      <c r="AIS544" s="165"/>
      <c r="AIT544" s="165"/>
      <c r="AIU544" s="165"/>
      <c r="AIV544" s="165"/>
      <c r="AIW544" s="165"/>
      <c r="AIX544" s="165"/>
      <c r="AIY544" s="165"/>
      <c r="AIZ544" s="165"/>
      <c r="AJA544" s="165"/>
      <c r="AJB544" s="165"/>
      <c r="AJC544" s="165"/>
      <c r="AJD544" s="165"/>
      <c r="AJE544" s="165"/>
      <c r="AJF544" s="165"/>
      <c r="AJG544" s="165"/>
      <c r="AJH544" s="165"/>
      <c r="AJI544" s="165"/>
      <c r="AJJ544" s="165"/>
      <c r="AJK544" s="165"/>
      <c r="AJL544" s="165"/>
      <c r="AJM544" s="165"/>
      <c r="AJN544" s="165"/>
      <c r="AJO544" s="165"/>
      <c r="AJP544" s="165"/>
      <c r="AJQ544" s="165"/>
      <c r="AJR544" s="165"/>
      <c r="AJS544" s="165"/>
      <c r="AJT544" s="165"/>
      <c r="AJU544" s="165"/>
      <c r="AJV544" s="165"/>
      <c r="AJW544" s="165"/>
      <c r="AJX544" s="165"/>
      <c r="AJY544" s="165"/>
      <c r="AJZ544" s="165"/>
    </row>
    <row r="545" spans="1:962" ht="31.5" x14ac:dyDescent="0.25">
      <c r="A545" s="126">
        <v>60000700</v>
      </c>
      <c r="B545" s="61" t="s">
        <v>1478</v>
      </c>
      <c r="C545" s="169" t="s">
        <v>1368</v>
      </c>
      <c r="D545" s="155">
        <f t="shared" si="36"/>
        <v>7330</v>
      </c>
      <c r="E545" s="155">
        <f>VLOOKUP(A545,[6]Лист2!$A$10:$G$1458,6,0)</f>
        <v>8796</v>
      </c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  <c r="AZ545" s="165"/>
      <c r="BA545" s="165"/>
      <c r="BB545" s="165"/>
      <c r="BC545" s="165"/>
      <c r="BD545" s="165"/>
      <c r="BE545" s="165"/>
      <c r="BF545" s="165"/>
      <c r="BG545" s="165"/>
      <c r="BH545" s="165"/>
      <c r="BI545" s="165"/>
      <c r="BJ545" s="165"/>
      <c r="BK545" s="165"/>
      <c r="BL545" s="165"/>
      <c r="BM545" s="165"/>
      <c r="BN545" s="165"/>
      <c r="BO545" s="165"/>
      <c r="BP545" s="165"/>
      <c r="BQ545" s="165"/>
      <c r="BR545" s="165"/>
      <c r="BS545" s="165"/>
      <c r="BT545" s="165"/>
      <c r="BU545" s="165"/>
      <c r="BV545" s="165"/>
      <c r="BW545" s="165"/>
      <c r="BX545" s="165"/>
      <c r="BY545" s="165"/>
      <c r="BZ545" s="165"/>
      <c r="CA545" s="165"/>
      <c r="CB545" s="165"/>
      <c r="CC545" s="165"/>
      <c r="CD545" s="165"/>
      <c r="CE545" s="165"/>
      <c r="CF545" s="165"/>
      <c r="CG545" s="165"/>
      <c r="CH545" s="165"/>
      <c r="CI545" s="165"/>
      <c r="CJ545" s="165"/>
      <c r="CK545" s="165"/>
      <c r="CL545" s="165"/>
      <c r="CM545" s="165"/>
      <c r="CN545" s="165"/>
      <c r="CO545" s="165"/>
      <c r="CP545" s="165"/>
      <c r="CQ545" s="165"/>
      <c r="CR545" s="165"/>
      <c r="CS545" s="165"/>
      <c r="CT545" s="165"/>
      <c r="CU545" s="165"/>
      <c r="CV545" s="165"/>
      <c r="CW545" s="165"/>
      <c r="CX545" s="165"/>
      <c r="CY545" s="165"/>
      <c r="CZ545" s="165"/>
      <c r="DA545" s="165"/>
      <c r="DB545" s="165"/>
      <c r="DC545" s="165"/>
      <c r="DD545" s="165"/>
      <c r="DE545" s="165"/>
      <c r="DF545" s="165"/>
      <c r="DG545" s="165"/>
      <c r="DH545" s="165"/>
      <c r="DI545" s="165"/>
      <c r="DJ545" s="165"/>
      <c r="DK545" s="165"/>
      <c r="DL545" s="165"/>
      <c r="DM545" s="165"/>
      <c r="DN545" s="165"/>
      <c r="DO545" s="165"/>
      <c r="DP545" s="165"/>
      <c r="DQ545" s="165"/>
      <c r="DR545" s="165"/>
      <c r="DS545" s="165"/>
      <c r="DT545" s="165"/>
      <c r="DU545" s="165"/>
      <c r="DV545" s="165"/>
      <c r="DW545" s="165"/>
      <c r="DX545" s="165"/>
      <c r="DY545" s="165"/>
      <c r="DZ545" s="165"/>
      <c r="EA545" s="165"/>
      <c r="EB545" s="165"/>
      <c r="EC545" s="165"/>
      <c r="ED545" s="165"/>
      <c r="EE545" s="165"/>
      <c r="EF545" s="165"/>
      <c r="EG545" s="165"/>
      <c r="EH545" s="165"/>
      <c r="EI545" s="165"/>
      <c r="EJ545" s="165"/>
      <c r="EK545" s="165"/>
      <c r="EL545" s="165"/>
      <c r="EM545" s="165"/>
      <c r="EN545" s="165"/>
      <c r="EO545" s="165"/>
      <c r="EP545" s="165"/>
      <c r="EQ545" s="165"/>
      <c r="ER545" s="165"/>
      <c r="ES545" s="165"/>
      <c r="ET545" s="165"/>
      <c r="EU545" s="165"/>
      <c r="EV545" s="165"/>
      <c r="EW545" s="165"/>
      <c r="EX545" s="165"/>
      <c r="EY545" s="165"/>
      <c r="EZ545" s="165"/>
      <c r="FA545" s="165"/>
      <c r="FB545" s="165"/>
      <c r="FC545" s="165"/>
      <c r="FD545" s="165"/>
      <c r="FE545" s="165"/>
      <c r="FF545" s="165"/>
      <c r="FG545" s="165"/>
      <c r="FH545" s="165"/>
      <c r="FI545" s="165"/>
      <c r="FJ545" s="165"/>
      <c r="FK545" s="165"/>
      <c r="FL545" s="165"/>
      <c r="FM545" s="165"/>
      <c r="FN545" s="165"/>
      <c r="FO545" s="165"/>
      <c r="FP545" s="165"/>
      <c r="FQ545" s="165"/>
      <c r="FR545" s="165"/>
      <c r="FS545" s="165"/>
      <c r="FT545" s="165"/>
      <c r="FU545" s="165"/>
      <c r="FV545" s="165"/>
      <c r="FW545" s="165"/>
      <c r="FX545" s="165"/>
      <c r="FY545" s="165"/>
      <c r="FZ545" s="165"/>
      <c r="GA545" s="165"/>
      <c r="GB545" s="165"/>
      <c r="GC545" s="165"/>
      <c r="GD545" s="165"/>
      <c r="GE545" s="165"/>
      <c r="GF545" s="165"/>
      <c r="GG545" s="165"/>
      <c r="GH545" s="165"/>
      <c r="GI545" s="165"/>
      <c r="GJ545" s="165"/>
      <c r="GK545" s="165"/>
      <c r="GL545" s="165"/>
      <c r="GM545" s="165"/>
      <c r="GN545" s="165"/>
      <c r="GO545" s="165"/>
      <c r="GP545" s="165"/>
      <c r="GQ545" s="165"/>
      <c r="GR545" s="165"/>
      <c r="GS545" s="165"/>
      <c r="GT545" s="165"/>
      <c r="GU545" s="165"/>
      <c r="GV545" s="165"/>
      <c r="GW545" s="165"/>
      <c r="GX545" s="165"/>
      <c r="GY545" s="165"/>
      <c r="GZ545" s="165"/>
      <c r="HA545" s="165"/>
      <c r="HB545" s="165"/>
      <c r="HC545" s="165"/>
      <c r="HD545" s="165"/>
      <c r="HE545" s="165"/>
      <c r="HF545" s="165"/>
      <c r="HG545" s="165"/>
      <c r="HH545" s="165"/>
      <c r="HI545" s="165"/>
      <c r="HJ545" s="165"/>
      <c r="HK545" s="165"/>
      <c r="HL545" s="165"/>
      <c r="HM545" s="165"/>
      <c r="HN545" s="165"/>
      <c r="HO545" s="165"/>
      <c r="HP545" s="165"/>
      <c r="HQ545" s="165"/>
      <c r="HR545" s="165"/>
      <c r="HS545" s="165"/>
      <c r="HT545" s="165"/>
      <c r="HU545" s="165"/>
      <c r="HV545" s="165"/>
      <c r="HW545" s="165"/>
      <c r="HX545" s="165"/>
      <c r="HY545" s="165"/>
      <c r="HZ545" s="165"/>
      <c r="IA545" s="165"/>
      <c r="IB545" s="165"/>
      <c r="IC545" s="165"/>
      <c r="ID545" s="165"/>
      <c r="IE545" s="165"/>
      <c r="IF545" s="165"/>
      <c r="IG545" s="165"/>
      <c r="IH545" s="165"/>
      <c r="II545" s="165"/>
      <c r="IJ545" s="165"/>
      <c r="IK545" s="165"/>
      <c r="IL545" s="165"/>
      <c r="IM545" s="165"/>
      <c r="IN545" s="165"/>
      <c r="IO545" s="165"/>
      <c r="IP545" s="165"/>
      <c r="IQ545" s="165"/>
      <c r="IR545" s="165"/>
      <c r="IS545" s="165"/>
      <c r="IT545" s="165"/>
      <c r="IU545" s="165"/>
      <c r="IV545" s="165"/>
      <c r="IW545" s="165"/>
      <c r="IX545" s="165"/>
      <c r="IY545" s="165"/>
      <c r="IZ545" s="165"/>
      <c r="JA545" s="165"/>
      <c r="JB545" s="165"/>
      <c r="JC545" s="165"/>
      <c r="JD545" s="165"/>
      <c r="JE545" s="165"/>
      <c r="JF545" s="165"/>
      <c r="JG545" s="165"/>
      <c r="JH545" s="165"/>
      <c r="JI545" s="165"/>
      <c r="JJ545" s="165"/>
      <c r="JK545" s="165"/>
      <c r="JL545" s="165"/>
      <c r="JM545" s="165"/>
      <c r="JN545" s="165"/>
      <c r="JO545" s="165"/>
      <c r="JP545" s="165"/>
      <c r="JQ545" s="165"/>
      <c r="JR545" s="165"/>
      <c r="JS545" s="165"/>
      <c r="JT545" s="165"/>
      <c r="JU545" s="165"/>
      <c r="JV545" s="165"/>
      <c r="JW545" s="165"/>
      <c r="JX545" s="165"/>
      <c r="JY545" s="165"/>
      <c r="JZ545" s="165"/>
      <c r="KA545" s="165"/>
      <c r="KB545" s="165"/>
      <c r="KC545" s="165"/>
      <c r="KD545" s="165"/>
      <c r="KE545" s="165"/>
      <c r="KF545" s="165"/>
      <c r="KG545" s="165"/>
      <c r="KH545" s="165"/>
      <c r="KI545" s="165"/>
      <c r="KJ545" s="165"/>
      <c r="KK545" s="165"/>
      <c r="KL545" s="165"/>
      <c r="KM545" s="165"/>
      <c r="KN545" s="165"/>
      <c r="KO545" s="165"/>
      <c r="KP545" s="165"/>
      <c r="KQ545" s="165"/>
      <c r="KR545" s="165"/>
      <c r="KS545" s="165"/>
      <c r="KT545" s="165"/>
      <c r="KU545" s="165"/>
      <c r="KV545" s="165"/>
      <c r="KW545" s="165"/>
      <c r="KX545" s="165"/>
      <c r="KY545" s="165"/>
      <c r="KZ545" s="165"/>
      <c r="LA545" s="165"/>
      <c r="LB545" s="165"/>
      <c r="LC545" s="165"/>
      <c r="LD545" s="165"/>
      <c r="LE545" s="165"/>
      <c r="LF545" s="165"/>
      <c r="LG545" s="165"/>
      <c r="LH545" s="165"/>
      <c r="LI545" s="165"/>
      <c r="LJ545" s="165"/>
      <c r="LK545" s="165"/>
      <c r="LL545" s="165"/>
      <c r="LM545" s="165"/>
      <c r="LN545" s="165"/>
      <c r="LO545" s="165"/>
      <c r="LP545" s="165"/>
      <c r="LQ545" s="165"/>
      <c r="LR545" s="165"/>
      <c r="LS545" s="165"/>
      <c r="LT545" s="165"/>
      <c r="LU545" s="165"/>
      <c r="LV545" s="165"/>
      <c r="LW545" s="165"/>
      <c r="LX545" s="165"/>
      <c r="LY545" s="165"/>
      <c r="LZ545" s="165"/>
      <c r="MA545" s="165"/>
      <c r="MB545" s="165"/>
      <c r="MC545" s="165"/>
      <c r="MD545" s="165"/>
      <c r="ME545" s="165"/>
      <c r="MF545" s="165"/>
      <c r="MG545" s="165"/>
      <c r="MH545" s="165"/>
      <c r="MI545" s="165"/>
      <c r="MJ545" s="165"/>
      <c r="MK545" s="165"/>
      <c r="ML545" s="165"/>
      <c r="MM545" s="165"/>
      <c r="MN545" s="165"/>
      <c r="MO545" s="165"/>
      <c r="MP545" s="165"/>
      <c r="MQ545" s="165"/>
      <c r="MR545" s="165"/>
      <c r="MS545" s="165"/>
      <c r="MT545" s="165"/>
      <c r="MU545" s="165"/>
      <c r="MV545" s="165"/>
      <c r="MW545" s="165"/>
      <c r="MX545" s="165"/>
      <c r="MY545" s="165"/>
      <c r="MZ545" s="165"/>
      <c r="NA545" s="165"/>
      <c r="NB545" s="165"/>
      <c r="NC545" s="165"/>
      <c r="ND545" s="165"/>
      <c r="NE545" s="165"/>
      <c r="NF545" s="165"/>
      <c r="NG545" s="165"/>
      <c r="NH545" s="165"/>
      <c r="NI545" s="165"/>
      <c r="NJ545" s="165"/>
      <c r="NK545" s="165"/>
      <c r="NL545" s="165"/>
      <c r="NM545" s="165"/>
      <c r="NN545" s="165"/>
      <c r="NO545" s="165"/>
      <c r="NP545" s="165"/>
      <c r="NQ545" s="165"/>
      <c r="NR545" s="165"/>
      <c r="NS545" s="165"/>
      <c r="NT545" s="165"/>
      <c r="NU545" s="165"/>
      <c r="NV545" s="165"/>
      <c r="NW545" s="165"/>
      <c r="NX545" s="165"/>
      <c r="NY545" s="165"/>
      <c r="NZ545" s="165"/>
      <c r="OA545" s="165"/>
      <c r="OB545" s="165"/>
      <c r="OC545" s="165"/>
      <c r="OD545" s="165"/>
      <c r="OE545" s="165"/>
      <c r="OF545" s="165"/>
      <c r="OG545" s="165"/>
      <c r="OH545" s="165"/>
      <c r="OI545" s="165"/>
      <c r="OJ545" s="165"/>
      <c r="OK545" s="165"/>
      <c r="OL545" s="165"/>
      <c r="OM545" s="165"/>
      <c r="ON545" s="165"/>
      <c r="OO545" s="165"/>
      <c r="OP545" s="165"/>
      <c r="OQ545" s="165"/>
      <c r="OR545" s="165"/>
      <c r="OS545" s="165"/>
      <c r="OT545" s="165"/>
      <c r="OU545" s="165"/>
      <c r="OV545" s="165"/>
      <c r="OW545" s="165"/>
      <c r="OX545" s="165"/>
      <c r="OY545" s="165"/>
      <c r="OZ545" s="165"/>
      <c r="PA545" s="165"/>
      <c r="PB545" s="165"/>
      <c r="PC545" s="165"/>
      <c r="PD545" s="165"/>
      <c r="PE545" s="165"/>
      <c r="PF545" s="165"/>
      <c r="PG545" s="165"/>
      <c r="PH545" s="165"/>
      <c r="PI545" s="165"/>
      <c r="PJ545" s="165"/>
      <c r="PK545" s="165"/>
      <c r="PL545" s="165"/>
      <c r="PM545" s="165"/>
      <c r="PN545" s="165"/>
      <c r="PO545" s="165"/>
      <c r="PP545" s="165"/>
      <c r="PQ545" s="165"/>
      <c r="PR545" s="165"/>
      <c r="PS545" s="165"/>
      <c r="PT545" s="165"/>
      <c r="PU545" s="165"/>
      <c r="PV545" s="165"/>
      <c r="PW545" s="165"/>
      <c r="PX545" s="165"/>
      <c r="PY545" s="165"/>
      <c r="PZ545" s="165"/>
      <c r="QA545" s="165"/>
      <c r="QB545" s="165"/>
      <c r="QC545" s="165"/>
      <c r="QD545" s="165"/>
      <c r="QE545" s="165"/>
      <c r="QF545" s="165"/>
      <c r="QG545" s="165"/>
      <c r="QH545" s="165"/>
      <c r="QI545" s="165"/>
      <c r="QJ545" s="165"/>
      <c r="QK545" s="165"/>
      <c r="QL545" s="165"/>
      <c r="QM545" s="165"/>
      <c r="QN545" s="165"/>
      <c r="QO545" s="165"/>
      <c r="QP545" s="165"/>
      <c r="QQ545" s="165"/>
      <c r="QR545" s="165"/>
      <c r="QS545" s="165"/>
      <c r="QT545" s="165"/>
      <c r="QU545" s="165"/>
      <c r="QV545" s="165"/>
      <c r="QW545" s="165"/>
      <c r="QX545" s="165"/>
      <c r="QY545" s="165"/>
      <c r="QZ545" s="165"/>
      <c r="RA545" s="165"/>
      <c r="RB545" s="165"/>
      <c r="RC545" s="165"/>
      <c r="RD545" s="165"/>
      <c r="RE545" s="165"/>
      <c r="RF545" s="165"/>
      <c r="RG545" s="165"/>
      <c r="RH545" s="165"/>
      <c r="RI545" s="165"/>
      <c r="RJ545" s="165"/>
      <c r="RK545" s="165"/>
      <c r="RL545" s="165"/>
      <c r="RM545" s="165"/>
      <c r="RN545" s="165"/>
      <c r="RO545" s="165"/>
      <c r="RP545" s="165"/>
      <c r="RQ545" s="165"/>
      <c r="RR545" s="165"/>
      <c r="RS545" s="165"/>
      <c r="RT545" s="165"/>
      <c r="RU545" s="165"/>
      <c r="RV545" s="165"/>
      <c r="RW545" s="165"/>
      <c r="RX545" s="165"/>
      <c r="RY545" s="165"/>
      <c r="RZ545" s="165"/>
      <c r="SA545" s="165"/>
      <c r="SB545" s="165"/>
      <c r="SC545" s="165"/>
      <c r="SD545" s="165"/>
      <c r="SE545" s="165"/>
      <c r="SF545" s="165"/>
      <c r="SG545" s="165"/>
      <c r="SH545" s="165"/>
      <c r="SI545" s="165"/>
      <c r="SJ545" s="165"/>
      <c r="SK545" s="165"/>
      <c r="SL545" s="165"/>
      <c r="SM545" s="165"/>
      <c r="SN545" s="165"/>
      <c r="SO545" s="165"/>
      <c r="SP545" s="165"/>
      <c r="SQ545" s="165"/>
      <c r="SR545" s="165"/>
      <c r="SS545" s="165"/>
      <c r="ST545" s="165"/>
      <c r="SU545" s="165"/>
      <c r="SV545" s="165"/>
      <c r="SW545" s="165"/>
      <c r="SX545" s="165"/>
      <c r="SY545" s="165"/>
      <c r="SZ545" s="165"/>
      <c r="TA545" s="165"/>
      <c r="TB545" s="165"/>
      <c r="TC545" s="165"/>
      <c r="TD545" s="165"/>
      <c r="TE545" s="165"/>
      <c r="TF545" s="165"/>
      <c r="TG545" s="165"/>
      <c r="TH545" s="165"/>
      <c r="TI545" s="165"/>
      <c r="TJ545" s="165"/>
      <c r="TK545" s="165"/>
      <c r="TL545" s="165"/>
      <c r="TM545" s="165"/>
      <c r="TN545" s="165"/>
      <c r="TO545" s="165"/>
      <c r="TP545" s="165"/>
      <c r="TQ545" s="165"/>
      <c r="TR545" s="165"/>
      <c r="TS545" s="165"/>
      <c r="TT545" s="165"/>
      <c r="TU545" s="165"/>
      <c r="TV545" s="165"/>
      <c r="TW545" s="165"/>
      <c r="TX545" s="165"/>
      <c r="TY545" s="165"/>
      <c r="TZ545" s="165"/>
      <c r="UA545" s="165"/>
      <c r="UB545" s="165"/>
      <c r="UC545" s="165"/>
      <c r="UD545" s="165"/>
      <c r="UE545" s="165"/>
      <c r="UF545" s="165"/>
      <c r="UG545" s="165"/>
      <c r="UH545" s="165"/>
      <c r="UI545" s="165"/>
      <c r="UJ545" s="165"/>
      <c r="UK545" s="165"/>
      <c r="UL545" s="165"/>
      <c r="UM545" s="165"/>
      <c r="UN545" s="165"/>
      <c r="UO545" s="165"/>
      <c r="UP545" s="165"/>
      <c r="UQ545" s="165"/>
      <c r="UR545" s="165"/>
      <c r="US545" s="165"/>
      <c r="UT545" s="165"/>
      <c r="UU545" s="165"/>
      <c r="UV545" s="165"/>
      <c r="UW545" s="165"/>
      <c r="UX545" s="165"/>
      <c r="UY545" s="165"/>
      <c r="UZ545" s="165"/>
      <c r="VA545" s="165"/>
      <c r="VB545" s="165"/>
      <c r="VC545" s="165"/>
      <c r="VD545" s="165"/>
      <c r="VE545" s="165"/>
      <c r="VF545" s="165"/>
      <c r="VG545" s="165"/>
      <c r="VH545" s="165"/>
      <c r="VI545" s="165"/>
      <c r="VJ545" s="165"/>
      <c r="VK545" s="165"/>
      <c r="VL545" s="165"/>
      <c r="VM545" s="165"/>
      <c r="VN545" s="165"/>
      <c r="VO545" s="165"/>
      <c r="VP545" s="165"/>
      <c r="VQ545" s="165"/>
      <c r="VR545" s="165"/>
      <c r="VS545" s="165"/>
      <c r="VT545" s="165"/>
      <c r="VU545" s="165"/>
      <c r="VV545" s="165"/>
      <c r="VW545" s="165"/>
      <c r="VX545" s="165"/>
      <c r="VY545" s="165"/>
      <c r="VZ545" s="165"/>
      <c r="WA545" s="165"/>
      <c r="WB545" s="165"/>
      <c r="WC545" s="165"/>
      <c r="WD545" s="165"/>
      <c r="WE545" s="165"/>
      <c r="WF545" s="165"/>
      <c r="WG545" s="165"/>
      <c r="WH545" s="165"/>
      <c r="WI545" s="165"/>
      <c r="WJ545" s="165"/>
      <c r="WK545" s="165"/>
      <c r="WL545" s="165"/>
      <c r="WM545" s="165"/>
      <c r="WN545" s="165"/>
      <c r="WO545" s="165"/>
      <c r="WP545" s="165"/>
      <c r="WQ545" s="165"/>
      <c r="WR545" s="165"/>
      <c r="WS545" s="165"/>
      <c r="WT545" s="165"/>
      <c r="WU545" s="165"/>
      <c r="WV545" s="165"/>
      <c r="WW545" s="165"/>
      <c r="WX545" s="165"/>
      <c r="WY545" s="165"/>
      <c r="WZ545" s="165"/>
      <c r="XA545" s="165"/>
      <c r="XB545" s="165"/>
      <c r="XC545" s="165"/>
      <c r="XD545" s="165"/>
      <c r="XE545" s="165"/>
      <c r="XF545" s="165"/>
      <c r="XG545" s="165"/>
      <c r="XH545" s="165"/>
      <c r="XI545" s="165"/>
      <c r="XJ545" s="165"/>
      <c r="XK545" s="165"/>
      <c r="XL545" s="165"/>
      <c r="XM545" s="165"/>
      <c r="XN545" s="165"/>
      <c r="XO545" s="165"/>
      <c r="XP545" s="165"/>
      <c r="XQ545" s="165"/>
      <c r="XR545" s="165"/>
      <c r="XS545" s="165"/>
      <c r="XT545" s="165"/>
      <c r="XU545" s="165"/>
      <c r="XV545" s="165"/>
      <c r="XW545" s="165"/>
      <c r="XX545" s="165"/>
      <c r="XY545" s="165"/>
      <c r="XZ545" s="165"/>
      <c r="YA545" s="165"/>
      <c r="YB545" s="165"/>
      <c r="YC545" s="165"/>
      <c r="YD545" s="165"/>
      <c r="YE545" s="165"/>
      <c r="YF545" s="165"/>
      <c r="YG545" s="165"/>
      <c r="YH545" s="165"/>
      <c r="YI545" s="165"/>
      <c r="YJ545" s="165"/>
      <c r="YK545" s="165"/>
      <c r="YL545" s="165"/>
      <c r="YM545" s="165"/>
      <c r="YN545" s="165"/>
      <c r="YO545" s="165"/>
      <c r="YP545" s="165"/>
      <c r="YQ545" s="165"/>
      <c r="YR545" s="165"/>
      <c r="YS545" s="165"/>
      <c r="YT545" s="165"/>
      <c r="YU545" s="165"/>
      <c r="YV545" s="165"/>
      <c r="YW545" s="165"/>
      <c r="YX545" s="165"/>
      <c r="YY545" s="165"/>
      <c r="YZ545" s="165"/>
      <c r="ZA545" s="165"/>
      <c r="ZB545" s="165"/>
      <c r="ZC545" s="165"/>
      <c r="ZD545" s="165"/>
      <c r="ZE545" s="165"/>
      <c r="ZF545" s="165"/>
      <c r="ZG545" s="165"/>
      <c r="ZH545" s="165"/>
      <c r="ZI545" s="165"/>
      <c r="ZJ545" s="165"/>
      <c r="ZK545" s="165"/>
      <c r="ZL545" s="165"/>
      <c r="ZM545" s="165"/>
      <c r="ZN545" s="165"/>
      <c r="ZO545" s="165"/>
      <c r="ZP545" s="165"/>
      <c r="ZQ545" s="165"/>
      <c r="ZR545" s="165"/>
      <c r="ZS545" s="165"/>
      <c r="ZT545" s="165"/>
      <c r="ZU545" s="165"/>
      <c r="ZV545" s="165"/>
      <c r="ZW545" s="165"/>
      <c r="ZX545" s="165"/>
      <c r="ZY545" s="165"/>
      <c r="ZZ545" s="165"/>
      <c r="AAA545" s="165"/>
      <c r="AAB545" s="165"/>
      <c r="AAC545" s="165"/>
      <c r="AAD545" s="165"/>
      <c r="AAE545" s="165"/>
      <c r="AAF545" s="165"/>
      <c r="AAG545" s="165"/>
      <c r="AAH545" s="165"/>
      <c r="AAI545" s="165"/>
      <c r="AAJ545" s="165"/>
      <c r="AAK545" s="165"/>
      <c r="AAL545" s="165"/>
      <c r="AAM545" s="165"/>
      <c r="AAN545" s="165"/>
      <c r="AAO545" s="165"/>
      <c r="AAP545" s="165"/>
      <c r="AAQ545" s="165"/>
      <c r="AAR545" s="165"/>
      <c r="AAS545" s="165"/>
      <c r="AAT545" s="165"/>
      <c r="AAU545" s="165"/>
      <c r="AAV545" s="165"/>
      <c r="AAW545" s="165"/>
      <c r="AAX545" s="165"/>
      <c r="AAY545" s="165"/>
      <c r="AAZ545" s="165"/>
      <c r="ABA545" s="165"/>
      <c r="ABB545" s="165"/>
      <c r="ABC545" s="165"/>
      <c r="ABD545" s="165"/>
      <c r="ABE545" s="165"/>
      <c r="ABF545" s="165"/>
      <c r="ABG545" s="165"/>
      <c r="ABH545" s="165"/>
      <c r="ABI545" s="165"/>
      <c r="ABJ545" s="165"/>
      <c r="ABK545" s="165"/>
      <c r="ABL545" s="165"/>
      <c r="ABM545" s="165"/>
      <c r="ABN545" s="165"/>
      <c r="ABO545" s="165"/>
      <c r="ABP545" s="165"/>
      <c r="ABQ545" s="165"/>
      <c r="ABR545" s="165"/>
      <c r="ABS545" s="165"/>
      <c r="ABT545" s="165"/>
      <c r="ABU545" s="165"/>
      <c r="ABV545" s="165"/>
      <c r="ABW545" s="165"/>
      <c r="ABX545" s="165"/>
      <c r="ABY545" s="165"/>
      <c r="ABZ545" s="165"/>
      <c r="ACA545" s="165"/>
      <c r="ACB545" s="165"/>
      <c r="ACC545" s="165"/>
      <c r="ACD545" s="165"/>
      <c r="ACE545" s="165"/>
      <c r="ACF545" s="165"/>
      <c r="ACG545" s="165"/>
      <c r="ACH545" s="165"/>
      <c r="ACI545" s="165"/>
      <c r="ACJ545" s="165"/>
      <c r="ACK545" s="165"/>
      <c r="ACL545" s="165"/>
      <c r="ACM545" s="165"/>
      <c r="ACN545" s="165"/>
      <c r="ACO545" s="165"/>
      <c r="ACP545" s="165"/>
      <c r="ACQ545" s="165"/>
      <c r="ACR545" s="165"/>
      <c r="ACS545" s="165"/>
      <c r="ACT545" s="165"/>
      <c r="ACU545" s="165"/>
      <c r="ACV545" s="165"/>
      <c r="ACW545" s="165"/>
      <c r="ACX545" s="165"/>
      <c r="ACY545" s="165"/>
      <c r="ACZ545" s="165"/>
      <c r="ADA545" s="165"/>
      <c r="ADB545" s="165"/>
      <c r="ADC545" s="165"/>
      <c r="ADD545" s="165"/>
      <c r="ADE545" s="165"/>
      <c r="ADF545" s="165"/>
      <c r="ADG545" s="165"/>
      <c r="ADH545" s="165"/>
      <c r="ADI545" s="165"/>
      <c r="ADJ545" s="165"/>
      <c r="ADK545" s="165"/>
      <c r="ADL545" s="165"/>
      <c r="ADM545" s="165"/>
      <c r="ADN545" s="165"/>
      <c r="ADO545" s="165"/>
      <c r="ADP545" s="165"/>
      <c r="ADQ545" s="165"/>
      <c r="ADR545" s="165"/>
      <c r="ADS545" s="165"/>
      <c r="ADT545" s="165"/>
      <c r="ADU545" s="165"/>
      <c r="ADV545" s="165"/>
      <c r="ADW545" s="165"/>
      <c r="ADX545" s="165"/>
      <c r="ADY545" s="165"/>
      <c r="ADZ545" s="165"/>
      <c r="AEA545" s="165"/>
      <c r="AEB545" s="165"/>
      <c r="AEC545" s="165"/>
      <c r="AED545" s="165"/>
      <c r="AEE545" s="165"/>
      <c r="AEF545" s="165"/>
      <c r="AEG545" s="165"/>
      <c r="AEH545" s="165"/>
      <c r="AEI545" s="165"/>
      <c r="AEJ545" s="165"/>
      <c r="AEK545" s="165"/>
      <c r="AEL545" s="165"/>
      <c r="AEM545" s="165"/>
      <c r="AEN545" s="165"/>
      <c r="AEO545" s="165"/>
      <c r="AEP545" s="165"/>
      <c r="AEQ545" s="165"/>
      <c r="AER545" s="165"/>
      <c r="AES545" s="165"/>
      <c r="AET545" s="165"/>
      <c r="AEU545" s="165"/>
      <c r="AEV545" s="165"/>
      <c r="AEW545" s="165"/>
      <c r="AEX545" s="165"/>
      <c r="AEY545" s="165"/>
      <c r="AEZ545" s="165"/>
      <c r="AFA545" s="165"/>
      <c r="AFB545" s="165"/>
      <c r="AFC545" s="165"/>
      <c r="AFD545" s="165"/>
      <c r="AFE545" s="165"/>
      <c r="AFF545" s="165"/>
      <c r="AFG545" s="165"/>
      <c r="AFH545" s="165"/>
      <c r="AFI545" s="165"/>
      <c r="AFJ545" s="165"/>
      <c r="AFK545" s="165"/>
      <c r="AFL545" s="165"/>
      <c r="AFM545" s="165"/>
      <c r="AFN545" s="165"/>
      <c r="AFO545" s="165"/>
      <c r="AFP545" s="165"/>
      <c r="AFQ545" s="165"/>
      <c r="AFR545" s="165"/>
      <c r="AFS545" s="165"/>
      <c r="AFT545" s="165"/>
      <c r="AFU545" s="165"/>
      <c r="AFV545" s="165"/>
      <c r="AFW545" s="165"/>
      <c r="AFX545" s="165"/>
      <c r="AFY545" s="165"/>
      <c r="AFZ545" s="165"/>
      <c r="AGA545" s="165"/>
      <c r="AGB545" s="165"/>
      <c r="AGC545" s="165"/>
      <c r="AGD545" s="165"/>
      <c r="AGE545" s="165"/>
      <c r="AGF545" s="165"/>
      <c r="AGG545" s="165"/>
      <c r="AGH545" s="165"/>
      <c r="AGI545" s="165"/>
      <c r="AGJ545" s="165"/>
      <c r="AGK545" s="165"/>
      <c r="AGL545" s="165"/>
      <c r="AGM545" s="165"/>
      <c r="AGN545" s="165"/>
      <c r="AGO545" s="165"/>
      <c r="AGP545" s="165"/>
      <c r="AGQ545" s="165"/>
      <c r="AGR545" s="165"/>
      <c r="AGS545" s="165"/>
      <c r="AGT545" s="165"/>
      <c r="AGU545" s="165"/>
      <c r="AGV545" s="165"/>
      <c r="AGW545" s="165"/>
      <c r="AGX545" s="165"/>
      <c r="AGY545" s="165"/>
      <c r="AGZ545" s="165"/>
      <c r="AHA545" s="165"/>
      <c r="AHB545" s="165"/>
      <c r="AHC545" s="165"/>
      <c r="AHD545" s="165"/>
      <c r="AHE545" s="165"/>
      <c r="AHF545" s="165"/>
      <c r="AHG545" s="165"/>
      <c r="AHH545" s="165"/>
      <c r="AHI545" s="165"/>
      <c r="AHJ545" s="165"/>
      <c r="AHK545" s="165"/>
      <c r="AHL545" s="165"/>
      <c r="AHM545" s="165"/>
      <c r="AHN545" s="165"/>
      <c r="AHO545" s="165"/>
      <c r="AHP545" s="165"/>
      <c r="AHQ545" s="165"/>
      <c r="AHR545" s="165"/>
      <c r="AHS545" s="165"/>
      <c r="AHT545" s="165"/>
      <c r="AHU545" s="165"/>
      <c r="AHV545" s="165"/>
      <c r="AHW545" s="165"/>
      <c r="AHX545" s="165"/>
      <c r="AHY545" s="165"/>
      <c r="AHZ545" s="165"/>
      <c r="AIA545" s="165"/>
      <c r="AIB545" s="165"/>
      <c r="AIC545" s="165"/>
      <c r="AID545" s="165"/>
      <c r="AIE545" s="165"/>
      <c r="AIF545" s="165"/>
      <c r="AIG545" s="165"/>
      <c r="AIH545" s="165"/>
      <c r="AII545" s="165"/>
      <c r="AIJ545" s="165"/>
      <c r="AIK545" s="165"/>
      <c r="AIL545" s="165"/>
      <c r="AIM545" s="165"/>
      <c r="AIN545" s="165"/>
      <c r="AIO545" s="165"/>
      <c r="AIP545" s="165"/>
      <c r="AIQ545" s="165"/>
      <c r="AIR545" s="165"/>
      <c r="AIS545" s="165"/>
      <c r="AIT545" s="165"/>
      <c r="AIU545" s="165"/>
      <c r="AIV545" s="165"/>
      <c r="AIW545" s="165"/>
      <c r="AIX545" s="165"/>
      <c r="AIY545" s="165"/>
      <c r="AIZ545" s="165"/>
      <c r="AJA545" s="165"/>
      <c r="AJB545" s="165"/>
      <c r="AJC545" s="165"/>
      <c r="AJD545" s="165"/>
      <c r="AJE545" s="165"/>
      <c r="AJF545" s="165"/>
      <c r="AJG545" s="165"/>
      <c r="AJH545" s="165"/>
      <c r="AJI545" s="165"/>
      <c r="AJJ545" s="165"/>
      <c r="AJK545" s="165"/>
      <c r="AJL545" s="165"/>
      <c r="AJM545" s="165"/>
      <c r="AJN545" s="165"/>
      <c r="AJO545" s="165"/>
      <c r="AJP545" s="165"/>
      <c r="AJQ545" s="165"/>
      <c r="AJR545" s="165"/>
      <c r="AJS545" s="165"/>
      <c r="AJT545" s="165"/>
      <c r="AJU545" s="165"/>
      <c r="AJV545" s="165"/>
      <c r="AJW545" s="165"/>
      <c r="AJX545" s="165"/>
      <c r="AJY545" s="165"/>
      <c r="AJZ545" s="165"/>
    </row>
    <row r="546" spans="1:962" ht="78.75" x14ac:dyDescent="0.25">
      <c r="A546" s="126">
        <v>60000701</v>
      </c>
      <c r="B546" s="61" t="s">
        <v>1479</v>
      </c>
      <c r="C546" s="169" t="s">
        <v>1368</v>
      </c>
      <c r="D546" s="155">
        <f t="shared" si="36"/>
        <v>3220</v>
      </c>
      <c r="E546" s="155">
        <f>VLOOKUP(A546,[6]Лист2!$A$10:$G$1458,6,0)</f>
        <v>3864</v>
      </c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  <c r="AZ546" s="165"/>
      <c r="BA546" s="165"/>
      <c r="BB546" s="165"/>
      <c r="BC546" s="165"/>
      <c r="BD546" s="165"/>
      <c r="BE546" s="165"/>
      <c r="BF546" s="165"/>
      <c r="BG546" s="165"/>
      <c r="BH546" s="165"/>
      <c r="BI546" s="165"/>
      <c r="BJ546" s="165"/>
      <c r="BK546" s="165"/>
      <c r="BL546" s="165"/>
      <c r="BM546" s="165"/>
      <c r="BN546" s="165"/>
      <c r="BO546" s="165"/>
      <c r="BP546" s="165"/>
      <c r="BQ546" s="165"/>
      <c r="BR546" s="165"/>
      <c r="BS546" s="165"/>
      <c r="BT546" s="165"/>
      <c r="BU546" s="165"/>
      <c r="BV546" s="165"/>
      <c r="BW546" s="165"/>
      <c r="BX546" s="165"/>
      <c r="BY546" s="165"/>
      <c r="BZ546" s="165"/>
      <c r="CA546" s="165"/>
      <c r="CB546" s="165"/>
      <c r="CC546" s="165"/>
      <c r="CD546" s="165"/>
      <c r="CE546" s="165"/>
      <c r="CF546" s="165"/>
      <c r="CG546" s="165"/>
      <c r="CH546" s="165"/>
      <c r="CI546" s="165"/>
      <c r="CJ546" s="165"/>
      <c r="CK546" s="165"/>
      <c r="CL546" s="165"/>
      <c r="CM546" s="165"/>
      <c r="CN546" s="165"/>
      <c r="CO546" s="165"/>
      <c r="CP546" s="165"/>
      <c r="CQ546" s="165"/>
      <c r="CR546" s="165"/>
      <c r="CS546" s="165"/>
      <c r="CT546" s="165"/>
      <c r="CU546" s="165"/>
      <c r="CV546" s="165"/>
      <c r="CW546" s="165"/>
      <c r="CX546" s="165"/>
      <c r="CY546" s="165"/>
      <c r="CZ546" s="165"/>
      <c r="DA546" s="165"/>
      <c r="DB546" s="165"/>
      <c r="DC546" s="165"/>
      <c r="DD546" s="165"/>
      <c r="DE546" s="165"/>
      <c r="DF546" s="165"/>
      <c r="DG546" s="165"/>
      <c r="DH546" s="165"/>
      <c r="DI546" s="165"/>
      <c r="DJ546" s="165"/>
      <c r="DK546" s="165"/>
      <c r="DL546" s="165"/>
      <c r="DM546" s="165"/>
      <c r="DN546" s="165"/>
      <c r="DO546" s="165"/>
      <c r="DP546" s="165"/>
      <c r="DQ546" s="165"/>
      <c r="DR546" s="165"/>
      <c r="DS546" s="165"/>
      <c r="DT546" s="165"/>
      <c r="DU546" s="165"/>
      <c r="DV546" s="165"/>
      <c r="DW546" s="165"/>
      <c r="DX546" s="165"/>
      <c r="DY546" s="165"/>
      <c r="DZ546" s="165"/>
      <c r="EA546" s="165"/>
      <c r="EB546" s="165"/>
      <c r="EC546" s="165"/>
      <c r="ED546" s="165"/>
      <c r="EE546" s="165"/>
      <c r="EF546" s="165"/>
      <c r="EG546" s="165"/>
      <c r="EH546" s="165"/>
      <c r="EI546" s="165"/>
      <c r="EJ546" s="165"/>
      <c r="EK546" s="165"/>
      <c r="EL546" s="165"/>
      <c r="EM546" s="165"/>
      <c r="EN546" s="165"/>
      <c r="EO546" s="165"/>
      <c r="EP546" s="165"/>
      <c r="EQ546" s="165"/>
      <c r="ER546" s="165"/>
      <c r="ES546" s="165"/>
      <c r="ET546" s="165"/>
      <c r="EU546" s="165"/>
      <c r="EV546" s="165"/>
      <c r="EW546" s="165"/>
      <c r="EX546" s="165"/>
      <c r="EY546" s="165"/>
      <c r="EZ546" s="165"/>
      <c r="FA546" s="165"/>
      <c r="FB546" s="165"/>
      <c r="FC546" s="165"/>
      <c r="FD546" s="165"/>
      <c r="FE546" s="165"/>
      <c r="FF546" s="165"/>
      <c r="FG546" s="165"/>
      <c r="FH546" s="165"/>
      <c r="FI546" s="165"/>
      <c r="FJ546" s="165"/>
      <c r="FK546" s="165"/>
      <c r="FL546" s="165"/>
      <c r="FM546" s="165"/>
      <c r="FN546" s="165"/>
      <c r="FO546" s="165"/>
      <c r="FP546" s="165"/>
      <c r="FQ546" s="165"/>
      <c r="FR546" s="165"/>
      <c r="FS546" s="165"/>
      <c r="FT546" s="165"/>
      <c r="FU546" s="165"/>
      <c r="FV546" s="165"/>
      <c r="FW546" s="165"/>
      <c r="FX546" s="165"/>
      <c r="FY546" s="165"/>
      <c r="FZ546" s="165"/>
      <c r="GA546" s="165"/>
      <c r="GB546" s="165"/>
      <c r="GC546" s="165"/>
      <c r="GD546" s="165"/>
      <c r="GE546" s="165"/>
      <c r="GF546" s="165"/>
      <c r="GG546" s="165"/>
      <c r="GH546" s="165"/>
      <c r="GI546" s="165"/>
      <c r="GJ546" s="165"/>
      <c r="GK546" s="165"/>
      <c r="GL546" s="165"/>
      <c r="GM546" s="165"/>
      <c r="GN546" s="165"/>
      <c r="GO546" s="165"/>
      <c r="GP546" s="165"/>
      <c r="GQ546" s="165"/>
      <c r="GR546" s="165"/>
      <c r="GS546" s="165"/>
      <c r="GT546" s="165"/>
      <c r="GU546" s="165"/>
      <c r="GV546" s="165"/>
      <c r="GW546" s="165"/>
      <c r="GX546" s="165"/>
      <c r="GY546" s="165"/>
      <c r="GZ546" s="165"/>
      <c r="HA546" s="165"/>
      <c r="HB546" s="165"/>
      <c r="HC546" s="165"/>
      <c r="HD546" s="165"/>
      <c r="HE546" s="165"/>
      <c r="HF546" s="165"/>
      <c r="HG546" s="165"/>
      <c r="HH546" s="165"/>
      <c r="HI546" s="165"/>
      <c r="HJ546" s="165"/>
      <c r="HK546" s="165"/>
      <c r="HL546" s="165"/>
      <c r="HM546" s="165"/>
      <c r="HN546" s="165"/>
      <c r="HO546" s="165"/>
      <c r="HP546" s="165"/>
      <c r="HQ546" s="165"/>
      <c r="HR546" s="165"/>
      <c r="HS546" s="165"/>
      <c r="HT546" s="165"/>
      <c r="HU546" s="165"/>
      <c r="HV546" s="165"/>
      <c r="HW546" s="165"/>
      <c r="HX546" s="165"/>
      <c r="HY546" s="165"/>
      <c r="HZ546" s="165"/>
      <c r="IA546" s="165"/>
      <c r="IB546" s="165"/>
      <c r="IC546" s="165"/>
      <c r="ID546" s="165"/>
      <c r="IE546" s="165"/>
      <c r="IF546" s="165"/>
      <c r="IG546" s="165"/>
      <c r="IH546" s="165"/>
      <c r="II546" s="165"/>
      <c r="IJ546" s="165"/>
      <c r="IK546" s="165"/>
      <c r="IL546" s="165"/>
      <c r="IM546" s="165"/>
      <c r="IN546" s="165"/>
      <c r="IO546" s="165"/>
      <c r="IP546" s="165"/>
      <c r="IQ546" s="165"/>
      <c r="IR546" s="165"/>
      <c r="IS546" s="165"/>
      <c r="IT546" s="165"/>
      <c r="IU546" s="165"/>
      <c r="IV546" s="165"/>
      <c r="IW546" s="165"/>
      <c r="IX546" s="165"/>
      <c r="IY546" s="165"/>
      <c r="IZ546" s="165"/>
      <c r="JA546" s="165"/>
      <c r="JB546" s="165"/>
      <c r="JC546" s="165"/>
      <c r="JD546" s="165"/>
      <c r="JE546" s="165"/>
      <c r="JF546" s="165"/>
      <c r="JG546" s="165"/>
      <c r="JH546" s="165"/>
      <c r="JI546" s="165"/>
      <c r="JJ546" s="165"/>
      <c r="JK546" s="165"/>
      <c r="JL546" s="165"/>
      <c r="JM546" s="165"/>
      <c r="JN546" s="165"/>
      <c r="JO546" s="165"/>
      <c r="JP546" s="165"/>
      <c r="JQ546" s="165"/>
      <c r="JR546" s="165"/>
      <c r="JS546" s="165"/>
      <c r="JT546" s="165"/>
      <c r="JU546" s="165"/>
      <c r="JV546" s="165"/>
      <c r="JW546" s="165"/>
      <c r="JX546" s="165"/>
      <c r="JY546" s="165"/>
      <c r="JZ546" s="165"/>
      <c r="KA546" s="165"/>
      <c r="KB546" s="165"/>
      <c r="KC546" s="165"/>
      <c r="KD546" s="165"/>
      <c r="KE546" s="165"/>
      <c r="KF546" s="165"/>
      <c r="KG546" s="165"/>
      <c r="KH546" s="165"/>
      <c r="KI546" s="165"/>
      <c r="KJ546" s="165"/>
      <c r="KK546" s="165"/>
      <c r="KL546" s="165"/>
      <c r="KM546" s="165"/>
      <c r="KN546" s="165"/>
      <c r="KO546" s="165"/>
      <c r="KP546" s="165"/>
      <c r="KQ546" s="165"/>
      <c r="KR546" s="165"/>
      <c r="KS546" s="165"/>
      <c r="KT546" s="165"/>
      <c r="KU546" s="165"/>
      <c r="KV546" s="165"/>
      <c r="KW546" s="165"/>
      <c r="KX546" s="165"/>
      <c r="KY546" s="165"/>
      <c r="KZ546" s="165"/>
      <c r="LA546" s="165"/>
      <c r="LB546" s="165"/>
      <c r="LC546" s="165"/>
      <c r="LD546" s="165"/>
      <c r="LE546" s="165"/>
      <c r="LF546" s="165"/>
      <c r="LG546" s="165"/>
      <c r="LH546" s="165"/>
      <c r="LI546" s="165"/>
      <c r="LJ546" s="165"/>
      <c r="LK546" s="165"/>
      <c r="LL546" s="165"/>
      <c r="LM546" s="165"/>
      <c r="LN546" s="165"/>
      <c r="LO546" s="165"/>
      <c r="LP546" s="165"/>
      <c r="LQ546" s="165"/>
      <c r="LR546" s="165"/>
      <c r="LS546" s="165"/>
      <c r="LT546" s="165"/>
      <c r="LU546" s="165"/>
      <c r="LV546" s="165"/>
      <c r="LW546" s="165"/>
      <c r="LX546" s="165"/>
      <c r="LY546" s="165"/>
      <c r="LZ546" s="165"/>
      <c r="MA546" s="165"/>
      <c r="MB546" s="165"/>
      <c r="MC546" s="165"/>
      <c r="MD546" s="165"/>
      <c r="ME546" s="165"/>
      <c r="MF546" s="165"/>
      <c r="MG546" s="165"/>
      <c r="MH546" s="165"/>
      <c r="MI546" s="165"/>
      <c r="MJ546" s="165"/>
      <c r="MK546" s="165"/>
      <c r="ML546" s="165"/>
      <c r="MM546" s="165"/>
      <c r="MN546" s="165"/>
      <c r="MO546" s="165"/>
      <c r="MP546" s="165"/>
      <c r="MQ546" s="165"/>
      <c r="MR546" s="165"/>
      <c r="MS546" s="165"/>
      <c r="MT546" s="165"/>
      <c r="MU546" s="165"/>
      <c r="MV546" s="165"/>
      <c r="MW546" s="165"/>
      <c r="MX546" s="165"/>
      <c r="MY546" s="165"/>
      <c r="MZ546" s="165"/>
      <c r="NA546" s="165"/>
      <c r="NB546" s="165"/>
      <c r="NC546" s="165"/>
      <c r="ND546" s="165"/>
      <c r="NE546" s="165"/>
      <c r="NF546" s="165"/>
      <c r="NG546" s="165"/>
      <c r="NH546" s="165"/>
      <c r="NI546" s="165"/>
      <c r="NJ546" s="165"/>
      <c r="NK546" s="165"/>
      <c r="NL546" s="165"/>
      <c r="NM546" s="165"/>
      <c r="NN546" s="165"/>
      <c r="NO546" s="165"/>
      <c r="NP546" s="165"/>
      <c r="NQ546" s="165"/>
      <c r="NR546" s="165"/>
      <c r="NS546" s="165"/>
      <c r="NT546" s="165"/>
      <c r="NU546" s="165"/>
      <c r="NV546" s="165"/>
      <c r="NW546" s="165"/>
      <c r="NX546" s="165"/>
      <c r="NY546" s="165"/>
      <c r="NZ546" s="165"/>
      <c r="OA546" s="165"/>
      <c r="OB546" s="165"/>
      <c r="OC546" s="165"/>
      <c r="OD546" s="165"/>
      <c r="OE546" s="165"/>
      <c r="OF546" s="165"/>
      <c r="OG546" s="165"/>
      <c r="OH546" s="165"/>
      <c r="OI546" s="165"/>
      <c r="OJ546" s="165"/>
      <c r="OK546" s="165"/>
      <c r="OL546" s="165"/>
      <c r="OM546" s="165"/>
      <c r="ON546" s="165"/>
      <c r="OO546" s="165"/>
      <c r="OP546" s="165"/>
      <c r="OQ546" s="165"/>
      <c r="OR546" s="165"/>
      <c r="OS546" s="165"/>
      <c r="OT546" s="165"/>
      <c r="OU546" s="165"/>
      <c r="OV546" s="165"/>
      <c r="OW546" s="165"/>
      <c r="OX546" s="165"/>
      <c r="OY546" s="165"/>
      <c r="OZ546" s="165"/>
      <c r="PA546" s="165"/>
      <c r="PB546" s="165"/>
      <c r="PC546" s="165"/>
      <c r="PD546" s="165"/>
      <c r="PE546" s="165"/>
      <c r="PF546" s="165"/>
      <c r="PG546" s="165"/>
      <c r="PH546" s="165"/>
      <c r="PI546" s="165"/>
      <c r="PJ546" s="165"/>
      <c r="PK546" s="165"/>
      <c r="PL546" s="165"/>
      <c r="PM546" s="165"/>
      <c r="PN546" s="165"/>
      <c r="PO546" s="165"/>
      <c r="PP546" s="165"/>
      <c r="PQ546" s="165"/>
      <c r="PR546" s="165"/>
      <c r="PS546" s="165"/>
      <c r="PT546" s="165"/>
      <c r="PU546" s="165"/>
      <c r="PV546" s="165"/>
      <c r="PW546" s="165"/>
      <c r="PX546" s="165"/>
      <c r="PY546" s="165"/>
      <c r="PZ546" s="165"/>
      <c r="QA546" s="165"/>
      <c r="QB546" s="165"/>
      <c r="QC546" s="165"/>
      <c r="QD546" s="165"/>
      <c r="QE546" s="165"/>
      <c r="QF546" s="165"/>
      <c r="QG546" s="165"/>
      <c r="QH546" s="165"/>
      <c r="QI546" s="165"/>
      <c r="QJ546" s="165"/>
      <c r="QK546" s="165"/>
      <c r="QL546" s="165"/>
      <c r="QM546" s="165"/>
      <c r="QN546" s="165"/>
      <c r="QO546" s="165"/>
      <c r="QP546" s="165"/>
      <c r="QQ546" s="165"/>
      <c r="QR546" s="165"/>
      <c r="QS546" s="165"/>
      <c r="QT546" s="165"/>
      <c r="QU546" s="165"/>
      <c r="QV546" s="165"/>
      <c r="QW546" s="165"/>
      <c r="QX546" s="165"/>
      <c r="QY546" s="165"/>
      <c r="QZ546" s="165"/>
      <c r="RA546" s="165"/>
      <c r="RB546" s="165"/>
      <c r="RC546" s="165"/>
      <c r="RD546" s="165"/>
      <c r="RE546" s="165"/>
      <c r="RF546" s="165"/>
      <c r="RG546" s="165"/>
      <c r="RH546" s="165"/>
      <c r="RI546" s="165"/>
      <c r="RJ546" s="165"/>
      <c r="RK546" s="165"/>
      <c r="RL546" s="165"/>
      <c r="RM546" s="165"/>
      <c r="RN546" s="165"/>
      <c r="RO546" s="165"/>
      <c r="RP546" s="165"/>
      <c r="RQ546" s="165"/>
      <c r="RR546" s="165"/>
      <c r="RS546" s="165"/>
      <c r="RT546" s="165"/>
      <c r="RU546" s="165"/>
      <c r="RV546" s="165"/>
      <c r="RW546" s="165"/>
      <c r="RX546" s="165"/>
      <c r="RY546" s="165"/>
      <c r="RZ546" s="165"/>
      <c r="SA546" s="165"/>
      <c r="SB546" s="165"/>
      <c r="SC546" s="165"/>
      <c r="SD546" s="165"/>
      <c r="SE546" s="165"/>
      <c r="SF546" s="165"/>
      <c r="SG546" s="165"/>
      <c r="SH546" s="165"/>
      <c r="SI546" s="165"/>
      <c r="SJ546" s="165"/>
      <c r="SK546" s="165"/>
      <c r="SL546" s="165"/>
      <c r="SM546" s="165"/>
      <c r="SN546" s="165"/>
      <c r="SO546" s="165"/>
      <c r="SP546" s="165"/>
      <c r="SQ546" s="165"/>
      <c r="SR546" s="165"/>
      <c r="SS546" s="165"/>
      <c r="ST546" s="165"/>
      <c r="SU546" s="165"/>
      <c r="SV546" s="165"/>
      <c r="SW546" s="165"/>
      <c r="SX546" s="165"/>
      <c r="SY546" s="165"/>
      <c r="SZ546" s="165"/>
      <c r="TA546" s="165"/>
      <c r="TB546" s="165"/>
      <c r="TC546" s="165"/>
      <c r="TD546" s="165"/>
      <c r="TE546" s="165"/>
      <c r="TF546" s="165"/>
      <c r="TG546" s="165"/>
      <c r="TH546" s="165"/>
      <c r="TI546" s="165"/>
      <c r="TJ546" s="165"/>
      <c r="TK546" s="165"/>
      <c r="TL546" s="165"/>
      <c r="TM546" s="165"/>
      <c r="TN546" s="165"/>
      <c r="TO546" s="165"/>
      <c r="TP546" s="165"/>
      <c r="TQ546" s="165"/>
      <c r="TR546" s="165"/>
      <c r="TS546" s="165"/>
      <c r="TT546" s="165"/>
      <c r="TU546" s="165"/>
      <c r="TV546" s="165"/>
      <c r="TW546" s="165"/>
      <c r="TX546" s="165"/>
      <c r="TY546" s="165"/>
      <c r="TZ546" s="165"/>
      <c r="UA546" s="165"/>
      <c r="UB546" s="165"/>
      <c r="UC546" s="165"/>
      <c r="UD546" s="165"/>
      <c r="UE546" s="165"/>
      <c r="UF546" s="165"/>
      <c r="UG546" s="165"/>
      <c r="UH546" s="165"/>
      <c r="UI546" s="165"/>
      <c r="UJ546" s="165"/>
      <c r="UK546" s="165"/>
      <c r="UL546" s="165"/>
      <c r="UM546" s="165"/>
      <c r="UN546" s="165"/>
      <c r="UO546" s="165"/>
      <c r="UP546" s="165"/>
      <c r="UQ546" s="165"/>
      <c r="UR546" s="165"/>
      <c r="US546" s="165"/>
      <c r="UT546" s="165"/>
      <c r="UU546" s="165"/>
      <c r="UV546" s="165"/>
      <c r="UW546" s="165"/>
      <c r="UX546" s="165"/>
      <c r="UY546" s="165"/>
      <c r="UZ546" s="165"/>
      <c r="VA546" s="165"/>
      <c r="VB546" s="165"/>
      <c r="VC546" s="165"/>
      <c r="VD546" s="165"/>
      <c r="VE546" s="165"/>
      <c r="VF546" s="165"/>
      <c r="VG546" s="165"/>
      <c r="VH546" s="165"/>
      <c r="VI546" s="165"/>
      <c r="VJ546" s="165"/>
      <c r="VK546" s="165"/>
      <c r="VL546" s="165"/>
      <c r="VM546" s="165"/>
      <c r="VN546" s="165"/>
      <c r="VO546" s="165"/>
      <c r="VP546" s="165"/>
      <c r="VQ546" s="165"/>
      <c r="VR546" s="165"/>
      <c r="VS546" s="165"/>
      <c r="VT546" s="165"/>
      <c r="VU546" s="165"/>
      <c r="VV546" s="165"/>
      <c r="VW546" s="165"/>
      <c r="VX546" s="165"/>
      <c r="VY546" s="165"/>
      <c r="VZ546" s="165"/>
      <c r="WA546" s="165"/>
      <c r="WB546" s="165"/>
      <c r="WC546" s="165"/>
      <c r="WD546" s="165"/>
      <c r="WE546" s="165"/>
      <c r="WF546" s="165"/>
      <c r="WG546" s="165"/>
      <c r="WH546" s="165"/>
      <c r="WI546" s="165"/>
      <c r="WJ546" s="165"/>
      <c r="WK546" s="165"/>
      <c r="WL546" s="165"/>
      <c r="WM546" s="165"/>
      <c r="WN546" s="165"/>
      <c r="WO546" s="165"/>
      <c r="WP546" s="165"/>
      <c r="WQ546" s="165"/>
      <c r="WR546" s="165"/>
      <c r="WS546" s="165"/>
      <c r="WT546" s="165"/>
      <c r="WU546" s="165"/>
      <c r="WV546" s="165"/>
      <c r="WW546" s="165"/>
      <c r="WX546" s="165"/>
      <c r="WY546" s="165"/>
      <c r="WZ546" s="165"/>
      <c r="XA546" s="165"/>
      <c r="XB546" s="165"/>
      <c r="XC546" s="165"/>
      <c r="XD546" s="165"/>
      <c r="XE546" s="165"/>
      <c r="XF546" s="165"/>
      <c r="XG546" s="165"/>
      <c r="XH546" s="165"/>
      <c r="XI546" s="165"/>
      <c r="XJ546" s="165"/>
      <c r="XK546" s="165"/>
      <c r="XL546" s="165"/>
      <c r="XM546" s="165"/>
      <c r="XN546" s="165"/>
      <c r="XO546" s="165"/>
      <c r="XP546" s="165"/>
      <c r="XQ546" s="165"/>
      <c r="XR546" s="165"/>
      <c r="XS546" s="165"/>
      <c r="XT546" s="165"/>
      <c r="XU546" s="165"/>
      <c r="XV546" s="165"/>
      <c r="XW546" s="165"/>
      <c r="XX546" s="165"/>
      <c r="XY546" s="165"/>
      <c r="XZ546" s="165"/>
      <c r="YA546" s="165"/>
      <c r="YB546" s="165"/>
      <c r="YC546" s="165"/>
      <c r="YD546" s="165"/>
      <c r="YE546" s="165"/>
      <c r="YF546" s="165"/>
      <c r="YG546" s="165"/>
      <c r="YH546" s="165"/>
      <c r="YI546" s="165"/>
      <c r="YJ546" s="165"/>
      <c r="YK546" s="165"/>
      <c r="YL546" s="165"/>
      <c r="YM546" s="165"/>
      <c r="YN546" s="165"/>
      <c r="YO546" s="165"/>
      <c r="YP546" s="165"/>
      <c r="YQ546" s="165"/>
      <c r="YR546" s="165"/>
      <c r="YS546" s="165"/>
      <c r="YT546" s="165"/>
      <c r="YU546" s="165"/>
      <c r="YV546" s="165"/>
      <c r="YW546" s="165"/>
      <c r="YX546" s="165"/>
      <c r="YY546" s="165"/>
      <c r="YZ546" s="165"/>
      <c r="ZA546" s="165"/>
      <c r="ZB546" s="165"/>
      <c r="ZC546" s="165"/>
      <c r="ZD546" s="165"/>
      <c r="ZE546" s="165"/>
      <c r="ZF546" s="165"/>
      <c r="ZG546" s="165"/>
      <c r="ZH546" s="165"/>
      <c r="ZI546" s="165"/>
      <c r="ZJ546" s="165"/>
      <c r="ZK546" s="165"/>
      <c r="ZL546" s="165"/>
      <c r="ZM546" s="165"/>
      <c r="ZN546" s="165"/>
      <c r="ZO546" s="165"/>
      <c r="ZP546" s="165"/>
      <c r="ZQ546" s="165"/>
      <c r="ZR546" s="165"/>
      <c r="ZS546" s="165"/>
      <c r="ZT546" s="165"/>
      <c r="ZU546" s="165"/>
      <c r="ZV546" s="165"/>
      <c r="ZW546" s="165"/>
      <c r="ZX546" s="165"/>
      <c r="ZY546" s="165"/>
      <c r="ZZ546" s="165"/>
      <c r="AAA546" s="165"/>
      <c r="AAB546" s="165"/>
      <c r="AAC546" s="165"/>
      <c r="AAD546" s="165"/>
      <c r="AAE546" s="165"/>
      <c r="AAF546" s="165"/>
      <c r="AAG546" s="165"/>
      <c r="AAH546" s="165"/>
      <c r="AAI546" s="165"/>
      <c r="AAJ546" s="165"/>
      <c r="AAK546" s="165"/>
      <c r="AAL546" s="165"/>
      <c r="AAM546" s="165"/>
      <c r="AAN546" s="165"/>
      <c r="AAO546" s="165"/>
      <c r="AAP546" s="165"/>
      <c r="AAQ546" s="165"/>
      <c r="AAR546" s="165"/>
      <c r="AAS546" s="165"/>
      <c r="AAT546" s="165"/>
      <c r="AAU546" s="165"/>
      <c r="AAV546" s="165"/>
      <c r="AAW546" s="165"/>
      <c r="AAX546" s="165"/>
      <c r="AAY546" s="165"/>
      <c r="AAZ546" s="165"/>
      <c r="ABA546" s="165"/>
      <c r="ABB546" s="165"/>
      <c r="ABC546" s="165"/>
      <c r="ABD546" s="165"/>
      <c r="ABE546" s="165"/>
      <c r="ABF546" s="165"/>
      <c r="ABG546" s="165"/>
      <c r="ABH546" s="165"/>
      <c r="ABI546" s="165"/>
      <c r="ABJ546" s="165"/>
      <c r="ABK546" s="165"/>
      <c r="ABL546" s="165"/>
      <c r="ABM546" s="165"/>
      <c r="ABN546" s="165"/>
      <c r="ABO546" s="165"/>
      <c r="ABP546" s="165"/>
      <c r="ABQ546" s="165"/>
      <c r="ABR546" s="165"/>
      <c r="ABS546" s="165"/>
      <c r="ABT546" s="165"/>
      <c r="ABU546" s="165"/>
      <c r="ABV546" s="165"/>
      <c r="ABW546" s="165"/>
      <c r="ABX546" s="165"/>
      <c r="ABY546" s="165"/>
      <c r="ABZ546" s="165"/>
      <c r="ACA546" s="165"/>
      <c r="ACB546" s="165"/>
      <c r="ACC546" s="165"/>
      <c r="ACD546" s="165"/>
      <c r="ACE546" s="165"/>
      <c r="ACF546" s="165"/>
      <c r="ACG546" s="165"/>
      <c r="ACH546" s="165"/>
      <c r="ACI546" s="165"/>
      <c r="ACJ546" s="165"/>
      <c r="ACK546" s="165"/>
      <c r="ACL546" s="165"/>
      <c r="ACM546" s="165"/>
      <c r="ACN546" s="165"/>
      <c r="ACO546" s="165"/>
      <c r="ACP546" s="165"/>
      <c r="ACQ546" s="165"/>
      <c r="ACR546" s="165"/>
      <c r="ACS546" s="165"/>
      <c r="ACT546" s="165"/>
      <c r="ACU546" s="165"/>
      <c r="ACV546" s="165"/>
      <c r="ACW546" s="165"/>
      <c r="ACX546" s="165"/>
      <c r="ACY546" s="165"/>
      <c r="ACZ546" s="165"/>
      <c r="ADA546" s="165"/>
      <c r="ADB546" s="165"/>
      <c r="ADC546" s="165"/>
      <c r="ADD546" s="165"/>
      <c r="ADE546" s="165"/>
      <c r="ADF546" s="165"/>
      <c r="ADG546" s="165"/>
      <c r="ADH546" s="165"/>
      <c r="ADI546" s="165"/>
      <c r="ADJ546" s="165"/>
      <c r="ADK546" s="165"/>
      <c r="ADL546" s="165"/>
      <c r="ADM546" s="165"/>
      <c r="ADN546" s="165"/>
      <c r="ADO546" s="165"/>
      <c r="ADP546" s="165"/>
      <c r="ADQ546" s="165"/>
      <c r="ADR546" s="165"/>
      <c r="ADS546" s="165"/>
      <c r="ADT546" s="165"/>
      <c r="ADU546" s="165"/>
      <c r="ADV546" s="165"/>
      <c r="ADW546" s="165"/>
      <c r="ADX546" s="165"/>
      <c r="ADY546" s="165"/>
      <c r="ADZ546" s="165"/>
      <c r="AEA546" s="165"/>
      <c r="AEB546" s="165"/>
      <c r="AEC546" s="165"/>
      <c r="AED546" s="165"/>
      <c r="AEE546" s="165"/>
      <c r="AEF546" s="165"/>
      <c r="AEG546" s="165"/>
      <c r="AEH546" s="165"/>
      <c r="AEI546" s="165"/>
      <c r="AEJ546" s="165"/>
      <c r="AEK546" s="165"/>
      <c r="AEL546" s="165"/>
      <c r="AEM546" s="165"/>
      <c r="AEN546" s="165"/>
      <c r="AEO546" s="165"/>
      <c r="AEP546" s="165"/>
      <c r="AEQ546" s="165"/>
      <c r="AER546" s="165"/>
      <c r="AES546" s="165"/>
      <c r="AET546" s="165"/>
      <c r="AEU546" s="165"/>
      <c r="AEV546" s="165"/>
      <c r="AEW546" s="165"/>
      <c r="AEX546" s="165"/>
      <c r="AEY546" s="165"/>
      <c r="AEZ546" s="165"/>
      <c r="AFA546" s="165"/>
      <c r="AFB546" s="165"/>
      <c r="AFC546" s="165"/>
      <c r="AFD546" s="165"/>
      <c r="AFE546" s="165"/>
      <c r="AFF546" s="165"/>
      <c r="AFG546" s="165"/>
      <c r="AFH546" s="165"/>
      <c r="AFI546" s="165"/>
      <c r="AFJ546" s="165"/>
      <c r="AFK546" s="165"/>
      <c r="AFL546" s="165"/>
      <c r="AFM546" s="165"/>
      <c r="AFN546" s="165"/>
      <c r="AFO546" s="165"/>
      <c r="AFP546" s="165"/>
      <c r="AFQ546" s="165"/>
      <c r="AFR546" s="165"/>
      <c r="AFS546" s="165"/>
      <c r="AFT546" s="165"/>
      <c r="AFU546" s="165"/>
      <c r="AFV546" s="165"/>
      <c r="AFW546" s="165"/>
      <c r="AFX546" s="165"/>
      <c r="AFY546" s="165"/>
      <c r="AFZ546" s="165"/>
      <c r="AGA546" s="165"/>
      <c r="AGB546" s="165"/>
      <c r="AGC546" s="165"/>
      <c r="AGD546" s="165"/>
      <c r="AGE546" s="165"/>
      <c r="AGF546" s="165"/>
      <c r="AGG546" s="165"/>
      <c r="AGH546" s="165"/>
      <c r="AGI546" s="165"/>
      <c r="AGJ546" s="165"/>
      <c r="AGK546" s="165"/>
      <c r="AGL546" s="165"/>
      <c r="AGM546" s="165"/>
      <c r="AGN546" s="165"/>
      <c r="AGO546" s="165"/>
      <c r="AGP546" s="165"/>
      <c r="AGQ546" s="165"/>
      <c r="AGR546" s="165"/>
      <c r="AGS546" s="165"/>
      <c r="AGT546" s="165"/>
      <c r="AGU546" s="165"/>
      <c r="AGV546" s="165"/>
      <c r="AGW546" s="165"/>
      <c r="AGX546" s="165"/>
      <c r="AGY546" s="165"/>
      <c r="AGZ546" s="165"/>
      <c r="AHA546" s="165"/>
      <c r="AHB546" s="165"/>
      <c r="AHC546" s="165"/>
      <c r="AHD546" s="165"/>
      <c r="AHE546" s="165"/>
      <c r="AHF546" s="165"/>
      <c r="AHG546" s="165"/>
      <c r="AHH546" s="165"/>
      <c r="AHI546" s="165"/>
      <c r="AHJ546" s="165"/>
      <c r="AHK546" s="165"/>
      <c r="AHL546" s="165"/>
      <c r="AHM546" s="165"/>
      <c r="AHN546" s="165"/>
      <c r="AHO546" s="165"/>
      <c r="AHP546" s="165"/>
      <c r="AHQ546" s="165"/>
      <c r="AHR546" s="165"/>
      <c r="AHS546" s="165"/>
      <c r="AHT546" s="165"/>
      <c r="AHU546" s="165"/>
      <c r="AHV546" s="165"/>
      <c r="AHW546" s="165"/>
      <c r="AHX546" s="165"/>
      <c r="AHY546" s="165"/>
      <c r="AHZ546" s="165"/>
      <c r="AIA546" s="165"/>
      <c r="AIB546" s="165"/>
      <c r="AIC546" s="165"/>
      <c r="AID546" s="165"/>
      <c r="AIE546" s="165"/>
      <c r="AIF546" s="165"/>
      <c r="AIG546" s="165"/>
      <c r="AIH546" s="165"/>
      <c r="AII546" s="165"/>
      <c r="AIJ546" s="165"/>
      <c r="AIK546" s="165"/>
      <c r="AIL546" s="165"/>
      <c r="AIM546" s="165"/>
      <c r="AIN546" s="165"/>
      <c r="AIO546" s="165"/>
      <c r="AIP546" s="165"/>
      <c r="AIQ546" s="165"/>
      <c r="AIR546" s="165"/>
      <c r="AIS546" s="165"/>
      <c r="AIT546" s="165"/>
      <c r="AIU546" s="165"/>
      <c r="AIV546" s="165"/>
      <c r="AIW546" s="165"/>
      <c r="AIX546" s="165"/>
      <c r="AIY546" s="165"/>
      <c r="AIZ546" s="165"/>
      <c r="AJA546" s="165"/>
      <c r="AJB546" s="165"/>
      <c r="AJC546" s="165"/>
      <c r="AJD546" s="165"/>
      <c r="AJE546" s="165"/>
      <c r="AJF546" s="165"/>
      <c r="AJG546" s="165"/>
      <c r="AJH546" s="165"/>
      <c r="AJI546" s="165"/>
      <c r="AJJ546" s="165"/>
      <c r="AJK546" s="165"/>
      <c r="AJL546" s="165"/>
      <c r="AJM546" s="165"/>
      <c r="AJN546" s="165"/>
      <c r="AJO546" s="165"/>
      <c r="AJP546" s="165"/>
      <c r="AJQ546" s="165"/>
      <c r="AJR546" s="165"/>
      <c r="AJS546" s="165"/>
      <c r="AJT546" s="165"/>
      <c r="AJU546" s="165"/>
      <c r="AJV546" s="165"/>
      <c r="AJW546" s="165"/>
      <c r="AJX546" s="165"/>
      <c r="AJY546" s="165"/>
      <c r="AJZ546" s="165"/>
    </row>
    <row r="547" spans="1:962" ht="63" x14ac:dyDescent="0.25">
      <c r="A547" s="126">
        <v>60000702</v>
      </c>
      <c r="B547" s="61" t="s">
        <v>1480</v>
      </c>
      <c r="C547" s="169" t="s">
        <v>1368</v>
      </c>
      <c r="D547" s="155">
        <f t="shared" si="36"/>
        <v>2440</v>
      </c>
      <c r="E547" s="155">
        <f>VLOOKUP(A547,[6]Лист2!$A$10:$G$1458,6,0)</f>
        <v>2928</v>
      </c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  <c r="AZ547" s="165"/>
      <c r="BA547" s="165"/>
      <c r="BB547" s="165"/>
      <c r="BC547" s="165"/>
      <c r="BD547" s="165"/>
      <c r="BE547" s="165"/>
      <c r="BF547" s="165"/>
      <c r="BG547" s="165"/>
      <c r="BH547" s="165"/>
      <c r="BI547" s="165"/>
      <c r="BJ547" s="165"/>
      <c r="BK547" s="165"/>
      <c r="BL547" s="165"/>
      <c r="BM547" s="165"/>
      <c r="BN547" s="165"/>
      <c r="BO547" s="165"/>
      <c r="BP547" s="165"/>
      <c r="BQ547" s="165"/>
      <c r="BR547" s="165"/>
      <c r="BS547" s="165"/>
      <c r="BT547" s="165"/>
      <c r="BU547" s="165"/>
      <c r="BV547" s="165"/>
      <c r="BW547" s="165"/>
      <c r="BX547" s="165"/>
      <c r="BY547" s="165"/>
      <c r="BZ547" s="165"/>
      <c r="CA547" s="165"/>
      <c r="CB547" s="165"/>
      <c r="CC547" s="165"/>
      <c r="CD547" s="165"/>
      <c r="CE547" s="165"/>
      <c r="CF547" s="165"/>
      <c r="CG547" s="165"/>
      <c r="CH547" s="165"/>
      <c r="CI547" s="165"/>
      <c r="CJ547" s="165"/>
      <c r="CK547" s="165"/>
      <c r="CL547" s="165"/>
      <c r="CM547" s="165"/>
      <c r="CN547" s="165"/>
      <c r="CO547" s="165"/>
      <c r="CP547" s="165"/>
      <c r="CQ547" s="165"/>
      <c r="CR547" s="165"/>
      <c r="CS547" s="165"/>
      <c r="CT547" s="165"/>
      <c r="CU547" s="165"/>
      <c r="CV547" s="165"/>
      <c r="CW547" s="165"/>
      <c r="CX547" s="165"/>
      <c r="CY547" s="165"/>
      <c r="CZ547" s="165"/>
      <c r="DA547" s="165"/>
      <c r="DB547" s="165"/>
      <c r="DC547" s="165"/>
      <c r="DD547" s="165"/>
      <c r="DE547" s="165"/>
      <c r="DF547" s="165"/>
      <c r="DG547" s="165"/>
      <c r="DH547" s="165"/>
      <c r="DI547" s="165"/>
      <c r="DJ547" s="165"/>
      <c r="DK547" s="165"/>
      <c r="DL547" s="165"/>
      <c r="DM547" s="165"/>
      <c r="DN547" s="165"/>
      <c r="DO547" s="165"/>
      <c r="DP547" s="165"/>
      <c r="DQ547" s="165"/>
      <c r="DR547" s="165"/>
      <c r="DS547" s="165"/>
      <c r="DT547" s="165"/>
      <c r="DU547" s="165"/>
      <c r="DV547" s="165"/>
      <c r="DW547" s="165"/>
      <c r="DX547" s="165"/>
      <c r="DY547" s="165"/>
      <c r="DZ547" s="165"/>
      <c r="EA547" s="165"/>
      <c r="EB547" s="165"/>
      <c r="EC547" s="165"/>
      <c r="ED547" s="165"/>
      <c r="EE547" s="165"/>
      <c r="EF547" s="165"/>
      <c r="EG547" s="165"/>
      <c r="EH547" s="165"/>
      <c r="EI547" s="165"/>
      <c r="EJ547" s="165"/>
      <c r="EK547" s="165"/>
      <c r="EL547" s="165"/>
      <c r="EM547" s="165"/>
      <c r="EN547" s="165"/>
      <c r="EO547" s="165"/>
      <c r="EP547" s="165"/>
      <c r="EQ547" s="165"/>
      <c r="ER547" s="165"/>
      <c r="ES547" s="165"/>
      <c r="ET547" s="165"/>
      <c r="EU547" s="165"/>
      <c r="EV547" s="165"/>
      <c r="EW547" s="165"/>
      <c r="EX547" s="165"/>
      <c r="EY547" s="165"/>
      <c r="EZ547" s="165"/>
      <c r="FA547" s="165"/>
      <c r="FB547" s="165"/>
      <c r="FC547" s="165"/>
      <c r="FD547" s="165"/>
      <c r="FE547" s="165"/>
      <c r="FF547" s="165"/>
      <c r="FG547" s="165"/>
      <c r="FH547" s="165"/>
      <c r="FI547" s="165"/>
      <c r="FJ547" s="165"/>
      <c r="FK547" s="165"/>
      <c r="FL547" s="165"/>
      <c r="FM547" s="165"/>
      <c r="FN547" s="165"/>
      <c r="FO547" s="165"/>
      <c r="FP547" s="165"/>
      <c r="FQ547" s="165"/>
      <c r="FR547" s="165"/>
      <c r="FS547" s="165"/>
      <c r="FT547" s="165"/>
      <c r="FU547" s="165"/>
      <c r="FV547" s="165"/>
      <c r="FW547" s="165"/>
      <c r="FX547" s="165"/>
      <c r="FY547" s="165"/>
      <c r="FZ547" s="165"/>
      <c r="GA547" s="165"/>
      <c r="GB547" s="165"/>
      <c r="GC547" s="165"/>
      <c r="GD547" s="165"/>
      <c r="GE547" s="165"/>
      <c r="GF547" s="165"/>
      <c r="GG547" s="165"/>
      <c r="GH547" s="165"/>
      <c r="GI547" s="165"/>
      <c r="GJ547" s="165"/>
      <c r="GK547" s="165"/>
      <c r="GL547" s="165"/>
      <c r="GM547" s="165"/>
      <c r="GN547" s="165"/>
      <c r="GO547" s="165"/>
      <c r="GP547" s="165"/>
      <c r="GQ547" s="165"/>
      <c r="GR547" s="165"/>
      <c r="GS547" s="165"/>
      <c r="GT547" s="165"/>
      <c r="GU547" s="165"/>
      <c r="GV547" s="165"/>
      <c r="GW547" s="165"/>
      <c r="GX547" s="165"/>
      <c r="GY547" s="165"/>
      <c r="GZ547" s="165"/>
      <c r="HA547" s="165"/>
      <c r="HB547" s="165"/>
      <c r="HC547" s="165"/>
      <c r="HD547" s="165"/>
      <c r="HE547" s="165"/>
      <c r="HF547" s="165"/>
      <c r="HG547" s="165"/>
      <c r="HH547" s="165"/>
      <c r="HI547" s="165"/>
      <c r="HJ547" s="165"/>
      <c r="HK547" s="165"/>
      <c r="HL547" s="165"/>
      <c r="HM547" s="165"/>
      <c r="HN547" s="165"/>
      <c r="HO547" s="165"/>
      <c r="HP547" s="165"/>
      <c r="HQ547" s="165"/>
      <c r="HR547" s="165"/>
      <c r="HS547" s="165"/>
      <c r="HT547" s="165"/>
      <c r="HU547" s="165"/>
      <c r="HV547" s="165"/>
      <c r="HW547" s="165"/>
      <c r="HX547" s="165"/>
      <c r="HY547" s="165"/>
      <c r="HZ547" s="165"/>
      <c r="IA547" s="165"/>
      <c r="IB547" s="165"/>
      <c r="IC547" s="165"/>
      <c r="ID547" s="165"/>
      <c r="IE547" s="165"/>
      <c r="IF547" s="165"/>
      <c r="IG547" s="165"/>
      <c r="IH547" s="165"/>
      <c r="II547" s="165"/>
      <c r="IJ547" s="165"/>
      <c r="IK547" s="165"/>
      <c r="IL547" s="165"/>
      <c r="IM547" s="165"/>
      <c r="IN547" s="165"/>
      <c r="IO547" s="165"/>
      <c r="IP547" s="165"/>
      <c r="IQ547" s="165"/>
      <c r="IR547" s="165"/>
      <c r="IS547" s="165"/>
      <c r="IT547" s="165"/>
      <c r="IU547" s="165"/>
      <c r="IV547" s="165"/>
      <c r="IW547" s="165"/>
      <c r="IX547" s="165"/>
      <c r="IY547" s="165"/>
      <c r="IZ547" s="165"/>
      <c r="JA547" s="165"/>
      <c r="JB547" s="165"/>
      <c r="JC547" s="165"/>
      <c r="JD547" s="165"/>
      <c r="JE547" s="165"/>
      <c r="JF547" s="165"/>
      <c r="JG547" s="165"/>
      <c r="JH547" s="165"/>
      <c r="JI547" s="165"/>
      <c r="JJ547" s="165"/>
      <c r="JK547" s="165"/>
      <c r="JL547" s="165"/>
      <c r="JM547" s="165"/>
      <c r="JN547" s="165"/>
      <c r="JO547" s="165"/>
      <c r="JP547" s="165"/>
      <c r="JQ547" s="165"/>
      <c r="JR547" s="165"/>
      <c r="JS547" s="165"/>
      <c r="JT547" s="165"/>
      <c r="JU547" s="165"/>
      <c r="JV547" s="165"/>
      <c r="JW547" s="165"/>
      <c r="JX547" s="165"/>
      <c r="JY547" s="165"/>
      <c r="JZ547" s="165"/>
      <c r="KA547" s="165"/>
      <c r="KB547" s="165"/>
      <c r="KC547" s="165"/>
      <c r="KD547" s="165"/>
      <c r="KE547" s="165"/>
      <c r="KF547" s="165"/>
      <c r="KG547" s="165"/>
      <c r="KH547" s="165"/>
      <c r="KI547" s="165"/>
      <c r="KJ547" s="165"/>
      <c r="KK547" s="165"/>
      <c r="KL547" s="165"/>
      <c r="KM547" s="165"/>
      <c r="KN547" s="165"/>
      <c r="KO547" s="165"/>
      <c r="KP547" s="165"/>
      <c r="KQ547" s="165"/>
      <c r="KR547" s="165"/>
      <c r="KS547" s="165"/>
      <c r="KT547" s="165"/>
      <c r="KU547" s="165"/>
      <c r="KV547" s="165"/>
      <c r="KW547" s="165"/>
      <c r="KX547" s="165"/>
      <c r="KY547" s="165"/>
      <c r="KZ547" s="165"/>
      <c r="LA547" s="165"/>
      <c r="LB547" s="165"/>
      <c r="LC547" s="165"/>
      <c r="LD547" s="165"/>
      <c r="LE547" s="165"/>
      <c r="LF547" s="165"/>
      <c r="LG547" s="165"/>
      <c r="LH547" s="165"/>
      <c r="LI547" s="165"/>
      <c r="LJ547" s="165"/>
      <c r="LK547" s="165"/>
      <c r="LL547" s="165"/>
      <c r="LM547" s="165"/>
      <c r="LN547" s="165"/>
      <c r="LO547" s="165"/>
      <c r="LP547" s="165"/>
      <c r="LQ547" s="165"/>
      <c r="LR547" s="165"/>
      <c r="LS547" s="165"/>
      <c r="LT547" s="165"/>
      <c r="LU547" s="165"/>
      <c r="LV547" s="165"/>
      <c r="LW547" s="165"/>
      <c r="LX547" s="165"/>
      <c r="LY547" s="165"/>
      <c r="LZ547" s="165"/>
      <c r="MA547" s="165"/>
      <c r="MB547" s="165"/>
      <c r="MC547" s="165"/>
      <c r="MD547" s="165"/>
      <c r="ME547" s="165"/>
      <c r="MF547" s="165"/>
      <c r="MG547" s="165"/>
      <c r="MH547" s="165"/>
      <c r="MI547" s="165"/>
      <c r="MJ547" s="165"/>
      <c r="MK547" s="165"/>
      <c r="ML547" s="165"/>
      <c r="MM547" s="165"/>
      <c r="MN547" s="165"/>
      <c r="MO547" s="165"/>
      <c r="MP547" s="165"/>
      <c r="MQ547" s="165"/>
      <c r="MR547" s="165"/>
      <c r="MS547" s="165"/>
      <c r="MT547" s="165"/>
      <c r="MU547" s="165"/>
      <c r="MV547" s="165"/>
      <c r="MW547" s="165"/>
      <c r="MX547" s="165"/>
      <c r="MY547" s="165"/>
      <c r="MZ547" s="165"/>
      <c r="NA547" s="165"/>
      <c r="NB547" s="165"/>
      <c r="NC547" s="165"/>
      <c r="ND547" s="165"/>
      <c r="NE547" s="165"/>
      <c r="NF547" s="165"/>
      <c r="NG547" s="165"/>
      <c r="NH547" s="165"/>
      <c r="NI547" s="165"/>
      <c r="NJ547" s="165"/>
      <c r="NK547" s="165"/>
      <c r="NL547" s="165"/>
      <c r="NM547" s="165"/>
      <c r="NN547" s="165"/>
      <c r="NO547" s="165"/>
      <c r="NP547" s="165"/>
      <c r="NQ547" s="165"/>
      <c r="NR547" s="165"/>
      <c r="NS547" s="165"/>
      <c r="NT547" s="165"/>
      <c r="NU547" s="165"/>
      <c r="NV547" s="165"/>
      <c r="NW547" s="165"/>
      <c r="NX547" s="165"/>
      <c r="NY547" s="165"/>
      <c r="NZ547" s="165"/>
      <c r="OA547" s="165"/>
      <c r="OB547" s="165"/>
      <c r="OC547" s="165"/>
      <c r="OD547" s="165"/>
      <c r="OE547" s="165"/>
      <c r="OF547" s="165"/>
      <c r="OG547" s="165"/>
      <c r="OH547" s="165"/>
      <c r="OI547" s="165"/>
      <c r="OJ547" s="165"/>
      <c r="OK547" s="165"/>
      <c r="OL547" s="165"/>
      <c r="OM547" s="165"/>
      <c r="ON547" s="165"/>
      <c r="OO547" s="165"/>
      <c r="OP547" s="165"/>
      <c r="OQ547" s="165"/>
      <c r="OR547" s="165"/>
      <c r="OS547" s="165"/>
      <c r="OT547" s="165"/>
      <c r="OU547" s="165"/>
      <c r="OV547" s="165"/>
      <c r="OW547" s="165"/>
      <c r="OX547" s="165"/>
      <c r="OY547" s="165"/>
      <c r="OZ547" s="165"/>
      <c r="PA547" s="165"/>
      <c r="PB547" s="165"/>
      <c r="PC547" s="165"/>
      <c r="PD547" s="165"/>
      <c r="PE547" s="165"/>
      <c r="PF547" s="165"/>
      <c r="PG547" s="165"/>
      <c r="PH547" s="165"/>
      <c r="PI547" s="165"/>
      <c r="PJ547" s="165"/>
      <c r="PK547" s="165"/>
      <c r="PL547" s="165"/>
      <c r="PM547" s="165"/>
      <c r="PN547" s="165"/>
      <c r="PO547" s="165"/>
      <c r="PP547" s="165"/>
      <c r="PQ547" s="165"/>
      <c r="PR547" s="165"/>
      <c r="PS547" s="165"/>
      <c r="PT547" s="165"/>
      <c r="PU547" s="165"/>
      <c r="PV547" s="165"/>
      <c r="PW547" s="165"/>
      <c r="PX547" s="165"/>
      <c r="PY547" s="165"/>
      <c r="PZ547" s="165"/>
      <c r="QA547" s="165"/>
      <c r="QB547" s="165"/>
      <c r="QC547" s="165"/>
      <c r="QD547" s="165"/>
      <c r="QE547" s="165"/>
      <c r="QF547" s="165"/>
      <c r="QG547" s="165"/>
      <c r="QH547" s="165"/>
      <c r="QI547" s="165"/>
      <c r="QJ547" s="165"/>
      <c r="QK547" s="165"/>
      <c r="QL547" s="165"/>
      <c r="QM547" s="165"/>
      <c r="QN547" s="165"/>
      <c r="QO547" s="165"/>
      <c r="QP547" s="165"/>
      <c r="QQ547" s="165"/>
      <c r="QR547" s="165"/>
      <c r="QS547" s="165"/>
      <c r="QT547" s="165"/>
      <c r="QU547" s="165"/>
      <c r="QV547" s="165"/>
      <c r="QW547" s="165"/>
      <c r="QX547" s="165"/>
      <c r="QY547" s="165"/>
      <c r="QZ547" s="165"/>
      <c r="RA547" s="165"/>
      <c r="RB547" s="165"/>
      <c r="RC547" s="165"/>
      <c r="RD547" s="165"/>
      <c r="RE547" s="165"/>
      <c r="RF547" s="165"/>
      <c r="RG547" s="165"/>
      <c r="RH547" s="165"/>
      <c r="RI547" s="165"/>
      <c r="RJ547" s="165"/>
      <c r="RK547" s="165"/>
      <c r="RL547" s="165"/>
      <c r="RM547" s="165"/>
      <c r="RN547" s="165"/>
      <c r="RO547" s="165"/>
      <c r="RP547" s="165"/>
      <c r="RQ547" s="165"/>
      <c r="RR547" s="165"/>
      <c r="RS547" s="165"/>
      <c r="RT547" s="165"/>
      <c r="RU547" s="165"/>
      <c r="RV547" s="165"/>
      <c r="RW547" s="165"/>
      <c r="RX547" s="165"/>
      <c r="RY547" s="165"/>
      <c r="RZ547" s="165"/>
      <c r="SA547" s="165"/>
      <c r="SB547" s="165"/>
      <c r="SC547" s="165"/>
      <c r="SD547" s="165"/>
      <c r="SE547" s="165"/>
      <c r="SF547" s="165"/>
      <c r="SG547" s="165"/>
      <c r="SH547" s="165"/>
      <c r="SI547" s="165"/>
      <c r="SJ547" s="165"/>
      <c r="SK547" s="165"/>
      <c r="SL547" s="165"/>
      <c r="SM547" s="165"/>
      <c r="SN547" s="165"/>
      <c r="SO547" s="165"/>
      <c r="SP547" s="165"/>
      <c r="SQ547" s="165"/>
      <c r="SR547" s="165"/>
      <c r="SS547" s="165"/>
      <c r="ST547" s="165"/>
      <c r="SU547" s="165"/>
      <c r="SV547" s="165"/>
      <c r="SW547" s="165"/>
      <c r="SX547" s="165"/>
      <c r="SY547" s="165"/>
      <c r="SZ547" s="165"/>
      <c r="TA547" s="165"/>
      <c r="TB547" s="165"/>
      <c r="TC547" s="165"/>
      <c r="TD547" s="165"/>
      <c r="TE547" s="165"/>
      <c r="TF547" s="165"/>
      <c r="TG547" s="165"/>
      <c r="TH547" s="165"/>
      <c r="TI547" s="165"/>
      <c r="TJ547" s="165"/>
      <c r="TK547" s="165"/>
      <c r="TL547" s="165"/>
      <c r="TM547" s="165"/>
      <c r="TN547" s="165"/>
      <c r="TO547" s="165"/>
      <c r="TP547" s="165"/>
      <c r="TQ547" s="165"/>
      <c r="TR547" s="165"/>
      <c r="TS547" s="165"/>
      <c r="TT547" s="165"/>
      <c r="TU547" s="165"/>
      <c r="TV547" s="165"/>
      <c r="TW547" s="165"/>
      <c r="TX547" s="165"/>
      <c r="TY547" s="165"/>
      <c r="TZ547" s="165"/>
      <c r="UA547" s="165"/>
      <c r="UB547" s="165"/>
      <c r="UC547" s="165"/>
      <c r="UD547" s="165"/>
      <c r="UE547" s="165"/>
      <c r="UF547" s="165"/>
      <c r="UG547" s="165"/>
      <c r="UH547" s="165"/>
      <c r="UI547" s="165"/>
      <c r="UJ547" s="165"/>
      <c r="UK547" s="165"/>
      <c r="UL547" s="165"/>
      <c r="UM547" s="165"/>
      <c r="UN547" s="165"/>
      <c r="UO547" s="165"/>
      <c r="UP547" s="165"/>
      <c r="UQ547" s="165"/>
      <c r="UR547" s="165"/>
      <c r="US547" s="165"/>
      <c r="UT547" s="165"/>
      <c r="UU547" s="165"/>
      <c r="UV547" s="165"/>
      <c r="UW547" s="165"/>
      <c r="UX547" s="165"/>
      <c r="UY547" s="165"/>
      <c r="UZ547" s="165"/>
      <c r="VA547" s="165"/>
      <c r="VB547" s="165"/>
      <c r="VC547" s="165"/>
      <c r="VD547" s="165"/>
      <c r="VE547" s="165"/>
      <c r="VF547" s="165"/>
      <c r="VG547" s="165"/>
      <c r="VH547" s="165"/>
      <c r="VI547" s="165"/>
      <c r="VJ547" s="165"/>
      <c r="VK547" s="165"/>
      <c r="VL547" s="165"/>
      <c r="VM547" s="165"/>
      <c r="VN547" s="165"/>
      <c r="VO547" s="165"/>
      <c r="VP547" s="165"/>
      <c r="VQ547" s="165"/>
      <c r="VR547" s="165"/>
      <c r="VS547" s="165"/>
      <c r="VT547" s="165"/>
      <c r="VU547" s="165"/>
      <c r="VV547" s="165"/>
      <c r="VW547" s="165"/>
      <c r="VX547" s="165"/>
      <c r="VY547" s="165"/>
      <c r="VZ547" s="165"/>
      <c r="WA547" s="165"/>
      <c r="WB547" s="165"/>
      <c r="WC547" s="165"/>
      <c r="WD547" s="165"/>
      <c r="WE547" s="165"/>
      <c r="WF547" s="165"/>
      <c r="WG547" s="165"/>
      <c r="WH547" s="165"/>
      <c r="WI547" s="165"/>
      <c r="WJ547" s="165"/>
      <c r="WK547" s="165"/>
      <c r="WL547" s="165"/>
      <c r="WM547" s="165"/>
      <c r="WN547" s="165"/>
      <c r="WO547" s="165"/>
      <c r="WP547" s="165"/>
      <c r="WQ547" s="165"/>
      <c r="WR547" s="165"/>
      <c r="WS547" s="165"/>
      <c r="WT547" s="165"/>
      <c r="WU547" s="165"/>
      <c r="WV547" s="165"/>
      <c r="WW547" s="165"/>
      <c r="WX547" s="165"/>
      <c r="WY547" s="165"/>
      <c r="WZ547" s="165"/>
      <c r="XA547" s="165"/>
      <c r="XB547" s="165"/>
      <c r="XC547" s="165"/>
      <c r="XD547" s="165"/>
      <c r="XE547" s="165"/>
      <c r="XF547" s="165"/>
      <c r="XG547" s="165"/>
      <c r="XH547" s="165"/>
      <c r="XI547" s="165"/>
      <c r="XJ547" s="165"/>
      <c r="XK547" s="165"/>
      <c r="XL547" s="165"/>
      <c r="XM547" s="165"/>
      <c r="XN547" s="165"/>
      <c r="XO547" s="165"/>
      <c r="XP547" s="165"/>
      <c r="XQ547" s="165"/>
      <c r="XR547" s="165"/>
      <c r="XS547" s="165"/>
      <c r="XT547" s="165"/>
      <c r="XU547" s="165"/>
      <c r="XV547" s="165"/>
      <c r="XW547" s="165"/>
      <c r="XX547" s="165"/>
      <c r="XY547" s="165"/>
      <c r="XZ547" s="165"/>
      <c r="YA547" s="165"/>
      <c r="YB547" s="165"/>
      <c r="YC547" s="165"/>
      <c r="YD547" s="165"/>
      <c r="YE547" s="165"/>
      <c r="YF547" s="165"/>
      <c r="YG547" s="165"/>
      <c r="YH547" s="165"/>
      <c r="YI547" s="165"/>
      <c r="YJ547" s="165"/>
      <c r="YK547" s="165"/>
      <c r="YL547" s="165"/>
      <c r="YM547" s="165"/>
      <c r="YN547" s="165"/>
      <c r="YO547" s="165"/>
      <c r="YP547" s="165"/>
      <c r="YQ547" s="165"/>
      <c r="YR547" s="165"/>
      <c r="YS547" s="165"/>
      <c r="YT547" s="165"/>
      <c r="YU547" s="165"/>
      <c r="YV547" s="165"/>
      <c r="YW547" s="165"/>
      <c r="YX547" s="165"/>
      <c r="YY547" s="165"/>
      <c r="YZ547" s="165"/>
      <c r="ZA547" s="165"/>
      <c r="ZB547" s="165"/>
      <c r="ZC547" s="165"/>
      <c r="ZD547" s="165"/>
      <c r="ZE547" s="165"/>
      <c r="ZF547" s="165"/>
      <c r="ZG547" s="165"/>
      <c r="ZH547" s="165"/>
      <c r="ZI547" s="165"/>
      <c r="ZJ547" s="165"/>
      <c r="ZK547" s="165"/>
      <c r="ZL547" s="165"/>
      <c r="ZM547" s="165"/>
      <c r="ZN547" s="165"/>
      <c r="ZO547" s="165"/>
      <c r="ZP547" s="165"/>
      <c r="ZQ547" s="165"/>
      <c r="ZR547" s="165"/>
      <c r="ZS547" s="165"/>
      <c r="ZT547" s="165"/>
      <c r="ZU547" s="165"/>
      <c r="ZV547" s="165"/>
      <c r="ZW547" s="165"/>
      <c r="ZX547" s="165"/>
      <c r="ZY547" s="165"/>
      <c r="ZZ547" s="165"/>
      <c r="AAA547" s="165"/>
      <c r="AAB547" s="165"/>
      <c r="AAC547" s="165"/>
      <c r="AAD547" s="165"/>
      <c r="AAE547" s="165"/>
      <c r="AAF547" s="165"/>
      <c r="AAG547" s="165"/>
      <c r="AAH547" s="165"/>
      <c r="AAI547" s="165"/>
      <c r="AAJ547" s="165"/>
      <c r="AAK547" s="165"/>
      <c r="AAL547" s="165"/>
      <c r="AAM547" s="165"/>
      <c r="AAN547" s="165"/>
      <c r="AAO547" s="165"/>
      <c r="AAP547" s="165"/>
      <c r="AAQ547" s="165"/>
      <c r="AAR547" s="165"/>
      <c r="AAS547" s="165"/>
      <c r="AAT547" s="165"/>
      <c r="AAU547" s="165"/>
      <c r="AAV547" s="165"/>
      <c r="AAW547" s="165"/>
      <c r="AAX547" s="165"/>
      <c r="AAY547" s="165"/>
      <c r="AAZ547" s="165"/>
      <c r="ABA547" s="165"/>
      <c r="ABB547" s="165"/>
      <c r="ABC547" s="165"/>
      <c r="ABD547" s="165"/>
      <c r="ABE547" s="165"/>
      <c r="ABF547" s="165"/>
      <c r="ABG547" s="165"/>
      <c r="ABH547" s="165"/>
      <c r="ABI547" s="165"/>
      <c r="ABJ547" s="165"/>
      <c r="ABK547" s="165"/>
      <c r="ABL547" s="165"/>
      <c r="ABM547" s="165"/>
      <c r="ABN547" s="165"/>
      <c r="ABO547" s="165"/>
      <c r="ABP547" s="165"/>
      <c r="ABQ547" s="165"/>
      <c r="ABR547" s="165"/>
      <c r="ABS547" s="165"/>
      <c r="ABT547" s="165"/>
      <c r="ABU547" s="165"/>
      <c r="ABV547" s="165"/>
      <c r="ABW547" s="165"/>
      <c r="ABX547" s="165"/>
      <c r="ABY547" s="165"/>
      <c r="ABZ547" s="165"/>
      <c r="ACA547" s="165"/>
      <c r="ACB547" s="165"/>
      <c r="ACC547" s="165"/>
      <c r="ACD547" s="165"/>
      <c r="ACE547" s="165"/>
      <c r="ACF547" s="165"/>
      <c r="ACG547" s="165"/>
      <c r="ACH547" s="165"/>
      <c r="ACI547" s="165"/>
      <c r="ACJ547" s="165"/>
      <c r="ACK547" s="165"/>
      <c r="ACL547" s="165"/>
      <c r="ACM547" s="165"/>
      <c r="ACN547" s="165"/>
      <c r="ACO547" s="165"/>
      <c r="ACP547" s="165"/>
      <c r="ACQ547" s="165"/>
      <c r="ACR547" s="165"/>
      <c r="ACS547" s="165"/>
      <c r="ACT547" s="165"/>
      <c r="ACU547" s="165"/>
      <c r="ACV547" s="165"/>
      <c r="ACW547" s="165"/>
      <c r="ACX547" s="165"/>
      <c r="ACY547" s="165"/>
      <c r="ACZ547" s="165"/>
      <c r="ADA547" s="165"/>
      <c r="ADB547" s="165"/>
      <c r="ADC547" s="165"/>
      <c r="ADD547" s="165"/>
      <c r="ADE547" s="165"/>
      <c r="ADF547" s="165"/>
      <c r="ADG547" s="165"/>
      <c r="ADH547" s="165"/>
      <c r="ADI547" s="165"/>
      <c r="ADJ547" s="165"/>
      <c r="ADK547" s="165"/>
      <c r="ADL547" s="165"/>
      <c r="ADM547" s="165"/>
      <c r="ADN547" s="165"/>
      <c r="ADO547" s="165"/>
      <c r="ADP547" s="165"/>
      <c r="ADQ547" s="165"/>
      <c r="ADR547" s="165"/>
      <c r="ADS547" s="165"/>
      <c r="ADT547" s="165"/>
      <c r="ADU547" s="165"/>
      <c r="ADV547" s="165"/>
      <c r="ADW547" s="165"/>
      <c r="ADX547" s="165"/>
      <c r="ADY547" s="165"/>
      <c r="ADZ547" s="165"/>
      <c r="AEA547" s="165"/>
      <c r="AEB547" s="165"/>
      <c r="AEC547" s="165"/>
      <c r="AED547" s="165"/>
      <c r="AEE547" s="165"/>
      <c r="AEF547" s="165"/>
      <c r="AEG547" s="165"/>
      <c r="AEH547" s="165"/>
      <c r="AEI547" s="165"/>
      <c r="AEJ547" s="165"/>
      <c r="AEK547" s="165"/>
      <c r="AEL547" s="165"/>
      <c r="AEM547" s="165"/>
      <c r="AEN547" s="165"/>
      <c r="AEO547" s="165"/>
      <c r="AEP547" s="165"/>
      <c r="AEQ547" s="165"/>
      <c r="AER547" s="165"/>
      <c r="AES547" s="165"/>
      <c r="AET547" s="165"/>
      <c r="AEU547" s="165"/>
      <c r="AEV547" s="165"/>
      <c r="AEW547" s="165"/>
      <c r="AEX547" s="165"/>
      <c r="AEY547" s="165"/>
      <c r="AEZ547" s="165"/>
      <c r="AFA547" s="165"/>
      <c r="AFB547" s="165"/>
      <c r="AFC547" s="165"/>
      <c r="AFD547" s="165"/>
      <c r="AFE547" s="165"/>
      <c r="AFF547" s="165"/>
      <c r="AFG547" s="165"/>
      <c r="AFH547" s="165"/>
      <c r="AFI547" s="165"/>
      <c r="AFJ547" s="165"/>
      <c r="AFK547" s="165"/>
      <c r="AFL547" s="165"/>
      <c r="AFM547" s="165"/>
      <c r="AFN547" s="165"/>
      <c r="AFO547" s="165"/>
      <c r="AFP547" s="165"/>
      <c r="AFQ547" s="165"/>
      <c r="AFR547" s="165"/>
      <c r="AFS547" s="165"/>
      <c r="AFT547" s="165"/>
      <c r="AFU547" s="165"/>
      <c r="AFV547" s="165"/>
      <c r="AFW547" s="165"/>
      <c r="AFX547" s="165"/>
      <c r="AFY547" s="165"/>
      <c r="AFZ547" s="165"/>
      <c r="AGA547" s="165"/>
      <c r="AGB547" s="165"/>
      <c r="AGC547" s="165"/>
      <c r="AGD547" s="165"/>
      <c r="AGE547" s="165"/>
      <c r="AGF547" s="165"/>
      <c r="AGG547" s="165"/>
      <c r="AGH547" s="165"/>
      <c r="AGI547" s="165"/>
      <c r="AGJ547" s="165"/>
      <c r="AGK547" s="165"/>
      <c r="AGL547" s="165"/>
      <c r="AGM547" s="165"/>
      <c r="AGN547" s="165"/>
      <c r="AGO547" s="165"/>
      <c r="AGP547" s="165"/>
      <c r="AGQ547" s="165"/>
      <c r="AGR547" s="165"/>
      <c r="AGS547" s="165"/>
      <c r="AGT547" s="165"/>
      <c r="AGU547" s="165"/>
      <c r="AGV547" s="165"/>
      <c r="AGW547" s="165"/>
      <c r="AGX547" s="165"/>
      <c r="AGY547" s="165"/>
      <c r="AGZ547" s="165"/>
      <c r="AHA547" s="165"/>
      <c r="AHB547" s="165"/>
      <c r="AHC547" s="165"/>
      <c r="AHD547" s="165"/>
      <c r="AHE547" s="165"/>
      <c r="AHF547" s="165"/>
      <c r="AHG547" s="165"/>
      <c r="AHH547" s="165"/>
      <c r="AHI547" s="165"/>
      <c r="AHJ547" s="165"/>
      <c r="AHK547" s="165"/>
      <c r="AHL547" s="165"/>
      <c r="AHM547" s="165"/>
      <c r="AHN547" s="165"/>
      <c r="AHO547" s="165"/>
      <c r="AHP547" s="165"/>
      <c r="AHQ547" s="165"/>
      <c r="AHR547" s="165"/>
      <c r="AHS547" s="165"/>
      <c r="AHT547" s="165"/>
      <c r="AHU547" s="165"/>
      <c r="AHV547" s="165"/>
      <c r="AHW547" s="165"/>
      <c r="AHX547" s="165"/>
      <c r="AHY547" s="165"/>
      <c r="AHZ547" s="165"/>
      <c r="AIA547" s="165"/>
      <c r="AIB547" s="165"/>
      <c r="AIC547" s="165"/>
      <c r="AID547" s="165"/>
      <c r="AIE547" s="165"/>
      <c r="AIF547" s="165"/>
      <c r="AIG547" s="165"/>
      <c r="AIH547" s="165"/>
      <c r="AII547" s="165"/>
      <c r="AIJ547" s="165"/>
      <c r="AIK547" s="165"/>
      <c r="AIL547" s="165"/>
      <c r="AIM547" s="165"/>
      <c r="AIN547" s="165"/>
      <c r="AIO547" s="165"/>
      <c r="AIP547" s="165"/>
      <c r="AIQ547" s="165"/>
      <c r="AIR547" s="165"/>
      <c r="AIS547" s="165"/>
      <c r="AIT547" s="165"/>
      <c r="AIU547" s="165"/>
      <c r="AIV547" s="165"/>
      <c r="AIW547" s="165"/>
      <c r="AIX547" s="165"/>
      <c r="AIY547" s="165"/>
      <c r="AIZ547" s="165"/>
      <c r="AJA547" s="165"/>
      <c r="AJB547" s="165"/>
      <c r="AJC547" s="165"/>
      <c r="AJD547" s="165"/>
      <c r="AJE547" s="165"/>
      <c r="AJF547" s="165"/>
      <c r="AJG547" s="165"/>
      <c r="AJH547" s="165"/>
      <c r="AJI547" s="165"/>
      <c r="AJJ547" s="165"/>
      <c r="AJK547" s="165"/>
      <c r="AJL547" s="165"/>
      <c r="AJM547" s="165"/>
      <c r="AJN547" s="165"/>
      <c r="AJO547" s="165"/>
      <c r="AJP547" s="165"/>
      <c r="AJQ547" s="165"/>
      <c r="AJR547" s="165"/>
      <c r="AJS547" s="165"/>
      <c r="AJT547" s="165"/>
      <c r="AJU547" s="165"/>
      <c r="AJV547" s="165"/>
      <c r="AJW547" s="165"/>
      <c r="AJX547" s="165"/>
      <c r="AJY547" s="165"/>
      <c r="AJZ547" s="165"/>
    </row>
    <row r="548" spans="1:962" ht="63" x14ac:dyDescent="0.25">
      <c r="A548" s="126">
        <v>60000703</v>
      </c>
      <c r="B548" s="61" t="s">
        <v>1481</v>
      </c>
      <c r="C548" s="169" t="s">
        <v>1368</v>
      </c>
      <c r="D548" s="155">
        <f t="shared" si="36"/>
        <v>3430</v>
      </c>
      <c r="E548" s="155">
        <f>VLOOKUP(A548,[6]Лист2!$A$10:$G$1458,6,0)</f>
        <v>4116</v>
      </c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5"/>
      <c r="BN548" s="165"/>
      <c r="BO548" s="165"/>
      <c r="BP548" s="165"/>
      <c r="BQ548" s="165"/>
      <c r="BR548" s="165"/>
      <c r="BS548" s="165"/>
      <c r="BT548" s="165"/>
      <c r="BU548" s="165"/>
      <c r="BV548" s="165"/>
      <c r="BW548" s="165"/>
      <c r="BX548" s="165"/>
      <c r="BY548" s="165"/>
      <c r="BZ548" s="165"/>
      <c r="CA548" s="165"/>
      <c r="CB548" s="165"/>
      <c r="CC548" s="165"/>
      <c r="CD548" s="165"/>
      <c r="CE548" s="165"/>
      <c r="CF548" s="165"/>
      <c r="CG548" s="165"/>
      <c r="CH548" s="165"/>
      <c r="CI548" s="165"/>
      <c r="CJ548" s="165"/>
      <c r="CK548" s="165"/>
      <c r="CL548" s="165"/>
      <c r="CM548" s="165"/>
      <c r="CN548" s="165"/>
      <c r="CO548" s="165"/>
      <c r="CP548" s="165"/>
      <c r="CQ548" s="165"/>
      <c r="CR548" s="165"/>
      <c r="CS548" s="165"/>
      <c r="CT548" s="165"/>
      <c r="CU548" s="165"/>
      <c r="CV548" s="165"/>
      <c r="CW548" s="165"/>
      <c r="CX548" s="165"/>
      <c r="CY548" s="165"/>
      <c r="CZ548" s="165"/>
      <c r="DA548" s="165"/>
      <c r="DB548" s="165"/>
      <c r="DC548" s="165"/>
      <c r="DD548" s="165"/>
      <c r="DE548" s="165"/>
      <c r="DF548" s="165"/>
      <c r="DG548" s="165"/>
      <c r="DH548" s="165"/>
      <c r="DI548" s="165"/>
      <c r="DJ548" s="165"/>
      <c r="DK548" s="165"/>
      <c r="DL548" s="165"/>
      <c r="DM548" s="165"/>
      <c r="DN548" s="165"/>
      <c r="DO548" s="165"/>
      <c r="DP548" s="165"/>
      <c r="DQ548" s="165"/>
      <c r="DR548" s="165"/>
      <c r="DS548" s="165"/>
      <c r="DT548" s="165"/>
      <c r="DU548" s="165"/>
      <c r="DV548" s="165"/>
      <c r="DW548" s="165"/>
      <c r="DX548" s="165"/>
      <c r="DY548" s="165"/>
      <c r="DZ548" s="165"/>
      <c r="EA548" s="165"/>
      <c r="EB548" s="165"/>
      <c r="EC548" s="165"/>
      <c r="ED548" s="165"/>
      <c r="EE548" s="165"/>
      <c r="EF548" s="165"/>
      <c r="EG548" s="165"/>
      <c r="EH548" s="165"/>
      <c r="EI548" s="165"/>
      <c r="EJ548" s="165"/>
      <c r="EK548" s="165"/>
      <c r="EL548" s="165"/>
      <c r="EM548" s="165"/>
      <c r="EN548" s="165"/>
      <c r="EO548" s="165"/>
      <c r="EP548" s="165"/>
      <c r="EQ548" s="165"/>
      <c r="ER548" s="165"/>
      <c r="ES548" s="165"/>
      <c r="ET548" s="165"/>
      <c r="EU548" s="165"/>
      <c r="EV548" s="165"/>
      <c r="EW548" s="165"/>
      <c r="EX548" s="165"/>
      <c r="EY548" s="165"/>
      <c r="EZ548" s="165"/>
      <c r="FA548" s="165"/>
      <c r="FB548" s="165"/>
      <c r="FC548" s="165"/>
      <c r="FD548" s="165"/>
      <c r="FE548" s="165"/>
      <c r="FF548" s="165"/>
      <c r="FG548" s="165"/>
      <c r="FH548" s="165"/>
      <c r="FI548" s="165"/>
      <c r="FJ548" s="165"/>
      <c r="FK548" s="165"/>
      <c r="FL548" s="165"/>
      <c r="FM548" s="165"/>
      <c r="FN548" s="165"/>
      <c r="FO548" s="165"/>
      <c r="FP548" s="165"/>
      <c r="FQ548" s="165"/>
      <c r="FR548" s="165"/>
      <c r="FS548" s="165"/>
      <c r="FT548" s="165"/>
      <c r="FU548" s="165"/>
      <c r="FV548" s="165"/>
      <c r="FW548" s="165"/>
      <c r="FX548" s="165"/>
      <c r="FY548" s="165"/>
      <c r="FZ548" s="165"/>
      <c r="GA548" s="165"/>
      <c r="GB548" s="165"/>
      <c r="GC548" s="165"/>
      <c r="GD548" s="165"/>
      <c r="GE548" s="165"/>
      <c r="GF548" s="165"/>
      <c r="GG548" s="165"/>
      <c r="GH548" s="165"/>
      <c r="GI548" s="165"/>
      <c r="GJ548" s="165"/>
      <c r="GK548" s="165"/>
      <c r="GL548" s="165"/>
      <c r="GM548" s="165"/>
      <c r="GN548" s="165"/>
      <c r="GO548" s="165"/>
      <c r="GP548" s="165"/>
      <c r="GQ548" s="165"/>
      <c r="GR548" s="165"/>
      <c r="GS548" s="165"/>
      <c r="GT548" s="165"/>
      <c r="GU548" s="165"/>
      <c r="GV548" s="165"/>
      <c r="GW548" s="165"/>
      <c r="GX548" s="165"/>
      <c r="GY548" s="165"/>
      <c r="GZ548" s="165"/>
      <c r="HA548" s="165"/>
      <c r="HB548" s="165"/>
      <c r="HC548" s="165"/>
      <c r="HD548" s="165"/>
      <c r="HE548" s="165"/>
      <c r="HF548" s="165"/>
      <c r="HG548" s="165"/>
      <c r="HH548" s="165"/>
      <c r="HI548" s="165"/>
      <c r="HJ548" s="165"/>
      <c r="HK548" s="165"/>
      <c r="HL548" s="165"/>
      <c r="HM548" s="165"/>
      <c r="HN548" s="165"/>
      <c r="HO548" s="165"/>
      <c r="HP548" s="165"/>
      <c r="HQ548" s="165"/>
      <c r="HR548" s="165"/>
      <c r="HS548" s="165"/>
      <c r="HT548" s="165"/>
      <c r="HU548" s="165"/>
      <c r="HV548" s="165"/>
      <c r="HW548" s="165"/>
      <c r="HX548" s="165"/>
      <c r="HY548" s="165"/>
      <c r="HZ548" s="165"/>
      <c r="IA548" s="165"/>
      <c r="IB548" s="165"/>
      <c r="IC548" s="165"/>
      <c r="ID548" s="165"/>
      <c r="IE548" s="165"/>
      <c r="IF548" s="165"/>
      <c r="IG548" s="165"/>
      <c r="IH548" s="165"/>
      <c r="II548" s="165"/>
      <c r="IJ548" s="165"/>
      <c r="IK548" s="165"/>
      <c r="IL548" s="165"/>
      <c r="IM548" s="165"/>
      <c r="IN548" s="165"/>
      <c r="IO548" s="165"/>
      <c r="IP548" s="165"/>
      <c r="IQ548" s="165"/>
      <c r="IR548" s="165"/>
      <c r="IS548" s="165"/>
      <c r="IT548" s="165"/>
      <c r="IU548" s="165"/>
      <c r="IV548" s="165"/>
      <c r="IW548" s="165"/>
      <c r="IX548" s="165"/>
      <c r="IY548" s="165"/>
      <c r="IZ548" s="165"/>
      <c r="JA548" s="165"/>
      <c r="JB548" s="165"/>
      <c r="JC548" s="165"/>
      <c r="JD548" s="165"/>
      <c r="JE548" s="165"/>
      <c r="JF548" s="165"/>
      <c r="JG548" s="165"/>
      <c r="JH548" s="165"/>
      <c r="JI548" s="165"/>
      <c r="JJ548" s="165"/>
      <c r="JK548" s="165"/>
      <c r="JL548" s="165"/>
      <c r="JM548" s="165"/>
      <c r="JN548" s="165"/>
      <c r="JO548" s="165"/>
      <c r="JP548" s="165"/>
      <c r="JQ548" s="165"/>
      <c r="JR548" s="165"/>
      <c r="JS548" s="165"/>
      <c r="JT548" s="165"/>
      <c r="JU548" s="165"/>
      <c r="JV548" s="165"/>
      <c r="JW548" s="165"/>
      <c r="JX548" s="165"/>
      <c r="JY548" s="165"/>
      <c r="JZ548" s="165"/>
      <c r="KA548" s="165"/>
      <c r="KB548" s="165"/>
      <c r="KC548" s="165"/>
      <c r="KD548" s="165"/>
      <c r="KE548" s="165"/>
      <c r="KF548" s="165"/>
      <c r="KG548" s="165"/>
      <c r="KH548" s="165"/>
      <c r="KI548" s="165"/>
      <c r="KJ548" s="165"/>
      <c r="KK548" s="165"/>
      <c r="KL548" s="165"/>
      <c r="KM548" s="165"/>
      <c r="KN548" s="165"/>
      <c r="KO548" s="165"/>
      <c r="KP548" s="165"/>
      <c r="KQ548" s="165"/>
      <c r="KR548" s="165"/>
      <c r="KS548" s="165"/>
      <c r="KT548" s="165"/>
      <c r="KU548" s="165"/>
      <c r="KV548" s="165"/>
      <c r="KW548" s="165"/>
      <c r="KX548" s="165"/>
      <c r="KY548" s="165"/>
      <c r="KZ548" s="165"/>
      <c r="LA548" s="165"/>
      <c r="LB548" s="165"/>
      <c r="LC548" s="165"/>
      <c r="LD548" s="165"/>
      <c r="LE548" s="165"/>
      <c r="LF548" s="165"/>
      <c r="LG548" s="165"/>
      <c r="LH548" s="165"/>
      <c r="LI548" s="165"/>
      <c r="LJ548" s="165"/>
      <c r="LK548" s="165"/>
      <c r="LL548" s="165"/>
      <c r="LM548" s="165"/>
      <c r="LN548" s="165"/>
      <c r="LO548" s="165"/>
      <c r="LP548" s="165"/>
      <c r="LQ548" s="165"/>
      <c r="LR548" s="165"/>
      <c r="LS548" s="165"/>
      <c r="LT548" s="165"/>
      <c r="LU548" s="165"/>
      <c r="LV548" s="165"/>
      <c r="LW548" s="165"/>
      <c r="LX548" s="165"/>
      <c r="LY548" s="165"/>
      <c r="LZ548" s="165"/>
      <c r="MA548" s="165"/>
      <c r="MB548" s="165"/>
      <c r="MC548" s="165"/>
      <c r="MD548" s="165"/>
      <c r="ME548" s="165"/>
      <c r="MF548" s="165"/>
      <c r="MG548" s="165"/>
      <c r="MH548" s="165"/>
      <c r="MI548" s="165"/>
      <c r="MJ548" s="165"/>
      <c r="MK548" s="165"/>
      <c r="ML548" s="165"/>
      <c r="MM548" s="165"/>
      <c r="MN548" s="165"/>
      <c r="MO548" s="165"/>
      <c r="MP548" s="165"/>
      <c r="MQ548" s="165"/>
      <c r="MR548" s="165"/>
      <c r="MS548" s="165"/>
      <c r="MT548" s="165"/>
      <c r="MU548" s="165"/>
      <c r="MV548" s="165"/>
      <c r="MW548" s="165"/>
      <c r="MX548" s="165"/>
      <c r="MY548" s="165"/>
      <c r="MZ548" s="165"/>
      <c r="NA548" s="165"/>
      <c r="NB548" s="165"/>
      <c r="NC548" s="165"/>
      <c r="ND548" s="165"/>
      <c r="NE548" s="165"/>
      <c r="NF548" s="165"/>
      <c r="NG548" s="165"/>
      <c r="NH548" s="165"/>
      <c r="NI548" s="165"/>
      <c r="NJ548" s="165"/>
      <c r="NK548" s="165"/>
      <c r="NL548" s="165"/>
      <c r="NM548" s="165"/>
      <c r="NN548" s="165"/>
      <c r="NO548" s="165"/>
      <c r="NP548" s="165"/>
      <c r="NQ548" s="165"/>
      <c r="NR548" s="165"/>
      <c r="NS548" s="165"/>
      <c r="NT548" s="165"/>
      <c r="NU548" s="165"/>
      <c r="NV548" s="165"/>
      <c r="NW548" s="165"/>
      <c r="NX548" s="165"/>
      <c r="NY548" s="165"/>
      <c r="NZ548" s="165"/>
      <c r="OA548" s="165"/>
      <c r="OB548" s="165"/>
      <c r="OC548" s="165"/>
      <c r="OD548" s="165"/>
      <c r="OE548" s="165"/>
      <c r="OF548" s="165"/>
      <c r="OG548" s="165"/>
      <c r="OH548" s="165"/>
      <c r="OI548" s="165"/>
      <c r="OJ548" s="165"/>
      <c r="OK548" s="165"/>
      <c r="OL548" s="165"/>
      <c r="OM548" s="165"/>
      <c r="ON548" s="165"/>
      <c r="OO548" s="165"/>
      <c r="OP548" s="165"/>
      <c r="OQ548" s="165"/>
      <c r="OR548" s="165"/>
      <c r="OS548" s="165"/>
      <c r="OT548" s="165"/>
      <c r="OU548" s="165"/>
      <c r="OV548" s="165"/>
      <c r="OW548" s="165"/>
      <c r="OX548" s="165"/>
      <c r="OY548" s="165"/>
      <c r="OZ548" s="165"/>
      <c r="PA548" s="165"/>
      <c r="PB548" s="165"/>
      <c r="PC548" s="165"/>
      <c r="PD548" s="165"/>
      <c r="PE548" s="165"/>
      <c r="PF548" s="165"/>
      <c r="PG548" s="165"/>
      <c r="PH548" s="165"/>
      <c r="PI548" s="165"/>
      <c r="PJ548" s="165"/>
      <c r="PK548" s="165"/>
      <c r="PL548" s="165"/>
      <c r="PM548" s="165"/>
      <c r="PN548" s="165"/>
      <c r="PO548" s="165"/>
      <c r="PP548" s="165"/>
      <c r="PQ548" s="165"/>
      <c r="PR548" s="165"/>
      <c r="PS548" s="165"/>
      <c r="PT548" s="165"/>
      <c r="PU548" s="165"/>
      <c r="PV548" s="165"/>
      <c r="PW548" s="165"/>
      <c r="PX548" s="165"/>
      <c r="PY548" s="165"/>
      <c r="PZ548" s="165"/>
      <c r="QA548" s="165"/>
      <c r="QB548" s="165"/>
      <c r="QC548" s="165"/>
      <c r="QD548" s="165"/>
      <c r="QE548" s="165"/>
      <c r="QF548" s="165"/>
      <c r="QG548" s="165"/>
      <c r="QH548" s="165"/>
      <c r="QI548" s="165"/>
      <c r="QJ548" s="165"/>
      <c r="QK548" s="165"/>
      <c r="QL548" s="165"/>
      <c r="QM548" s="165"/>
      <c r="QN548" s="165"/>
      <c r="QO548" s="165"/>
      <c r="QP548" s="165"/>
      <c r="QQ548" s="165"/>
      <c r="QR548" s="165"/>
      <c r="QS548" s="165"/>
      <c r="QT548" s="165"/>
      <c r="QU548" s="165"/>
      <c r="QV548" s="165"/>
      <c r="QW548" s="165"/>
      <c r="QX548" s="165"/>
      <c r="QY548" s="165"/>
      <c r="QZ548" s="165"/>
      <c r="RA548" s="165"/>
      <c r="RB548" s="165"/>
      <c r="RC548" s="165"/>
      <c r="RD548" s="165"/>
      <c r="RE548" s="165"/>
      <c r="RF548" s="165"/>
      <c r="RG548" s="165"/>
      <c r="RH548" s="165"/>
      <c r="RI548" s="165"/>
      <c r="RJ548" s="165"/>
      <c r="RK548" s="165"/>
      <c r="RL548" s="165"/>
      <c r="RM548" s="165"/>
      <c r="RN548" s="165"/>
      <c r="RO548" s="165"/>
      <c r="RP548" s="165"/>
      <c r="RQ548" s="165"/>
      <c r="RR548" s="165"/>
      <c r="RS548" s="165"/>
      <c r="RT548" s="165"/>
      <c r="RU548" s="165"/>
      <c r="RV548" s="165"/>
      <c r="RW548" s="165"/>
      <c r="RX548" s="165"/>
      <c r="RY548" s="165"/>
      <c r="RZ548" s="165"/>
      <c r="SA548" s="165"/>
      <c r="SB548" s="165"/>
      <c r="SC548" s="165"/>
      <c r="SD548" s="165"/>
      <c r="SE548" s="165"/>
      <c r="SF548" s="165"/>
      <c r="SG548" s="165"/>
      <c r="SH548" s="165"/>
      <c r="SI548" s="165"/>
      <c r="SJ548" s="165"/>
      <c r="SK548" s="165"/>
      <c r="SL548" s="165"/>
      <c r="SM548" s="165"/>
      <c r="SN548" s="165"/>
      <c r="SO548" s="165"/>
      <c r="SP548" s="165"/>
      <c r="SQ548" s="165"/>
      <c r="SR548" s="165"/>
      <c r="SS548" s="165"/>
      <c r="ST548" s="165"/>
      <c r="SU548" s="165"/>
      <c r="SV548" s="165"/>
      <c r="SW548" s="165"/>
      <c r="SX548" s="165"/>
      <c r="SY548" s="165"/>
      <c r="SZ548" s="165"/>
      <c r="TA548" s="165"/>
      <c r="TB548" s="165"/>
      <c r="TC548" s="165"/>
      <c r="TD548" s="165"/>
      <c r="TE548" s="165"/>
      <c r="TF548" s="165"/>
      <c r="TG548" s="165"/>
      <c r="TH548" s="165"/>
      <c r="TI548" s="165"/>
      <c r="TJ548" s="165"/>
      <c r="TK548" s="165"/>
      <c r="TL548" s="165"/>
      <c r="TM548" s="165"/>
      <c r="TN548" s="165"/>
      <c r="TO548" s="165"/>
      <c r="TP548" s="165"/>
      <c r="TQ548" s="165"/>
      <c r="TR548" s="165"/>
      <c r="TS548" s="165"/>
      <c r="TT548" s="165"/>
      <c r="TU548" s="165"/>
      <c r="TV548" s="165"/>
      <c r="TW548" s="165"/>
      <c r="TX548" s="165"/>
      <c r="TY548" s="165"/>
      <c r="TZ548" s="165"/>
      <c r="UA548" s="165"/>
      <c r="UB548" s="165"/>
      <c r="UC548" s="165"/>
      <c r="UD548" s="165"/>
      <c r="UE548" s="165"/>
      <c r="UF548" s="165"/>
      <c r="UG548" s="165"/>
      <c r="UH548" s="165"/>
      <c r="UI548" s="165"/>
      <c r="UJ548" s="165"/>
      <c r="UK548" s="165"/>
      <c r="UL548" s="165"/>
      <c r="UM548" s="165"/>
      <c r="UN548" s="165"/>
      <c r="UO548" s="165"/>
      <c r="UP548" s="165"/>
      <c r="UQ548" s="165"/>
      <c r="UR548" s="165"/>
      <c r="US548" s="165"/>
      <c r="UT548" s="165"/>
      <c r="UU548" s="165"/>
      <c r="UV548" s="165"/>
      <c r="UW548" s="165"/>
      <c r="UX548" s="165"/>
      <c r="UY548" s="165"/>
      <c r="UZ548" s="165"/>
      <c r="VA548" s="165"/>
      <c r="VB548" s="165"/>
      <c r="VC548" s="165"/>
      <c r="VD548" s="165"/>
      <c r="VE548" s="165"/>
      <c r="VF548" s="165"/>
      <c r="VG548" s="165"/>
      <c r="VH548" s="165"/>
      <c r="VI548" s="165"/>
      <c r="VJ548" s="165"/>
      <c r="VK548" s="165"/>
      <c r="VL548" s="165"/>
      <c r="VM548" s="165"/>
      <c r="VN548" s="165"/>
      <c r="VO548" s="165"/>
      <c r="VP548" s="165"/>
      <c r="VQ548" s="165"/>
      <c r="VR548" s="165"/>
      <c r="VS548" s="165"/>
      <c r="VT548" s="165"/>
      <c r="VU548" s="165"/>
      <c r="VV548" s="165"/>
      <c r="VW548" s="165"/>
      <c r="VX548" s="165"/>
      <c r="VY548" s="165"/>
      <c r="VZ548" s="165"/>
      <c r="WA548" s="165"/>
      <c r="WB548" s="165"/>
      <c r="WC548" s="165"/>
      <c r="WD548" s="165"/>
      <c r="WE548" s="165"/>
      <c r="WF548" s="165"/>
      <c r="WG548" s="165"/>
      <c r="WH548" s="165"/>
      <c r="WI548" s="165"/>
      <c r="WJ548" s="165"/>
      <c r="WK548" s="165"/>
      <c r="WL548" s="165"/>
      <c r="WM548" s="165"/>
      <c r="WN548" s="165"/>
      <c r="WO548" s="165"/>
      <c r="WP548" s="165"/>
      <c r="WQ548" s="165"/>
      <c r="WR548" s="165"/>
      <c r="WS548" s="165"/>
      <c r="WT548" s="165"/>
      <c r="WU548" s="165"/>
      <c r="WV548" s="165"/>
      <c r="WW548" s="165"/>
      <c r="WX548" s="165"/>
      <c r="WY548" s="165"/>
      <c r="WZ548" s="165"/>
      <c r="XA548" s="165"/>
      <c r="XB548" s="165"/>
      <c r="XC548" s="165"/>
      <c r="XD548" s="165"/>
      <c r="XE548" s="165"/>
      <c r="XF548" s="165"/>
      <c r="XG548" s="165"/>
      <c r="XH548" s="165"/>
      <c r="XI548" s="165"/>
      <c r="XJ548" s="165"/>
      <c r="XK548" s="165"/>
      <c r="XL548" s="165"/>
      <c r="XM548" s="165"/>
      <c r="XN548" s="165"/>
      <c r="XO548" s="165"/>
      <c r="XP548" s="165"/>
      <c r="XQ548" s="165"/>
      <c r="XR548" s="165"/>
      <c r="XS548" s="165"/>
      <c r="XT548" s="165"/>
      <c r="XU548" s="165"/>
      <c r="XV548" s="165"/>
      <c r="XW548" s="165"/>
      <c r="XX548" s="165"/>
      <c r="XY548" s="165"/>
      <c r="XZ548" s="165"/>
      <c r="YA548" s="165"/>
      <c r="YB548" s="165"/>
      <c r="YC548" s="165"/>
      <c r="YD548" s="165"/>
      <c r="YE548" s="165"/>
      <c r="YF548" s="165"/>
      <c r="YG548" s="165"/>
      <c r="YH548" s="165"/>
      <c r="YI548" s="165"/>
      <c r="YJ548" s="165"/>
      <c r="YK548" s="165"/>
      <c r="YL548" s="165"/>
      <c r="YM548" s="165"/>
      <c r="YN548" s="165"/>
      <c r="YO548" s="165"/>
      <c r="YP548" s="165"/>
      <c r="YQ548" s="165"/>
      <c r="YR548" s="165"/>
      <c r="YS548" s="165"/>
      <c r="YT548" s="165"/>
      <c r="YU548" s="165"/>
      <c r="YV548" s="165"/>
      <c r="YW548" s="165"/>
      <c r="YX548" s="165"/>
      <c r="YY548" s="165"/>
      <c r="YZ548" s="165"/>
      <c r="ZA548" s="165"/>
      <c r="ZB548" s="165"/>
      <c r="ZC548" s="165"/>
      <c r="ZD548" s="165"/>
      <c r="ZE548" s="165"/>
      <c r="ZF548" s="165"/>
      <c r="ZG548" s="165"/>
      <c r="ZH548" s="165"/>
      <c r="ZI548" s="165"/>
      <c r="ZJ548" s="165"/>
      <c r="ZK548" s="165"/>
      <c r="ZL548" s="165"/>
      <c r="ZM548" s="165"/>
      <c r="ZN548" s="165"/>
      <c r="ZO548" s="165"/>
      <c r="ZP548" s="165"/>
      <c r="ZQ548" s="165"/>
      <c r="ZR548" s="165"/>
      <c r="ZS548" s="165"/>
      <c r="ZT548" s="165"/>
      <c r="ZU548" s="165"/>
      <c r="ZV548" s="165"/>
      <c r="ZW548" s="165"/>
      <c r="ZX548" s="165"/>
      <c r="ZY548" s="165"/>
      <c r="ZZ548" s="165"/>
      <c r="AAA548" s="165"/>
      <c r="AAB548" s="165"/>
      <c r="AAC548" s="165"/>
      <c r="AAD548" s="165"/>
      <c r="AAE548" s="165"/>
      <c r="AAF548" s="165"/>
      <c r="AAG548" s="165"/>
      <c r="AAH548" s="165"/>
      <c r="AAI548" s="165"/>
      <c r="AAJ548" s="165"/>
      <c r="AAK548" s="165"/>
      <c r="AAL548" s="165"/>
      <c r="AAM548" s="165"/>
      <c r="AAN548" s="165"/>
      <c r="AAO548" s="165"/>
      <c r="AAP548" s="165"/>
      <c r="AAQ548" s="165"/>
      <c r="AAR548" s="165"/>
      <c r="AAS548" s="165"/>
      <c r="AAT548" s="165"/>
      <c r="AAU548" s="165"/>
      <c r="AAV548" s="165"/>
      <c r="AAW548" s="165"/>
      <c r="AAX548" s="165"/>
      <c r="AAY548" s="165"/>
      <c r="AAZ548" s="165"/>
      <c r="ABA548" s="165"/>
      <c r="ABB548" s="165"/>
      <c r="ABC548" s="165"/>
      <c r="ABD548" s="165"/>
      <c r="ABE548" s="165"/>
      <c r="ABF548" s="165"/>
      <c r="ABG548" s="165"/>
      <c r="ABH548" s="165"/>
      <c r="ABI548" s="165"/>
      <c r="ABJ548" s="165"/>
      <c r="ABK548" s="165"/>
      <c r="ABL548" s="165"/>
      <c r="ABM548" s="165"/>
      <c r="ABN548" s="165"/>
      <c r="ABO548" s="165"/>
      <c r="ABP548" s="165"/>
      <c r="ABQ548" s="165"/>
      <c r="ABR548" s="165"/>
      <c r="ABS548" s="165"/>
      <c r="ABT548" s="165"/>
      <c r="ABU548" s="165"/>
      <c r="ABV548" s="165"/>
      <c r="ABW548" s="165"/>
      <c r="ABX548" s="165"/>
      <c r="ABY548" s="165"/>
      <c r="ABZ548" s="165"/>
      <c r="ACA548" s="165"/>
      <c r="ACB548" s="165"/>
      <c r="ACC548" s="165"/>
      <c r="ACD548" s="165"/>
      <c r="ACE548" s="165"/>
      <c r="ACF548" s="165"/>
      <c r="ACG548" s="165"/>
      <c r="ACH548" s="165"/>
      <c r="ACI548" s="165"/>
      <c r="ACJ548" s="165"/>
      <c r="ACK548" s="165"/>
      <c r="ACL548" s="165"/>
      <c r="ACM548" s="165"/>
      <c r="ACN548" s="165"/>
      <c r="ACO548" s="165"/>
      <c r="ACP548" s="165"/>
      <c r="ACQ548" s="165"/>
      <c r="ACR548" s="165"/>
      <c r="ACS548" s="165"/>
      <c r="ACT548" s="165"/>
      <c r="ACU548" s="165"/>
      <c r="ACV548" s="165"/>
      <c r="ACW548" s="165"/>
      <c r="ACX548" s="165"/>
      <c r="ACY548" s="165"/>
      <c r="ACZ548" s="165"/>
      <c r="ADA548" s="165"/>
      <c r="ADB548" s="165"/>
      <c r="ADC548" s="165"/>
      <c r="ADD548" s="165"/>
      <c r="ADE548" s="165"/>
      <c r="ADF548" s="165"/>
      <c r="ADG548" s="165"/>
      <c r="ADH548" s="165"/>
      <c r="ADI548" s="165"/>
      <c r="ADJ548" s="165"/>
      <c r="ADK548" s="165"/>
      <c r="ADL548" s="165"/>
      <c r="ADM548" s="165"/>
      <c r="ADN548" s="165"/>
      <c r="ADO548" s="165"/>
      <c r="ADP548" s="165"/>
      <c r="ADQ548" s="165"/>
      <c r="ADR548" s="165"/>
      <c r="ADS548" s="165"/>
      <c r="ADT548" s="165"/>
      <c r="ADU548" s="165"/>
      <c r="ADV548" s="165"/>
      <c r="ADW548" s="165"/>
      <c r="ADX548" s="165"/>
      <c r="ADY548" s="165"/>
      <c r="ADZ548" s="165"/>
      <c r="AEA548" s="165"/>
      <c r="AEB548" s="165"/>
      <c r="AEC548" s="165"/>
      <c r="AED548" s="165"/>
      <c r="AEE548" s="165"/>
      <c r="AEF548" s="165"/>
      <c r="AEG548" s="165"/>
      <c r="AEH548" s="165"/>
      <c r="AEI548" s="165"/>
      <c r="AEJ548" s="165"/>
      <c r="AEK548" s="165"/>
      <c r="AEL548" s="165"/>
      <c r="AEM548" s="165"/>
      <c r="AEN548" s="165"/>
      <c r="AEO548" s="165"/>
      <c r="AEP548" s="165"/>
      <c r="AEQ548" s="165"/>
      <c r="AER548" s="165"/>
      <c r="AES548" s="165"/>
      <c r="AET548" s="165"/>
      <c r="AEU548" s="165"/>
      <c r="AEV548" s="165"/>
      <c r="AEW548" s="165"/>
      <c r="AEX548" s="165"/>
      <c r="AEY548" s="165"/>
      <c r="AEZ548" s="165"/>
      <c r="AFA548" s="165"/>
      <c r="AFB548" s="165"/>
      <c r="AFC548" s="165"/>
      <c r="AFD548" s="165"/>
      <c r="AFE548" s="165"/>
      <c r="AFF548" s="165"/>
      <c r="AFG548" s="165"/>
      <c r="AFH548" s="165"/>
      <c r="AFI548" s="165"/>
      <c r="AFJ548" s="165"/>
      <c r="AFK548" s="165"/>
      <c r="AFL548" s="165"/>
      <c r="AFM548" s="165"/>
      <c r="AFN548" s="165"/>
      <c r="AFO548" s="165"/>
      <c r="AFP548" s="165"/>
      <c r="AFQ548" s="165"/>
      <c r="AFR548" s="165"/>
      <c r="AFS548" s="165"/>
      <c r="AFT548" s="165"/>
      <c r="AFU548" s="165"/>
      <c r="AFV548" s="165"/>
      <c r="AFW548" s="165"/>
      <c r="AFX548" s="165"/>
      <c r="AFY548" s="165"/>
      <c r="AFZ548" s="165"/>
      <c r="AGA548" s="165"/>
      <c r="AGB548" s="165"/>
      <c r="AGC548" s="165"/>
      <c r="AGD548" s="165"/>
      <c r="AGE548" s="165"/>
      <c r="AGF548" s="165"/>
      <c r="AGG548" s="165"/>
      <c r="AGH548" s="165"/>
      <c r="AGI548" s="165"/>
      <c r="AGJ548" s="165"/>
      <c r="AGK548" s="165"/>
      <c r="AGL548" s="165"/>
      <c r="AGM548" s="165"/>
      <c r="AGN548" s="165"/>
      <c r="AGO548" s="165"/>
      <c r="AGP548" s="165"/>
      <c r="AGQ548" s="165"/>
      <c r="AGR548" s="165"/>
      <c r="AGS548" s="165"/>
      <c r="AGT548" s="165"/>
      <c r="AGU548" s="165"/>
      <c r="AGV548" s="165"/>
      <c r="AGW548" s="165"/>
      <c r="AGX548" s="165"/>
      <c r="AGY548" s="165"/>
      <c r="AGZ548" s="165"/>
      <c r="AHA548" s="165"/>
      <c r="AHB548" s="165"/>
      <c r="AHC548" s="165"/>
      <c r="AHD548" s="165"/>
      <c r="AHE548" s="165"/>
      <c r="AHF548" s="165"/>
      <c r="AHG548" s="165"/>
      <c r="AHH548" s="165"/>
      <c r="AHI548" s="165"/>
      <c r="AHJ548" s="165"/>
      <c r="AHK548" s="165"/>
      <c r="AHL548" s="165"/>
      <c r="AHM548" s="165"/>
      <c r="AHN548" s="165"/>
      <c r="AHO548" s="165"/>
      <c r="AHP548" s="165"/>
      <c r="AHQ548" s="165"/>
      <c r="AHR548" s="165"/>
      <c r="AHS548" s="165"/>
      <c r="AHT548" s="165"/>
      <c r="AHU548" s="165"/>
      <c r="AHV548" s="165"/>
      <c r="AHW548" s="165"/>
      <c r="AHX548" s="165"/>
      <c r="AHY548" s="165"/>
      <c r="AHZ548" s="165"/>
      <c r="AIA548" s="165"/>
      <c r="AIB548" s="165"/>
      <c r="AIC548" s="165"/>
      <c r="AID548" s="165"/>
      <c r="AIE548" s="165"/>
      <c r="AIF548" s="165"/>
      <c r="AIG548" s="165"/>
      <c r="AIH548" s="165"/>
      <c r="AII548" s="165"/>
      <c r="AIJ548" s="165"/>
      <c r="AIK548" s="165"/>
      <c r="AIL548" s="165"/>
      <c r="AIM548" s="165"/>
      <c r="AIN548" s="165"/>
      <c r="AIO548" s="165"/>
      <c r="AIP548" s="165"/>
      <c r="AIQ548" s="165"/>
      <c r="AIR548" s="165"/>
      <c r="AIS548" s="165"/>
      <c r="AIT548" s="165"/>
      <c r="AIU548" s="165"/>
      <c r="AIV548" s="165"/>
      <c r="AIW548" s="165"/>
      <c r="AIX548" s="165"/>
      <c r="AIY548" s="165"/>
      <c r="AIZ548" s="165"/>
      <c r="AJA548" s="165"/>
      <c r="AJB548" s="165"/>
      <c r="AJC548" s="165"/>
      <c r="AJD548" s="165"/>
      <c r="AJE548" s="165"/>
      <c r="AJF548" s="165"/>
      <c r="AJG548" s="165"/>
      <c r="AJH548" s="165"/>
      <c r="AJI548" s="165"/>
      <c r="AJJ548" s="165"/>
      <c r="AJK548" s="165"/>
      <c r="AJL548" s="165"/>
      <c r="AJM548" s="165"/>
      <c r="AJN548" s="165"/>
      <c r="AJO548" s="165"/>
      <c r="AJP548" s="165"/>
      <c r="AJQ548" s="165"/>
      <c r="AJR548" s="165"/>
      <c r="AJS548" s="165"/>
      <c r="AJT548" s="165"/>
      <c r="AJU548" s="165"/>
      <c r="AJV548" s="165"/>
      <c r="AJW548" s="165"/>
      <c r="AJX548" s="165"/>
      <c r="AJY548" s="165"/>
      <c r="AJZ548" s="165"/>
    </row>
    <row r="549" spans="1:962" ht="47.25" x14ac:dyDescent="0.25">
      <c r="A549" s="126">
        <v>60000704</v>
      </c>
      <c r="B549" s="61" t="s">
        <v>1604</v>
      </c>
      <c r="C549" s="169" t="s">
        <v>1368</v>
      </c>
      <c r="D549" s="155">
        <f t="shared" si="36"/>
        <v>2600</v>
      </c>
      <c r="E549" s="155">
        <f>VLOOKUP(A549,[6]Лист2!$A$10:$G$1458,6,0)</f>
        <v>3120</v>
      </c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5"/>
      <c r="BN549" s="165"/>
      <c r="BO549" s="165"/>
      <c r="BP549" s="165"/>
      <c r="BQ549" s="165"/>
      <c r="BR549" s="165"/>
      <c r="BS549" s="165"/>
      <c r="BT549" s="165"/>
      <c r="BU549" s="165"/>
      <c r="BV549" s="165"/>
      <c r="BW549" s="165"/>
      <c r="BX549" s="165"/>
      <c r="BY549" s="165"/>
      <c r="BZ549" s="165"/>
      <c r="CA549" s="165"/>
      <c r="CB549" s="165"/>
      <c r="CC549" s="165"/>
      <c r="CD549" s="165"/>
      <c r="CE549" s="165"/>
      <c r="CF549" s="165"/>
      <c r="CG549" s="165"/>
      <c r="CH549" s="165"/>
      <c r="CI549" s="165"/>
      <c r="CJ549" s="165"/>
      <c r="CK549" s="165"/>
      <c r="CL549" s="165"/>
      <c r="CM549" s="165"/>
      <c r="CN549" s="165"/>
      <c r="CO549" s="165"/>
      <c r="CP549" s="165"/>
      <c r="CQ549" s="165"/>
      <c r="CR549" s="165"/>
      <c r="CS549" s="165"/>
      <c r="CT549" s="165"/>
      <c r="CU549" s="165"/>
      <c r="CV549" s="165"/>
      <c r="CW549" s="165"/>
      <c r="CX549" s="165"/>
      <c r="CY549" s="165"/>
      <c r="CZ549" s="165"/>
      <c r="DA549" s="165"/>
      <c r="DB549" s="165"/>
      <c r="DC549" s="165"/>
      <c r="DD549" s="165"/>
      <c r="DE549" s="165"/>
      <c r="DF549" s="165"/>
      <c r="DG549" s="165"/>
      <c r="DH549" s="165"/>
      <c r="DI549" s="165"/>
      <c r="DJ549" s="165"/>
      <c r="DK549" s="165"/>
      <c r="DL549" s="165"/>
      <c r="DM549" s="165"/>
      <c r="DN549" s="165"/>
      <c r="DO549" s="165"/>
      <c r="DP549" s="165"/>
      <c r="DQ549" s="165"/>
      <c r="DR549" s="165"/>
      <c r="DS549" s="165"/>
      <c r="DT549" s="165"/>
      <c r="DU549" s="165"/>
      <c r="DV549" s="165"/>
      <c r="DW549" s="165"/>
      <c r="DX549" s="165"/>
      <c r="DY549" s="165"/>
      <c r="DZ549" s="165"/>
      <c r="EA549" s="165"/>
      <c r="EB549" s="165"/>
      <c r="EC549" s="165"/>
      <c r="ED549" s="165"/>
      <c r="EE549" s="165"/>
      <c r="EF549" s="165"/>
      <c r="EG549" s="165"/>
      <c r="EH549" s="165"/>
      <c r="EI549" s="165"/>
      <c r="EJ549" s="165"/>
      <c r="EK549" s="165"/>
      <c r="EL549" s="165"/>
      <c r="EM549" s="165"/>
      <c r="EN549" s="165"/>
      <c r="EO549" s="165"/>
      <c r="EP549" s="165"/>
      <c r="EQ549" s="165"/>
      <c r="ER549" s="165"/>
      <c r="ES549" s="165"/>
      <c r="ET549" s="165"/>
      <c r="EU549" s="165"/>
      <c r="EV549" s="165"/>
      <c r="EW549" s="165"/>
      <c r="EX549" s="165"/>
      <c r="EY549" s="165"/>
      <c r="EZ549" s="165"/>
      <c r="FA549" s="165"/>
      <c r="FB549" s="165"/>
      <c r="FC549" s="165"/>
      <c r="FD549" s="165"/>
      <c r="FE549" s="165"/>
      <c r="FF549" s="165"/>
      <c r="FG549" s="165"/>
      <c r="FH549" s="165"/>
      <c r="FI549" s="165"/>
      <c r="FJ549" s="165"/>
      <c r="FK549" s="165"/>
      <c r="FL549" s="165"/>
      <c r="FM549" s="165"/>
      <c r="FN549" s="165"/>
      <c r="FO549" s="165"/>
      <c r="FP549" s="165"/>
      <c r="FQ549" s="165"/>
      <c r="FR549" s="165"/>
      <c r="FS549" s="165"/>
      <c r="FT549" s="165"/>
      <c r="FU549" s="165"/>
      <c r="FV549" s="165"/>
      <c r="FW549" s="165"/>
      <c r="FX549" s="165"/>
      <c r="FY549" s="165"/>
      <c r="FZ549" s="165"/>
      <c r="GA549" s="165"/>
      <c r="GB549" s="165"/>
      <c r="GC549" s="165"/>
      <c r="GD549" s="165"/>
      <c r="GE549" s="165"/>
      <c r="GF549" s="165"/>
      <c r="GG549" s="165"/>
      <c r="GH549" s="165"/>
      <c r="GI549" s="165"/>
      <c r="GJ549" s="165"/>
      <c r="GK549" s="165"/>
      <c r="GL549" s="165"/>
      <c r="GM549" s="165"/>
      <c r="GN549" s="165"/>
      <c r="GO549" s="165"/>
      <c r="GP549" s="165"/>
      <c r="GQ549" s="165"/>
      <c r="GR549" s="165"/>
      <c r="GS549" s="165"/>
      <c r="GT549" s="165"/>
      <c r="GU549" s="165"/>
      <c r="GV549" s="165"/>
      <c r="GW549" s="165"/>
      <c r="GX549" s="165"/>
      <c r="GY549" s="165"/>
      <c r="GZ549" s="165"/>
      <c r="HA549" s="165"/>
      <c r="HB549" s="165"/>
      <c r="HC549" s="165"/>
      <c r="HD549" s="165"/>
      <c r="HE549" s="165"/>
      <c r="HF549" s="165"/>
      <c r="HG549" s="165"/>
      <c r="HH549" s="165"/>
      <c r="HI549" s="165"/>
      <c r="HJ549" s="165"/>
      <c r="HK549" s="165"/>
      <c r="HL549" s="165"/>
      <c r="HM549" s="165"/>
      <c r="HN549" s="165"/>
      <c r="HO549" s="165"/>
      <c r="HP549" s="165"/>
      <c r="HQ549" s="165"/>
      <c r="HR549" s="165"/>
      <c r="HS549" s="165"/>
      <c r="HT549" s="165"/>
      <c r="HU549" s="165"/>
      <c r="HV549" s="165"/>
      <c r="HW549" s="165"/>
      <c r="HX549" s="165"/>
      <c r="HY549" s="165"/>
      <c r="HZ549" s="165"/>
      <c r="IA549" s="165"/>
      <c r="IB549" s="165"/>
      <c r="IC549" s="165"/>
      <c r="ID549" s="165"/>
      <c r="IE549" s="165"/>
      <c r="IF549" s="165"/>
      <c r="IG549" s="165"/>
      <c r="IH549" s="165"/>
      <c r="II549" s="165"/>
      <c r="IJ549" s="165"/>
      <c r="IK549" s="165"/>
      <c r="IL549" s="165"/>
      <c r="IM549" s="165"/>
      <c r="IN549" s="165"/>
      <c r="IO549" s="165"/>
      <c r="IP549" s="165"/>
      <c r="IQ549" s="165"/>
      <c r="IR549" s="165"/>
      <c r="IS549" s="165"/>
      <c r="IT549" s="165"/>
      <c r="IU549" s="165"/>
      <c r="IV549" s="165"/>
      <c r="IW549" s="165"/>
      <c r="IX549" s="165"/>
      <c r="IY549" s="165"/>
      <c r="IZ549" s="165"/>
      <c r="JA549" s="165"/>
      <c r="JB549" s="165"/>
      <c r="JC549" s="165"/>
      <c r="JD549" s="165"/>
      <c r="JE549" s="165"/>
      <c r="JF549" s="165"/>
      <c r="JG549" s="165"/>
      <c r="JH549" s="165"/>
      <c r="JI549" s="165"/>
      <c r="JJ549" s="165"/>
      <c r="JK549" s="165"/>
      <c r="JL549" s="165"/>
      <c r="JM549" s="165"/>
      <c r="JN549" s="165"/>
      <c r="JO549" s="165"/>
      <c r="JP549" s="165"/>
      <c r="JQ549" s="165"/>
      <c r="JR549" s="165"/>
      <c r="JS549" s="165"/>
      <c r="JT549" s="165"/>
      <c r="JU549" s="165"/>
      <c r="JV549" s="165"/>
      <c r="JW549" s="165"/>
      <c r="JX549" s="165"/>
      <c r="JY549" s="165"/>
      <c r="JZ549" s="165"/>
      <c r="KA549" s="165"/>
      <c r="KB549" s="165"/>
      <c r="KC549" s="165"/>
      <c r="KD549" s="165"/>
      <c r="KE549" s="165"/>
      <c r="KF549" s="165"/>
      <c r="KG549" s="165"/>
      <c r="KH549" s="165"/>
      <c r="KI549" s="165"/>
      <c r="KJ549" s="165"/>
      <c r="KK549" s="165"/>
      <c r="KL549" s="165"/>
      <c r="KM549" s="165"/>
      <c r="KN549" s="165"/>
      <c r="KO549" s="165"/>
      <c r="KP549" s="165"/>
      <c r="KQ549" s="165"/>
      <c r="KR549" s="165"/>
      <c r="KS549" s="165"/>
      <c r="KT549" s="165"/>
      <c r="KU549" s="165"/>
      <c r="KV549" s="165"/>
      <c r="KW549" s="165"/>
      <c r="KX549" s="165"/>
      <c r="KY549" s="165"/>
      <c r="KZ549" s="165"/>
      <c r="LA549" s="165"/>
      <c r="LB549" s="165"/>
      <c r="LC549" s="165"/>
      <c r="LD549" s="165"/>
      <c r="LE549" s="165"/>
      <c r="LF549" s="165"/>
      <c r="LG549" s="165"/>
      <c r="LH549" s="165"/>
      <c r="LI549" s="165"/>
      <c r="LJ549" s="165"/>
      <c r="LK549" s="165"/>
      <c r="LL549" s="165"/>
      <c r="LM549" s="165"/>
      <c r="LN549" s="165"/>
      <c r="LO549" s="165"/>
      <c r="LP549" s="165"/>
      <c r="LQ549" s="165"/>
      <c r="LR549" s="165"/>
      <c r="LS549" s="165"/>
      <c r="LT549" s="165"/>
      <c r="LU549" s="165"/>
      <c r="LV549" s="165"/>
      <c r="LW549" s="165"/>
      <c r="LX549" s="165"/>
      <c r="LY549" s="165"/>
      <c r="LZ549" s="165"/>
      <c r="MA549" s="165"/>
      <c r="MB549" s="165"/>
      <c r="MC549" s="165"/>
      <c r="MD549" s="165"/>
      <c r="ME549" s="165"/>
      <c r="MF549" s="165"/>
      <c r="MG549" s="165"/>
      <c r="MH549" s="165"/>
      <c r="MI549" s="165"/>
      <c r="MJ549" s="165"/>
      <c r="MK549" s="165"/>
      <c r="ML549" s="165"/>
      <c r="MM549" s="165"/>
      <c r="MN549" s="165"/>
      <c r="MO549" s="165"/>
      <c r="MP549" s="165"/>
      <c r="MQ549" s="165"/>
      <c r="MR549" s="165"/>
      <c r="MS549" s="165"/>
      <c r="MT549" s="165"/>
      <c r="MU549" s="165"/>
      <c r="MV549" s="165"/>
      <c r="MW549" s="165"/>
      <c r="MX549" s="165"/>
      <c r="MY549" s="165"/>
      <c r="MZ549" s="165"/>
      <c r="NA549" s="165"/>
      <c r="NB549" s="165"/>
      <c r="NC549" s="165"/>
      <c r="ND549" s="165"/>
      <c r="NE549" s="165"/>
      <c r="NF549" s="165"/>
      <c r="NG549" s="165"/>
      <c r="NH549" s="165"/>
      <c r="NI549" s="165"/>
      <c r="NJ549" s="165"/>
      <c r="NK549" s="165"/>
      <c r="NL549" s="165"/>
      <c r="NM549" s="165"/>
      <c r="NN549" s="165"/>
      <c r="NO549" s="165"/>
      <c r="NP549" s="165"/>
      <c r="NQ549" s="165"/>
      <c r="NR549" s="165"/>
      <c r="NS549" s="165"/>
      <c r="NT549" s="165"/>
      <c r="NU549" s="165"/>
      <c r="NV549" s="165"/>
      <c r="NW549" s="165"/>
      <c r="NX549" s="165"/>
      <c r="NY549" s="165"/>
      <c r="NZ549" s="165"/>
      <c r="OA549" s="165"/>
      <c r="OB549" s="165"/>
      <c r="OC549" s="165"/>
      <c r="OD549" s="165"/>
      <c r="OE549" s="165"/>
      <c r="OF549" s="165"/>
      <c r="OG549" s="165"/>
      <c r="OH549" s="165"/>
      <c r="OI549" s="165"/>
      <c r="OJ549" s="165"/>
      <c r="OK549" s="165"/>
      <c r="OL549" s="165"/>
      <c r="OM549" s="165"/>
      <c r="ON549" s="165"/>
      <c r="OO549" s="165"/>
      <c r="OP549" s="165"/>
      <c r="OQ549" s="165"/>
      <c r="OR549" s="165"/>
      <c r="OS549" s="165"/>
      <c r="OT549" s="165"/>
      <c r="OU549" s="165"/>
      <c r="OV549" s="165"/>
      <c r="OW549" s="165"/>
      <c r="OX549" s="165"/>
      <c r="OY549" s="165"/>
      <c r="OZ549" s="165"/>
      <c r="PA549" s="165"/>
      <c r="PB549" s="165"/>
      <c r="PC549" s="165"/>
      <c r="PD549" s="165"/>
      <c r="PE549" s="165"/>
      <c r="PF549" s="165"/>
      <c r="PG549" s="165"/>
      <c r="PH549" s="165"/>
      <c r="PI549" s="165"/>
      <c r="PJ549" s="165"/>
      <c r="PK549" s="165"/>
      <c r="PL549" s="165"/>
      <c r="PM549" s="165"/>
      <c r="PN549" s="165"/>
      <c r="PO549" s="165"/>
      <c r="PP549" s="165"/>
      <c r="PQ549" s="165"/>
      <c r="PR549" s="165"/>
      <c r="PS549" s="165"/>
      <c r="PT549" s="165"/>
      <c r="PU549" s="165"/>
      <c r="PV549" s="165"/>
      <c r="PW549" s="165"/>
      <c r="PX549" s="165"/>
      <c r="PY549" s="165"/>
      <c r="PZ549" s="165"/>
      <c r="QA549" s="165"/>
      <c r="QB549" s="165"/>
      <c r="QC549" s="165"/>
      <c r="QD549" s="165"/>
      <c r="QE549" s="165"/>
      <c r="QF549" s="165"/>
      <c r="QG549" s="165"/>
      <c r="QH549" s="165"/>
      <c r="QI549" s="165"/>
      <c r="QJ549" s="165"/>
      <c r="QK549" s="165"/>
      <c r="QL549" s="165"/>
      <c r="QM549" s="165"/>
      <c r="QN549" s="165"/>
      <c r="QO549" s="165"/>
      <c r="QP549" s="165"/>
      <c r="QQ549" s="165"/>
      <c r="QR549" s="165"/>
      <c r="QS549" s="165"/>
      <c r="QT549" s="165"/>
      <c r="QU549" s="165"/>
      <c r="QV549" s="165"/>
      <c r="QW549" s="165"/>
      <c r="QX549" s="165"/>
      <c r="QY549" s="165"/>
      <c r="QZ549" s="165"/>
      <c r="RA549" s="165"/>
      <c r="RB549" s="165"/>
      <c r="RC549" s="165"/>
      <c r="RD549" s="165"/>
      <c r="RE549" s="165"/>
      <c r="RF549" s="165"/>
      <c r="RG549" s="165"/>
      <c r="RH549" s="165"/>
      <c r="RI549" s="165"/>
      <c r="RJ549" s="165"/>
      <c r="RK549" s="165"/>
      <c r="RL549" s="165"/>
      <c r="RM549" s="165"/>
      <c r="RN549" s="165"/>
      <c r="RO549" s="165"/>
      <c r="RP549" s="165"/>
      <c r="RQ549" s="165"/>
      <c r="RR549" s="165"/>
      <c r="RS549" s="165"/>
      <c r="RT549" s="165"/>
      <c r="RU549" s="165"/>
      <c r="RV549" s="165"/>
      <c r="RW549" s="165"/>
      <c r="RX549" s="165"/>
      <c r="RY549" s="165"/>
      <c r="RZ549" s="165"/>
      <c r="SA549" s="165"/>
      <c r="SB549" s="165"/>
      <c r="SC549" s="165"/>
      <c r="SD549" s="165"/>
      <c r="SE549" s="165"/>
      <c r="SF549" s="165"/>
      <c r="SG549" s="165"/>
      <c r="SH549" s="165"/>
      <c r="SI549" s="165"/>
      <c r="SJ549" s="165"/>
      <c r="SK549" s="165"/>
      <c r="SL549" s="165"/>
      <c r="SM549" s="165"/>
      <c r="SN549" s="165"/>
      <c r="SO549" s="165"/>
      <c r="SP549" s="165"/>
      <c r="SQ549" s="165"/>
      <c r="SR549" s="165"/>
      <c r="SS549" s="165"/>
      <c r="ST549" s="165"/>
      <c r="SU549" s="165"/>
      <c r="SV549" s="165"/>
      <c r="SW549" s="165"/>
      <c r="SX549" s="165"/>
      <c r="SY549" s="165"/>
      <c r="SZ549" s="165"/>
      <c r="TA549" s="165"/>
      <c r="TB549" s="165"/>
      <c r="TC549" s="165"/>
      <c r="TD549" s="165"/>
      <c r="TE549" s="165"/>
      <c r="TF549" s="165"/>
      <c r="TG549" s="165"/>
      <c r="TH549" s="165"/>
      <c r="TI549" s="165"/>
      <c r="TJ549" s="165"/>
      <c r="TK549" s="165"/>
      <c r="TL549" s="165"/>
      <c r="TM549" s="165"/>
      <c r="TN549" s="165"/>
      <c r="TO549" s="165"/>
      <c r="TP549" s="165"/>
      <c r="TQ549" s="165"/>
      <c r="TR549" s="165"/>
      <c r="TS549" s="165"/>
      <c r="TT549" s="165"/>
      <c r="TU549" s="165"/>
      <c r="TV549" s="165"/>
      <c r="TW549" s="165"/>
      <c r="TX549" s="165"/>
      <c r="TY549" s="165"/>
      <c r="TZ549" s="165"/>
      <c r="UA549" s="165"/>
      <c r="UB549" s="165"/>
      <c r="UC549" s="165"/>
      <c r="UD549" s="165"/>
      <c r="UE549" s="165"/>
      <c r="UF549" s="165"/>
      <c r="UG549" s="165"/>
      <c r="UH549" s="165"/>
      <c r="UI549" s="165"/>
      <c r="UJ549" s="165"/>
      <c r="UK549" s="165"/>
      <c r="UL549" s="165"/>
      <c r="UM549" s="165"/>
      <c r="UN549" s="165"/>
      <c r="UO549" s="165"/>
      <c r="UP549" s="165"/>
      <c r="UQ549" s="165"/>
      <c r="UR549" s="165"/>
      <c r="US549" s="165"/>
      <c r="UT549" s="165"/>
      <c r="UU549" s="165"/>
      <c r="UV549" s="165"/>
      <c r="UW549" s="165"/>
      <c r="UX549" s="165"/>
      <c r="UY549" s="165"/>
      <c r="UZ549" s="165"/>
      <c r="VA549" s="165"/>
      <c r="VB549" s="165"/>
      <c r="VC549" s="165"/>
      <c r="VD549" s="165"/>
      <c r="VE549" s="165"/>
      <c r="VF549" s="165"/>
      <c r="VG549" s="165"/>
      <c r="VH549" s="165"/>
      <c r="VI549" s="165"/>
      <c r="VJ549" s="165"/>
      <c r="VK549" s="165"/>
      <c r="VL549" s="165"/>
      <c r="VM549" s="165"/>
      <c r="VN549" s="165"/>
      <c r="VO549" s="165"/>
      <c r="VP549" s="165"/>
      <c r="VQ549" s="165"/>
      <c r="VR549" s="165"/>
      <c r="VS549" s="165"/>
      <c r="VT549" s="165"/>
      <c r="VU549" s="165"/>
      <c r="VV549" s="165"/>
      <c r="VW549" s="165"/>
      <c r="VX549" s="165"/>
      <c r="VY549" s="165"/>
      <c r="VZ549" s="165"/>
      <c r="WA549" s="165"/>
      <c r="WB549" s="165"/>
      <c r="WC549" s="165"/>
      <c r="WD549" s="165"/>
      <c r="WE549" s="165"/>
      <c r="WF549" s="165"/>
      <c r="WG549" s="165"/>
      <c r="WH549" s="165"/>
      <c r="WI549" s="165"/>
      <c r="WJ549" s="165"/>
      <c r="WK549" s="165"/>
      <c r="WL549" s="165"/>
      <c r="WM549" s="165"/>
      <c r="WN549" s="165"/>
      <c r="WO549" s="165"/>
      <c r="WP549" s="165"/>
      <c r="WQ549" s="165"/>
      <c r="WR549" s="165"/>
      <c r="WS549" s="165"/>
      <c r="WT549" s="165"/>
      <c r="WU549" s="165"/>
      <c r="WV549" s="165"/>
      <c r="WW549" s="165"/>
      <c r="WX549" s="165"/>
      <c r="WY549" s="165"/>
      <c r="WZ549" s="165"/>
      <c r="XA549" s="165"/>
      <c r="XB549" s="165"/>
      <c r="XC549" s="165"/>
      <c r="XD549" s="165"/>
      <c r="XE549" s="165"/>
      <c r="XF549" s="165"/>
      <c r="XG549" s="165"/>
      <c r="XH549" s="165"/>
      <c r="XI549" s="165"/>
      <c r="XJ549" s="165"/>
      <c r="XK549" s="165"/>
      <c r="XL549" s="165"/>
      <c r="XM549" s="165"/>
      <c r="XN549" s="165"/>
      <c r="XO549" s="165"/>
      <c r="XP549" s="165"/>
      <c r="XQ549" s="165"/>
      <c r="XR549" s="165"/>
      <c r="XS549" s="165"/>
      <c r="XT549" s="165"/>
      <c r="XU549" s="165"/>
      <c r="XV549" s="165"/>
      <c r="XW549" s="165"/>
      <c r="XX549" s="165"/>
      <c r="XY549" s="165"/>
      <c r="XZ549" s="165"/>
      <c r="YA549" s="165"/>
      <c r="YB549" s="165"/>
      <c r="YC549" s="165"/>
      <c r="YD549" s="165"/>
      <c r="YE549" s="165"/>
      <c r="YF549" s="165"/>
      <c r="YG549" s="165"/>
      <c r="YH549" s="165"/>
      <c r="YI549" s="165"/>
      <c r="YJ549" s="165"/>
      <c r="YK549" s="165"/>
      <c r="YL549" s="165"/>
      <c r="YM549" s="165"/>
      <c r="YN549" s="165"/>
      <c r="YO549" s="165"/>
      <c r="YP549" s="165"/>
      <c r="YQ549" s="165"/>
      <c r="YR549" s="165"/>
      <c r="YS549" s="165"/>
      <c r="YT549" s="165"/>
      <c r="YU549" s="165"/>
      <c r="YV549" s="165"/>
      <c r="YW549" s="165"/>
      <c r="YX549" s="165"/>
      <c r="YY549" s="165"/>
      <c r="YZ549" s="165"/>
      <c r="ZA549" s="165"/>
      <c r="ZB549" s="165"/>
      <c r="ZC549" s="165"/>
      <c r="ZD549" s="165"/>
      <c r="ZE549" s="165"/>
      <c r="ZF549" s="165"/>
      <c r="ZG549" s="165"/>
      <c r="ZH549" s="165"/>
      <c r="ZI549" s="165"/>
      <c r="ZJ549" s="165"/>
      <c r="ZK549" s="165"/>
      <c r="ZL549" s="165"/>
      <c r="ZM549" s="165"/>
      <c r="ZN549" s="165"/>
      <c r="ZO549" s="165"/>
      <c r="ZP549" s="165"/>
      <c r="ZQ549" s="165"/>
      <c r="ZR549" s="165"/>
      <c r="ZS549" s="165"/>
      <c r="ZT549" s="165"/>
      <c r="ZU549" s="165"/>
      <c r="ZV549" s="165"/>
      <c r="ZW549" s="165"/>
      <c r="ZX549" s="165"/>
      <c r="ZY549" s="165"/>
      <c r="ZZ549" s="165"/>
      <c r="AAA549" s="165"/>
      <c r="AAB549" s="165"/>
      <c r="AAC549" s="165"/>
      <c r="AAD549" s="165"/>
      <c r="AAE549" s="165"/>
      <c r="AAF549" s="165"/>
      <c r="AAG549" s="165"/>
      <c r="AAH549" s="165"/>
      <c r="AAI549" s="165"/>
      <c r="AAJ549" s="165"/>
      <c r="AAK549" s="165"/>
      <c r="AAL549" s="165"/>
      <c r="AAM549" s="165"/>
      <c r="AAN549" s="165"/>
      <c r="AAO549" s="165"/>
      <c r="AAP549" s="165"/>
      <c r="AAQ549" s="165"/>
      <c r="AAR549" s="165"/>
      <c r="AAS549" s="165"/>
      <c r="AAT549" s="165"/>
      <c r="AAU549" s="165"/>
      <c r="AAV549" s="165"/>
      <c r="AAW549" s="165"/>
      <c r="AAX549" s="165"/>
      <c r="AAY549" s="165"/>
      <c r="AAZ549" s="165"/>
      <c r="ABA549" s="165"/>
      <c r="ABB549" s="165"/>
      <c r="ABC549" s="165"/>
      <c r="ABD549" s="165"/>
      <c r="ABE549" s="165"/>
      <c r="ABF549" s="165"/>
      <c r="ABG549" s="165"/>
      <c r="ABH549" s="165"/>
      <c r="ABI549" s="165"/>
      <c r="ABJ549" s="165"/>
      <c r="ABK549" s="165"/>
      <c r="ABL549" s="165"/>
      <c r="ABM549" s="165"/>
      <c r="ABN549" s="165"/>
      <c r="ABO549" s="165"/>
      <c r="ABP549" s="165"/>
      <c r="ABQ549" s="165"/>
      <c r="ABR549" s="165"/>
      <c r="ABS549" s="165"/>
      <c r="ABT549" s="165"/>
      <c r="ABU549" s="165"/>
      <c r="ABV549" s="165"/>
      <c r="ABW549" s="165"/>
      <c r="ABX549" s="165"/>
      <c r="ABY549" s="165"/>
      <c r="ABZ549" s="165"/>
      <c r="ACA549" s="165"/>
      <c r="ACB549" s="165"/>
      <c r="ACC549" s="165"/>
      <c r="ACD549" s="165"/>
      <c r="ACE549" s="165"/>
      <c r="ACF549" s="165"/>
      <c r="ACG549" s="165"/>
      <c r="ACH549" s="165"/>
      <c r="ACI549" s="165"/>
      <c r="ACJ549" s="165"/>
      <c r="ACK549" s="165"/>
      <c r="ACL549" s="165"/>
      <c r="ACM549" s="165"/>
      <c r="ACN549" s="165"/>
      <c r="ACO549" s="165"/>
      <c r="ACP549" s="165"/>
      <c r="ACQ549" s="165"/>
      <c r="ACR549" s="165"/>
      <c r="ACS549" s="165"/>
      <c r="ACT549" s="165"/>
      <c r="ACU549" s="165"/>
      <c r="ACV549" s="165"/>
      <c r="ACW549" s="165"/>
      <c r="ACX549" s="165"/>
      <c r="ACY549" s="165"/>
      <c r="ACZ549" s="165"/>
      <c r="ADA549" s="165"/>
      <c r="ADB549" s="165"/>
      <c r="ADC549" s="165"/>
      <c r="ADD549" s="165"/>
      <c r="ADE549" s="165"/>
      <c r="ADF549" s="165"/>
      <c r="ADG549" s="165"/>
      <c r="ADH549" s="165"/>
      <c r="ADI549" s="165"/>
      <c r="ADJ549" s="165"/>
      <c r="ADK549" s="165"/>
      <c r="ADL549" s="165"/>
      <c r="ADM549" s="165"/>
      <c r="ADN549" s="165"/>
      <c r="ADO549" s="165"/>
      <c r="ADP549" s="165"/>
      <c r="ADQ549" s="165"/>
      <c r="ADR549" s="165"/>
      <c r="ADS549" s="165"/>
      <c r="ADT549" s="165"/>
      <c r="ADU549" s="165"/>
      <c r="ADV549" s="165"/>
      <c r="ADW549" s="165"/>
      <c r="ADX549" s="165"/>
      <c r="ADY549" s="165"/>
      <c r="ADZ549" s="165"/>
      <c r="AEA549" s="165"/>
      <c r="AEB549" s="165"/>
      <c r="AEC549" s="165"/>
      <c r="AED549" s="165"/>
      <c r="AEE549" s="165"/>
      <c r="AEF549" s="165"/>
      <c r="AEG549" s="165"/>
      <c r="AEH549" s="165"/>
      <c r="AEI549" s="165"/>
      <c r="AEJ549" s="165"/>
      <c r="AEK549" s="165"/>
      <c r="AEL549" s="165"/>
      <c r="AEM549" s="165"/>
      <c r="AEN549" s="165"/>
      <c r="AEO549" s="165"/>
      <c r="AEP549" s="165"/>
      <c r="AEQ549" s="165"/>
      <c r="AER549" s="165"/>
      <c r="AES549" s="165"/>
      <c r="AET549" s="165"/>
      <c r="AEU549" s="165"/>
      <c r="AEV549" s="165"/>
      <c r="AEW549" s="165"/>
      <c r="AEX549" s="165"/>
      <c r="AEY549" s="165"/>
      <c r="AEZ549" s="165"/>
      <c r="AFA549" s="165"/>
      <c r="AFB549" s="165"/>
      <c r="AFC549" s="165"/>
      <c r="AFD549" s="165"/>
      <c r="AFE549" s="165"/>
      <c r="AFF549" s="165"/>
      <c r="AFG549" s="165"/>
      <c r="AFH549" s="165"/>
      <c r="AFI549" s="165"/>
      <c r="AFJ549" s="165"/>
      <c r="AFK549" s="165"/>
      <c r="AFL549" s="165"/>
      <c r="AFM549" s="165"/>
      <c r="AFN549" s="165"/>
      <c r="AFO549" s="165"/>
      <c r="AFP549" s="165"/>
      <c r="AFQ549" s="165"/>
      <c r="AFR549" s="165"/>
      <c r="AFS549" s="165"/>
      <c r="AFT549" s="165"/>
      <c r="AFU549" s="165"/>
      <c r="AFV549" s="165"/>
      <c r="AFW549" s="165"/>
      <c r="AFX549" s="165"/>
      <c r="AFY549" s="165"/>
      <c r="AFZ549" s="165"/>
      <c r="AGA549" s="165"/>
      <c r="AGB549" s="165"/>
      <c r="AGC549" s="165"/>
      <c r="AGD549" s="165"/>
      <c r="AGE549" s="165"/>
      <c r="AGF549" s="165"/>
      <c r="AGG549" s="165"/>
      <c r="AGH549" s="165"/>
      <c r="AGI549" s="165"/>
      <c r="AGJ549" s="165"/>
      <c r="AGK549" s="165"/>
      <c r="AGL549" s="165"/>
      <c r="AGM549" s="165"/>
      <c r="AGN549" s="165"/>
      <c r="AGO549" s="165"/>
      <c r="AGP549" s="165"/>
      <c r="AGQ549" s="165"/>
      <c r="AGR549" s="165"/>
      <c r="AGS549" s="165"/>
      <c r="AGT549" s="165"/>
      <c r="AGU549" s="165"/>
      <c r="AGV549" s="165"/>
      <c r="AGW549" s="165"/>
      <c r="AGX549" s="165"/>
      <c r="AGY549" s="165"/>
      <c r="AGZ549" s="165"/>
      <c r="AHA549" s="165"/>
      <c r="AHB549" s="165"/>
      <c r="AHC549" s="165"/>
      <c r="AHD549" s="165"/>
      <c r="AHE549" s="165"/>
      <c r="AHF549" s="165"/>
      <c r="AHG549" s="165"/>
      <c r="AHH549" s="165"/>
      <c r="AHI549" s="165"/>
      <c r="AHJ549" s="165"/>
      <c r="AHK549" s="165"/>
      <c r="AHL549" s="165"/>
      <c r="AHM549" s="165"/>
      <c r="AHN549" s="165"/>
      <c r="AHO549" s="165"/>
      <c r="AHP549" s="165"/>
      <c r="AHQ549" s="165"/>
      <c r="AHR549" s="165"/>
      <c r="AHS549" s="165"/>
      <c r="AHT549" s="165"/>
      <c r="AHU549" s="165"/>
      <c r="AHV549" s="165"/>
      <c r="AHW549" s="165"/>
      <c r="AHX549" s="165"/>
      <c r="AHY549" s="165"/>
      <c r="AHZ549" s="165"/>
      <c r="AIA549" s="165"/>
      <c r="AIB549" s="165"/>
      <c r="AIC549" s="165"/>
      <c r="AID549" s="165"/>
      <c r="AIE549" s="165"/>
      <c r="AIF549" s="165"/>
      <c r="AIG549" s="165"/>
      <c r="AIH549" s="165"/>
      <c r="AII549" s="165"/>
      <c r="AIJ549" s="165"/>
      <c r="AIK549" s="165"/>
      <c r="AIL549" s="165"/>
      <c r="AIM549" s="165"/>
      <c r="AIN549" s="165"/>
      <c r="AIO549" s="165"/>
      <c r="AIP549" s="165"/>
      <c r="AIQ549" s="165"/>
      <c r="AIR549" s="165"/>
      <c r="AIS549" s="165"/>
      <c r="AIT549" s="165"/>
      <c r="AIU549" s="165"/>
      <c r="AIV549" s="165"/>
      <c r="AIW549" s="165"/>
      <c r="AIX549" s="165"/>
      <c r="AIY549" s="165"/>
      <c r="AIZ549" s="165"/>
      <c r="AJA549" s="165"/>
      <c r="AJB549" s="165"/>
      <c r="AJC549" s="165"/>
      <c r="AJD549" s="165"/>
      <c r="AJE549" s="165"/>
      <c r="AJF549" s="165"/>
      <c r="AJG549" s="165"/>
      <c r="AJH549" s="165"/>
      <c r="AJI549" s="165"/>
      <c r="AJJ549" s="165"/>
      <c r="AJK549" s="165"/>
      <c r="AJL549" s="165"/>
      <c r="AJM549" s="165"/>
      <c r="AJN549" s="165"/>
      <c r="AJO549" s="165"/>
      <c r="AJP549" s="165"/>
      <c r="AJQ549" s="165"/>
      <c r="AJR549" s="165"/>
      <c r="AJS549" s="165"/>
      <c r="AJT549" s="165"/>
      <c r="AJU549" s="165"/>
      <c r="AJV549" s="165"/>
      <c r="AJW549" s="165"/>
      <c r="AJX549" s="165"/>
      <c r="AJY549" s="165"/>
      <c r="AJZ549" s="165"/>
    </row>
    <row r="550" spans="1:962" ht="78.75" x14ac:dyDescent="0.25">
      <c r="A550" s="126">
        <v>60000705</v>
      </c>
      <c r="B550" s="61" t="s">
        <v>1482</v>
      </c>
      <c r="C550" s="169" t="s">
        <v>1368</v>
      </c>
      <c r="D550" s="155">
        <f t="shared" si="36"/>
        <v>3450</v>
      </c>
      <c r="E550" s="155">
        <f>VLOOKUP(A550,[6]Лист2!$A$10:$G$1458,6,0)</f>
        <v>4140</v>
      </c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5"/>
      <c r="BN550" s="165"/>
      <c r="BO550" s="165"/>
      <c r="BP550" s="165"/>
      <c r="BQ550" s="165"/>
      <c r="BR550" s="165"/>
      <c r="BS550" s="165"/>
      <c r="BT550" s="165"/>
      <c r="BU550" s="165"/>
      <c r="BV550" s="165"/>
      <c r="BW550" s="165"/>
      <c r="BX550" s="165"/>
      <c r="BY550" s="165"/>
      <c r="BZ550" s="165"/>
      <c r="CA550" s="165"/>
      <c r="CB550" s="165"/>
      <c r="CC550" s="165"/>
      <c r="CD550" s="165"/>
      <c r="CE550" s="165"/>
      <c r="CF550" s="165"/>
      <c r="CG550" s="165"/>
      <c r="CH550" s="165"/>
      <c r="CI550" s="165"/>
      <c r="CJ550" s="165"/>
      <c r="CK550" s="165"/>
      <c r="CL550" s="165"/>
      <c r="CM550" s="165"/>
      <c r="CN550" s="165"/>
      <c r="CO550" s="165"/>
      <c r="CP550" s="165"/>
      <c r="CQ550" s="165"/>
      <c r="CR550" s="165"/>
      <c r="CS550" s="165"/>
      <c r="CT550" s="165"/>
      <c r="CU550" s="165"/>
      <c r="CV550" s="165"/>
      <c r="CW550" s="165"/>
      <c r="CX550" s="165"/>
      <c r="CY550" s="165"/>
      <c r="CZ550" s="165"/>
      <c r="DA550" s="165"/>
      <c r="DB550" s="165"/>
      <c r="DC550" s="165"/>
      <c r="DD550" s="165"/>
      <c r="DE550" s="165"/>
      <c r="DF550" s="165"/>
      <c r="DG550" s="165"/>
      <c r="DH550" s="165"/>
      <c r="DI550" s="165"/>
      <c r="DJ550" s="165"/>
      <c r="DK550" s="165"/>
      <c r="DL550" s="165"/>
      <c r="DM550" s="165"/>
      <c r="DN550" s="165"/>
      <c r="DO550" s="165"/>
      <c r="DP550" s="165"/>
      <c r="DQ550" s="165"/>
      <c r="DR550" s="165"/>
      <c r="DS550" s="165"/>
      <c r="DT550" s="165"/>
      <c r="DU550" s="165"/>
      <c r="DV550" s="165"/>
      <c r="DW550" s="165"/>
      <c r="DX550" s="165"/>
      <c r="DY550" s="165"/>
      <c r="DZ550" s="165"/>
      <c r="EA550" s="165"/>
      <c r="EB550" s="165"/>
      <c r="EC550" s="165"/>
      <c r="ED550" s="165"/>
      <c r="EE550" s="165"/>
      <c r="EF550" s="165"/>
      <c r="EG550" s="165"/>
      <c r="EH550" s="165"/>
      <c r="EI550" s="165"/>
      <c r="EJ550" s="165"/>
      <c r="EK550" s="165"/>
      <c r="EL550" s="165"/>
      <c r="EM550" s="165"/>
      <c r="EN550" s="165"/>
      <c r="EO550" s="165"/>
      <c r="EP550" s="165"/>
      <c r="EQ550" s="165"/>
      <c r="ER550" s="165"/>
      <c r="ES550" s="165"/>
      <c r="ET550" s="165"/>
      <c r="EU550" s="165"/>
      <c r="EV550" s="165"/>
      <c r="EW550" s="165"/>
      <c r="EX550" s="165"/>
      <c r="EY550" s="165"/>
      <c r="EZ550" s="165"/>
      <c r="FA550" s="165"/>
      <c r="FB550" s="165"/>
      <c r="FC550" s="165"/>
      <c r="FD550" s="165"/>
      <c r="FE550" s="165"/>
      <c r="FF550" s="165"/>
      <c r="FG550" s="165"/>
      <c r="FH550" s="165"/>
      <c r="FI550" s="165"/>
      <c r="FJ550" s="165"/>
      <c r="FK550" s="165"/>
      <c r="FL550" s="165"/>
      <c r="FM550" s="165"/>
      <c r="FN550" s="165"/>
      <c r="FO550" s="165"/>
      <c r="FP550" s="165"/>
      <c r="FQ550" s="165"/>
      <c r="FR550" s="165"/>
      <c r="FS550" s="165"/>
      <c r="FT550" s="165"/>
      <c r="FU550" s="165"/>
      <c r="FV550" s="165"/>
      <c r="FW550" s="165"/>
      <c r="FX550" s="165"/>
      <c r="FY550" s="165"/>
      <c r="FZ550" s="165"/>
      <c r="GA550" s="165"/>
      <c r="GB550" s="165"/>
      <c r="GC550" s="165"/>
      <c r="GD550" s="165"/>
      <c r="GE550" s="165"/>
      <c r="GF550" s="165"/>
      <c r="GG550" s="165"/>
      <c r="GH550" s="165"/>
      <c r="GI550" s="165"/>
      <c r="GJ550" s="165"/>
      <c r="GK550" s="165"/>
      <c r="GL550" s="165"/>
      <c r="GM550" s="165"/>
      <c r="GN550" s="165"/>
      <c r="GO550" s="165"/>
      <c r="GP550" s="165"/>
      <c r="GQ550" s="165"/>
      <c r="GR550" s="165"/>
      <c r="GS550" s="165"/>
      <c r="GT550" s="165"/>
      <c r="GU550" s="165"/>
      <c r="GV550" s="165"/>
      <c r="GW550" s="165"/>
      <c r="GX550" s="165"/>
      <c r="GY550" s="165"/>
      <c r="GZ550" s="165"/>
      <c r="HA550" s="165"/>
      <c r="HB550" s="165"/>
      <c r="HC550" s="165"/>
      <c r="HD550" s="165"/>
      <c r="HE550" s="165"/>
      <c r="HF550" s="165"/>
      <c r="HG550" s="165"/>
      <c r="HH550" s="165"/>
      <c r="HI550" s="165"/>
      <c r="HJ550" s="165"/>
      <c r="HK550" s="165"/>
      <c r="HL550" s="165"/>
      <c r="HM550" s="165"/>
      <c r="HN550" s="165"/>
      <c r="HO550" s="165"/>
      <c r="HP550" s="165"/>
      <c r="HQ550" s="165"/>
      <c r="HR550" s="165"/>
      <c r="HS550" s="165"/>
      <c r="HT550" s="165"/>
      <c r="HU550" s="165"/>
      <c r="HV550" s="165"/>
      <c r="HW550" s="165"/>
      <c r="HX550" s="165"/>
      <c r="HY550" s="165"/>
      <c r="HZ550" s="165"/>
      <c r="IA550" s="165"/>
      <c r="IB550" s="165"/>
      <c r="IC550" s="165"/>
      <c r="ID550" s="165"/>
      <c r="IE550" s="165"/>
      <c r="IF550" s="165"/>
      <c r="IG550" s="165"/>
      <c r="IH550" s="165"/>
      <c r="II550" s="165"/>
      <c r="IJ550" s="165"/>
      <c r="IK550" s="165"/>
      <c r="IL550" s="165"/>
      <c r="IM550" s="165"/>
      <c r="IN550" s="165"/>
      <c r="IO550" s="165"/>
      <c r="IP550" s="165"/>
      <c r="IQ550" s="165"/>
      <c r="IR550" s="165"/>
      <c r="IS550" s="165"/>
      <c r="IT550" s="165"/>
      <c r="IU550" s="165"/>
      <c r="IV550" s="165"/>
      <c r="IW550" s="165"/>
      <c r="IX550" s="165"/>
      <c r="IY550" s="165"/>
      <c r="IZ550" s="165"/>
      <c r="JA550" s="165"/>
      <c r="JB550" s="165"/>
      <c r="JC550" s="165"/>
      <c r="JD550" s="165"/>
      <c r="JE550" s="165"/>
      <c r="JF550" s="165"/>
      <c r="JG550" s="165"/>
      <c r="JH550" s="165"/>
      <c r="JI550" s="165"/>
      <c r="JJ550" s="165"/>
      <c r="JK550" s="165"/>
      <c r="JL550" s="165"/>
      <c r="JM550" s="165"/>
      <c r="JN550" s="165"/>
      <c r="JO550" s="165"/>
      <c r="JP550" s="165"/>
      <c r="JQ550" s="165"/>
      <c r="JR550" s="165"/>
      <c r="JS550" s="165"/>
      <c r="JT550" s="165"/>
      <c r="JU550" s="165"/>
      <c r="JV550" s="165"/>
      <c r="JW550" s="165"/>
      <c r="JX550" s="165"/>
      <c r="JY550" s="165"/>
      <c r="JZ550" s="165"/>
      <c r="KA550" s="165"/>
      <c r="KB550" s="165"/>
      <c r="KC550" s="165"/>
      <c r="KD550" s="165"/>
      <c r="KE550" s="165"/>
      <c r="KF550" s="165"/>
      <c r="KG550" s="165"/>
      <c r="KH550" s="165"/>
      <c r="KI550" s="165"/>
      <c r="KJ550" s="165"/>
      <c r="KK550" s="165"/>
      <c r="KL550" s="165"/>
      <c r="KM550" s="165"/>
      <c r="KN550" s="165"/>
      <c r="KO550" s="165"/>
      <c r="KP550" s="165"/>
      <c r="KQ550" s="165"/>
      <c r="KR550" s="165"/>
      <c r="KS550" s="165"/>
      <c r="KT550" s="165"/>
      <c r="KU550" s="165"/>
      <c r="KV550" s="165"/>
      <c r="KW550" s="165"/>
      <c r="KX550" s="165"/>
      <c r="KY550" s="165"/>
      <c r="KZ550" s="165"/>
      <c r="LA550" s="165"/>
      <c r="LB550" s="165"/>
      <c r="LC550" s="165"/>
      <c r="LD550" s="165"/>
      <c r="LE550" s="165"/>
      <c r="LF550" s="165"/>
      <c r="LG550" s="165"/>
      <c r="LH550" s="165"/>
      <c r="LI550" s="165"/>
      <c r="LJ550" s="165"/>
      <c r="LK550" s="165"/>
      <c r="LL550" s="165"/>
      <c r="LM550" s="165"/>
      <c r="LN550" s="165"/>
      <c r="LO550" s="165"/>
      <c r="LP550" s="165"/>
      <c r="LQ550" s="165"/>
      <c r="LR550" s="165"/>
      <c r="LS550" s="165"/>
      <c r="LT550" s="165"/>
      <c r="LU550" s="165"/>
      <c r="LV550" s="165"/>
      <c r="LW550" s="165"/>
      <c r="LX550" s="165"/>
      <c r="LY550" s="165"/>
      <c r="LZ550" s="165"/>
      <c r="MA550" s="165"/>
      <c r="MB550" s="165"/>
      <c r="MC550" s="165"/>
      <c r="MD550" s="165"/>
      <c r="ME550" s="165"/>
      <c r="MF550" s="165"/>
      <c r="MG550" s="165"/>
      <c r="MH550" s="165"/>
      <c r="MI550" s="165"/>
      <c r="MJ550" s="165"/>
      <c r="MK550" s="165"/>
      <c r="ML550" s="165"/>
      <c r="MM550" s="165"/>
      <c r="MN550" s="165"/>
      <c r="MO550" s="165"/>
      <c r="MP550" s="165"/>
      <c r="MQ550" s="165"/>
      <c r="MR550" s="165"/>
      <c r="MS550" s="165"/>
      <c r="MT550" s="165"/>
      <c r="MU550" s="165"/>
      <c r="MV550" s="165"/>
      <c r="MW550" s="165"/>
      <c r="MX550" s="165"/>
      <c r="MY550" s="165"/>
      <c r="MZ550" s="165"/>
      <c r="NA550" s="165"/>
      <c r="NB550" s="165"/>
      <c r="NC550" s="165"/>
      <c r="ND550" s="165"/>
      <c r="NE550" s="165"/>
      <c r="NF550" s="165"/>
      <c r="NG550" s="165"/>
      <c r="NH550" s="165"/>
      <c r="NI550" s="165"/>
      <c r="NJ550" s="165"/>
      <c r="NK550" s="165"/>
      <c r="NL550" s="165"/>
      <c r="NM550" s="165"/>
      <c r="NN550" s="165"/>
      <c r="NO550" s="165"/>
      <c r="NP550" s="165"/>
      <c r="NQ550" s="165"/>
      <c r="NR550" s="165"/>
      <c r="NS550" s="165"/>
      <c r="NT550" s="165"/>
      <c r="NU550" s="165"/>
      <c r="NV550" s="165"/>
      <c r="NW550" s="165"/>
      <c r="NX550" s="165"/>
      <c r="NY550" s="165"/>
      <c r="NZ550" s="165"/>
      <c r="OA550" s="165"/>
      <c r="OB550" s="165"/>
      <c r="OC550" s="165"/>
      <c r="OD550" s="165"/>
      <c r="OE550" s="165"/>
      <c r="OF550" s="165"/>
      <c r="OG550" s="165"/>
      <c r="OH550" s="165"/>
      <c r="OI550" s="165"/>
      <c r="OJ550" s="165"/>
      <c r="OK550" s="165"/>
      <c r="OL550" s="165"/>
      <c r="OM550" s="165"/>
      <c r="ON550" s="165"/>
      <c r="OO550" s="165"/>
      <c r="OP550" s="165"/>
      <c r="OQ550" s="165"/>
      <c r="OR550" s="165"/>
      <c r="OS550" s="165"/>
      <c r="OT550" s="165"/>
      <c r="OU550" s="165"/>
      <c r="OV550" s="165"/>
      <c r="OW550" s="165"/>
      <c r="OX550" s="165"/>
      <c r="OY550" s="165"/>
      <c r="OZ550" s="165"/>
      <c r="PA550" s="165"/>
      <c r="PB550" s="165"/>
      <c r="PC550" s="165"/>
      <c r="PD550" s="165"/>
      <c r="PE550" s="165"/>
      <c r="PF550" s="165"/>
      <c r="PG550" s="165"/>
      <c r="PH550" s="165"/>
      <c r="PI550" s="165"/>
      <c r="PJ550" s="165"/>
      <c r="PK550" s="165"/>
      <c r="PL550" s="165"/>
      <c r="PM550" s="165"/>
      <c r="PN550" s="165"/>
      <c r="PO550" s="165"/>
      <c r="PP550" s="165"/>
      <c r="PQ550" s="165"/>
      <c r="PR550" s="165"/>
      <c r="PS550" s="165"/>
      <c r="PT550" s="165"/>
      <c r="PU550" s="165"/>
      <c r="PV550" s="165"/>
      <c r="PW550" s="165"/>
      <c r="PX550" s="165"/>
      <c r="PY550" s="165"/>
      <c r="PZ550" s="165"/>
      <c r="QA550" s="165"/>
      <c r="QB550" s="165"/>
      <c r="QC550" s="165"/>
      <c r="QD550" s="165"/>
      <c r="QE550" s="165"/>
      <c r="QF550" s="165"/>
      <c r="QG550" s="165"/>
      <c r="QH550" s="165"/>
      <c r="QI550" s="165"/>
      <c r="QJ550" s="165"/>
      <c r="QK550" s="165"/>
      <c r="QL550" s="165"/>
      <c r="QM550" s="165"/>
      <c r="QN550" s="165"/>
      <c r="QO550" s="165"/>
      <c r="QP550" s="165"/>
      <c r="QQ550" s="165"/>
      <c r="QR550" s="165"/>
      <c r="QS550" s="165"/>
      <c r="QT550" s="165"/>
      <c r="QU550" s="165"/>
      <c r="QV550" s="165"/>
      <c r="QW550" s="165"/>
      <c r="QX550" s="165"/>
      <c r="QY550" s="165"/>
      <c r="QZ550" s="165"/>
      <c r="RA550" s="165"/>
      <c r="RB550" s="165"/>
      <c r="RC550" s="165"/>
      <c r="RD550" s="165"/>
      <c r="RE550" s="165"/>
      <c r="RF550" s="165"/>
      <c r="RG550" s="165"/>
      <c r="RH550" s="165"/>
      <c r="RI550" s="165"/>
      <c r="RJ550" s="165"/>
      <c r="RK550" s="165"/>
      <c r="RL550" s="165"/>
      <c r="RM550" s="165"/>
      <c r="RN550" s="165"/>
      <c r="RO550" s="165"/>
      <c r="RP550" s="165"/>
      <c r="RQ550" s="165"/>
      <c r="RR550" s="165"/>
      <c r="RS550" s="165"/>
      <c r="RT550" s="165"/>
      <c r="RU550" s="165"/>
      <c r="RV550" s="165"/>
      <c r="RW550" s="165"/>
      <c r="RX550" s="165"/>
      <c r="RY550" s="165"/>
      <c r="RZ550" s="165"/>
      <c r="SA550" s="165"/>
      <c r="SB550" s="165"/>
      <c r="SC550" s="165"/>
      <c r="SD550" s="165"/>
      <c r="SE550" s="165"/>
      <c r="SF550" s="165"/>
      <c r="SG550" s="165"/>
      <c r="SH550" s="165"/>
      <c r="SI550" s="165"/>
      <c r="SJ550" s="165"/>
      <c r="SK550" s="165"/>
      <c r="SL550" s="165"/>
      <c r="SM550" s="165"/>
      <c r="SN550" s="165"/>
      <c r="SO550" s="165"/>
      <c r="SP550" s="165"/>
      <c r="SQ550" s="165"/>
      <c r="SR550" s="165"/>
      <c r="SS550" s="165"/>
      <c r="ST550" s="165"/>
      <c r="SU550" s="165"/>
      <c r="SV550" s="165"/>
      <c r="SW550" s="165"/>
      <c r="SX550" s="165"/>
      <c r="SY550" s="165"/>
      <c r="SZ550" s="165"/>
      <c r="TA550" s="165"/>
      <c r="TB550" s="165"/>
      <c r="TC550" s="165"/>
      <c r="TD550" s="165"/>
      <c r="TE550" s="165"/>
      <c r="TF550" s="165"/>
      <c r="TG550" s="165"/>
      <c r="TH550" s="165"/>
      <c r="TI550" s="165"/>
      <c r="TJ550" s="165"/>
      <c r="TK550" s="165"/>
      <c r="TL550" s="165"/>
      <c r="TM550" s="165"/>
      <c r="TN550" s="165"/>
      <c r="TO550" s="165"/>
      <c r="TP550" s="165"/>
      <c r="TQ550" s="165"/>
      <c r="TR550" s="165"/>
      <c r="TS550" s="165"/>
      <c r="TT550" s="165"/>
      <c r="TU550" s="165"/>
      <c r="TV550" s="165"/>
      <c r="TW550" s="165"/>
      <c r="TX550" s="165"/>
      <c r="TY550" s="165"/>
      <c r="TZ550" s="165"/>
      <c r="UA550" s="165"/>
      <c r="UB550" s="165"/>
      <c r="UC550" s="165"/>
      <c r="UD550" s="165"/>
      <c r="UE550" s="165"/>
      <c r="UF550" s="165"/>
      <c r="UG550" s="165"/>
      <c r="UH550" s="165"/>
      <c r="UI550" s="165"/>
      <c r="UJ550" s="165"/>
      <c r="UK550" s="165"/>
      <c r="UL550" s="165"/>
      <c r="UM550" s="165"/>
      <c r="UN550" s="165"/>
      <c r="UO550" s="165"/>
      <c r="UP550" s="165"/>
      <c r="UQ550" s="165"/>
      <c r="UR550" s="165"/>
      <c r="US550" s="165"/>
      <c r="UT550" s="165"/>
      <c r="UU550" s="165"/>
      <c r="UV550" s="165"/>
      <c r="UW550" s="165"/>
      <c r="UX550" s="165"/>
      <c r="UY550" s="165"/>
      <c r="UZ550" s="165"/>
      <c r="VA550" s="165"/>
      <c r="VB550" s="165"/>
      <c r="VC550" s="165"/>
      <c r="VD550" s="165"/>
      <c r="VE550" s="165"/>
      <c r="VF550" s="165"/>
      <c r="VG550" s="165"/>
      <c r="VH550" s="165"/>
      <c r="VI550" s="165"/>
      <c r="VJ550" s="165"/>
      <c r="VK550" s="165"/>
      <c r="VL550" s="165"/>
      <c r="VM550" s="165"/>
      <c r="VN550" s="165"/>
      <c r="VO550" s="165"/>
      <c r="VP550" s="165"/>
      <c r="VQ550" s="165"/>
      <c r="VR550" s="165"/>
      <c r="VS550" s="165"/>
      <c r="VT550" s="165"/>
      <c r="VU550" s="165"/>
      <c r="VV550" s="165"/>
      <c r="VW550" s="165"/>
      <c r="VX550" s="165"/>
      <c r="VY550" s="165"/>
      <c r="VZ550" s="165"/>
      <c r="WA550" s="165"/>
      <c r="WB550" s="165"/>
      <c r="WC550" s="165"/>
      <c r="WD550" s="165"/>
      <c r="WE550" s="165"/>
      <c r="WF550" s="165"/>
      <c r="WG550" s="165"/>
      <c r="WH550" s="165"/>
      <c r="WI550" s="165"/>
      <c r="WJ550" s="165"/>
      <c r="WK550" s="165"/>
      <c r="WL550" s="165"/>
      <c r="WM550" s="165"/>
      <c r="WN550" s="165"/>
      <c r="WO550" s="165"/>
      <c r="WP550" s="165"/>
      <c r="WQ550" s="165"/>
      <c r="WR550" s="165"/>
      <c r="WS550" s="165"/>
      <c r="WT550" s="165"/>
      <c r="WU550" s="165"/>
      <c r="WV550" s="165"/>
      <c r="WW550" s="165"/>
      <c r="WX550" s="165"/>
      <c r="WY550" s="165"/>
      <c r="WZ550" s="165"/>
      <c r="XA550" s="165"/>
      <c r="XB550" s="165"/>
      <c r="XC550" s="165"/>
      <c r="XD550" s="165"/>
      <c r="XE550" s="165"/>
      <c r="XF550" s="165"/>
      <c r="XG550" s="165"/>
      <c r="XH550" s="165"/>
      <c r="XI550" s="165"/>
      <c r="XJ550" s="165"/>
      <c r="XK550" s="165"/>
      <c r="XL550" s="165"/>
      <c r="XM550" s="165"/>
      <c r="XN550" s="165"/>
      <c r="XO550" s="165"/>
      <c r="XP550" s="165"/>
      <c r="XQ550" s="165"/>
      <c r="XR550" s="165"/>
      <c r="XS550" s="165"/>
      <c r="XT550" s="165"/>
      <c r="XU550" s="165"/>
      <c r="XV550" s="165"/>
      <c r="XW550" s="165"/>
      <c r="XX550" s="165"/>
      <c r="XY550" s="165"/>
      <c r="XZ550" s="165"/>
      <c r="YA550" s="165"/>
      <c r="YB550" s="165"/>
      <c r="YC550" s="165"/>
      <c r="YD550" s="165"/>
      <c r="YE550" s="165"/>
      <c r="YF550" s="165"/>
      <c r="YG550" s="165"/>
      <c r="YH550" s="165"/>
      <c r="YI550" s="165"/>
      <c r="YJ550" s="165"/>
      <c r="YK550" s="165"/>
      <c r="YL550" s="165"/>
      <c r="YM550" s="165"/>
      <c r="YN550" s="165"/>
      <c r="YO550" s="165"/>
      <c r="YP550" s="165"/>
      <c r="YQ550" s="165"/>
      <c r="YR550" s="165"/>
      <c r="YS550" s="165"/>
      <c r="YT550" s="165"/>
      <c r="YU550" s="165"/>
      <c r="YV550" s="165"/>
      <c r="YW550" s="165"/>
      <c r="YX550" s="165"/>
      <c r="YY550" s="165"/>
      <c r="YZ550" s="165"/>
      <c r="ZA550" s="165"/>
      <c r="ZB550" s="165"/>
      <c r="ZC550" s="165"/>
      <c r="ZD550" s="165"/>
      <c r="ZE550" s="165"/>
      <c r="ZF550" s="165"/>
      <c r="ZG550" s="165"/>
      <c r="ZH550" s="165"/>
      <c r="ZI550" s="165"/>
      <c r="ZJ550" s="165"/>
      <c r="ZK550" s="165"/>
      <c r="ZL550" s="165"/>
      <c r="ZM550" s="165"/>
      <c r="ZN550" s="165"/>
      <c r="ZO550" s="165"/>
      <c r="ZP550" s="165"/>
      <c r="ZQ550" s="165"/>
      <c r="ZR550" s="165"/>
      <c r="ZS550" s="165"/>
      <c r="ZT550" s="165"/>
      <c r="ZU550" s="165"/>
      <c r="ZV550" s="165"/>
      <c r="ZW550" s="165"/>
      <c r="ZX550" s="165"/>
      <c r="ZY550" s="165"/>
      <c r="ZZ550" s="165"/>
      <c r="AAA550" s="165"/>
      <c r="AAB550" s="165"/>
      <c r="AAC550" s="165"/>
      <c r="AAD550" s="165"/>
      <c r="AAE550" s="165"/>
      <c r="AAF550" s="165"/>
      <c r="AAG550" s="165"/>
      <c r="AAH550" s="165"/>
      <c r="AAI550" s="165"/>
      <c r="AAJ550" s="165"/>
      <c r="AAK550" s="165"/>
      <c r="AAL550" s="165"/>
      <c r="AAM550" s="165"/>
      <c r="AAN550" s="165"/>
      <c r="AAO550" s="165"/>
      <c r="AAP550" s="165"/>
      <c r="AAQ550" s="165"/>
      <c r="AAR550" s="165"/>
      <c r="AAS550" s="165"/>
      <c r="AAT550" s="165"/>
      <c r="AAU550" s="165"/>
      <c r="AAV550" s="165"/>
      <c r="AAW550" s="165"/>
      <c r="AAX550" s="165"/>
      <c r="AAY550" s="165"/>
      <c r="AAZ550" s="165"/>
      <c r="ABA550" s="165"/>
      <c r="ABB550" s="165"/>
      <c r="ABC550" s="165"/>
      <c r="ABD550" s="165"/>
      <c r="ABE550" s="165"/>
      <c r="ABF550" s="165"/>
      <c r="ABG550" s="165"/>
      <c r="ABH550" s="165"/>
      <c r="ABI550" s="165"/>
      <c r="ABJ550" s="165"/>
      <c r="ABK550" s="165"/>
      <c r="ABL550" s="165"/>
      <c r="ABM550" s="165"/>
      <c r="ABN550" s="165"/>
      <c r="ABO550" s="165"/>
      <c r="ABP550" s="165"/>
      <c r="ABQ550" s="165"/>
      <c r="ABR550" s="165"/>
      <c r="ABS550" s="165"/>
      <c r="ABT550" s="165"/>
      <c r="ABU550" s="165"/>
      <c r="ABV550" s="165"/>
      <c r="ABW550" s="165"/>
      <c r="ABX550" s="165"/>
      <c r="ABY550" s="165"/>
      <c r="ABZ550" s="165"/>
      <c r="ACA550" s="165"/>
      <c r="ACB550" s="165"/>
      <c r="ACC550" s="165"/>
      <c r="ACD550" s="165"/>
      <c r="ACE550" s="165"/>
      <c r="ACF550" s="165"/>
      <c r="ACG550" s="165"/>
      <c r="ACH550" s="165"/>
      <c r="ACI550" s="165"/>
      <c r="ACJ550" s="165"/>
      <c r="ACK550" s="165"/>
      <c r="ACL550" s="165"/>
      <c r="ACM550" s="165"/>
      <c r="ACN550" s="165"/>
      <c r="ACO550" s="165"/>
      <c r="ACP550" s="165"/>
      <c r="ACQ550" s="165"/>
      <c r="ACR550" s="165"/>
      <c r="ACS550" s="165"/>
      <c r="ACT550" s="165"/>
      <c r="ACU550" s="165"/>
      <c r="ACV550" s="165"/>
      <c r="ACW550" s="165"/>
      <c r="ACX550" s="165"/>
      <c r="ACY550" s="165"/>
      <c r="ACZ550" s="165"/>
      <c r="ADA550" s="165"/>
      <c r="ADB550" s="165"/>
      <c r="ADC550" s="165"/>
      <c r="ADD550" s="165"/>
      <c r="ADE550" s="165"/>
      <c r="ADF550" s="165"/>
      <c r="ADG550" s="165"/>
      <c r="ADH550" s="165"/>
      <c r="ADI550" s="165"/>
      <c r="ADJ550" s="165"/>
      <c r="ADK550" s="165"/>
      <c r="ADL550" s="165"/>
      <c r="ADM550" s="165"/>
      <c r="ADN550" s="165"/>
      <c r="ADO550" s="165"/>
      <c r="ADP550" s="165"/>
      <c r="ADQ550" s="165"/>
      <c r="ADR550" s="165"/>
      <c r="ADS550" s="165"/>
      <c r="ADT550" s="165"/>
      <c r="ADU550" s="165"/>
      <c r="ADV550" s="165"/>
      <c r="ADW550" s="165"/>
      <c r="ADX550" s="165"/>
      <c r="ADY550" s="165"/>
      <c r="ADZ550" s="165"/>
      <c r="AEA550" s="165"/>
      <c r="AEB550" s="165"/>
      <c r="AEC550" s="165"/>
      <c r="AED550" s="165"/>
      <c r="AEE550" s="165"/>
      <c r="AEF550" s="165"/>
      <c r="AEG550" s="165"/>
      <c r="AEH550" s="165"/>
      <c r="AEI550" s="165"/>
      <c r="AEJ550" s="165"/>
      <c r="AEK550" s="165"/>
      <c r="AEL550" s="165"/>
      <c r="AEM550" s="165"/>
      <c r="AEN550" s="165"/>
      <c r="AEO550" s="165"/>
      <c r="AEP550" s="165"/>
      <c r="AEQ550" s="165"/>
      <c r="AER550" s="165"/>
      <c r="AES550" s="165"/>
      <c r="AET550" s="165"/>
      <c r="AEU550" s="165"/>
      <c r="AEV550" s="165"/>
      <c r="AEW550" s="165"/>
      <c r="AEX550" s="165"/>
      <c r="AEY550" s="165"/>
      <c r="AEZ550" s="165"/>
      <c r="AFA550" s="165"/>
      <c r="AFB550" s="165"/>
      <c r="AFC550" s="165"/>
      <c r="AFD550" s="165"/>
      <c r="AFE550" s="165"/>
      <c r="AFF550" s="165"/>
      <c r="AFG550" s="165"/>
      <c r="AFH550" s="165"/>
      <c r="AFI550" s="165"/>
      <c r="AFJ550" s="165"/>
      <c r="AFK550" s="165"/>
      <c r="AFL550" s="165"/>
      <c r="AFM550" s="165"/>
      <c r="AFN550" s="165"/>
      <c r="AFO550" s="165"/>
      <c r="AFP550" s="165"/>
      <c r="AFQ550" s="165"/>
      <c r="AFR550" s="165"/>
      <c r="AFS550" s="165"/>
      <c r="AFT550" s="165"/>
      <c r="AFU550" s="165"/>
      <c r="AFV550" s="165"/>
      <c r="AFW550" s="165"/>
      <c r="AFX550" s="165"/>
      <c r="AFY550" s="165"/>
      <c r="AFZ550" s="165"/>
      <c r="AGA550" s="165"/>
      <c r="AGB550" s="165"/>
      <c r="AGC550" s="165"/>
      <c r="AGD550" s="165"/>
      <c r="AGE550" s="165"/>
      <c r="AGF550" s="165"/>
      <c r="AGG550" s="165"/>
      <c r="AGH550" s="165"/>
      <c r="AGI550" s="165"/>
      <c r="AGJ550" s="165"/>
      <c r="AGK550" s="165"/>
      <c r="AGL550" s="165"/>
      <c r="AGM550" s="165"/>
      <c r="AGN550" s="165"/>
      <c r="AGO550" s="165"/>
      <c r="AGP550" s="165"/>
      <c r="AGQ550" s="165"/>
      <c r="AGR550" s="165"/>
      <c r="AGS550" s="165"/>
      <c r="AGT550" s="165"/>
      <c r="AGU550" s="165"/>
      <c r="AGV550" s="165"/>
      <c r="AGW550" s="165"/>
      <c r="AGX550" s="165"/>
      <c r="AGY550" s="165"/>
      <c r="AGZ550" s="165"/>
      <c r="AHA550" s="165"/>
      <c r="AHB550" s="165"/>
      <c r="AHC550" s="165"/>
      <c r="AHD550" s="165"/>
      <c r="AHE550" s="165"/>
      <c r="AHF550" s="165"/>
      <c r="AHG550" s="165"/>
      <c r="AHH550" s="165"/>
      <c r="AHI550" s="165"/>
      <c r="AHJ550" s="165"/>
      <c r="AHK550" s="165"/>
      <c r="AHL550" s="165"/>
      <c r="AHM550" s="165"/>
      <c r="AHN550" s="165"/>
      <c r="AHO550" s="165"/>
      <c r="AHP550" s="165"/>
      <c r="AHQ550" s="165"/>
      <c r="AHR550" s="165"/>
      <c r="AHS550" s="165"/>
      <c r="AHT550" s="165"/>
      <c r="AHU550" s="165"/>
      <c r="AHV550" s="165"/>
      <c r="AHW550" s="165"/>
      <c r="AHX550" s="165"/>
      <c r="AHY550" s="165"/>
      <c r="AHZ550" s="165"/>
      <c r="AIA550" s="165"/>
      <c r="AIB550" s="165"/>
      <c r="AIC550" s="165"/>
      <c r="AID550" s="165"/>
      <c r="AIE550" s="165"/>
      <c r="AIF550" s="165"/>
      <c r="AIG550" s="165"/>
      <c r="AIH550" s="165"/>
      <c r="AII550" s="165"/>
      <c r="AIJ550" s="165"/>
      <c r="AIK550" s="165"/>
      <c r="AIL550" s="165"/>
      <c r="AIM550" s="165"/>
      <c r="AIN550" s="165"/>
      <c r="AIO550" s="165"/>
      <c r="AIP550" s="165"/>
      <c r="AIQ550" s="165"/>
      <c r="AIR550" s="165"/>
      <c r="AIS550" s="165"/>
      <c r="AIT550" s="165"/>
      <c r="AIU550" s="165"/>
      <c r="AIV550" s="165"/>
      <c r="AIW550" s="165"/>
      <c r="AIX550" s="165"/>
      <c r="AIY550" s="165"/>
      <c r="AIZ550" s="165"/>
      <c r="AJA550" s="165"/>
      <c r="AJB550" s="165"/>
      <c r="AJC550" s="165"/>
      <c r="AJD550" s="165"/>
      <c r="AJE550" s="165"/>
      <c r="AJF550" s="165"/>
      <c r="AJG550" s="165"/>
      <c r="AJH550" s="165"/>
      <c r="AJI550" s="165"/>
      <c r="AJJ550" s="165"/>
      <c r="AJK550" s="165"/>
      <c r="AJL550" s="165"/>
      <c r="AJM550" s="165"/>
      <c r="AJN550" s="165"/>
      <c r="AJO550" s="165"/>
      <c r="AJP550" s="165"/>
      <c r="AJQ550" s="165"/>
      <c r="AJR550" s="165"/>
      <c r="AJS550" s="165"/>
      <c r="AJT550" s="165"/>
      <c r="AJU550" s="165"/>
      <c r="AJV550" s="165"/>
      <c r="AJW550" s="165"/>
      <c r="AJX550" s="165"/>
      <c r="AJY550" s="165"/>
      <c r="AJZ550" s="165"/>
    </row>
    <row r="551" spans="1:962" ht="63" x14ac:dyDescent="0.25">
      <c r="A551" s="126">
        <v>60000706</v>
      </c>
      <c r="B551" s="61" t="s">
        <v>1483</v>
      </c>
      <c r="C551" s="169" t="s">
        <v>1368</v>
      </c>
      <c r="D551" s="155">
        <f t="shared" si="36"/>
        <v>2740</v>
      </c>
      <c r="E551" s="155">
        <f>VLOOKUP(A551,[6]Лист2!$A$10:$G$1458,6,0)</f>
        <v>3288</v>
      </c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  <c r="AZ551" s="165"/>
      <c r="BA551" s="165"/>
      <c r="BB551" s="165"/>
      <c r="BC551" s="165"/>
      <c r="BD551" s="165"/>
      <c r="BE551" s="165"/>
      <c r="BF551" s="165"/>
      <c r="BG551" s="165"/>
      <c r="BH551" s="165"/>
      <c r="BI551" s="165"/>
      <c r="BJ551" s="165"/>
      <c r="BK551" s="165"/>
      <c r="BL551" s="165"/>
      <c r="BM551" s="165"/>
      <c r="BN551" s="165"/>
      <c r="BO551" s="165"/>
      <c r="BP551" s="165"/>
      <c r="BQ551" s="165"/>
      <c r="BR551" s="165"/>
      <c r="BS551" s="165"/>
      <c r="BT551" s="165"/>
      <c r="BU551" s="165"/>
      <c r="BV551" s="165"/>
      <c r="BW551" s="165"/>
      <c r="BX551" s="165"/>
      <c r="BY551" s="165"/>
      <c r="BZ551" s="165"/>
      <c r="CA551" s="165"/>
      <c r="CB551" s="165"/>
      <c r="CC551" s="165"/>
      <c r="CD551" s="165"/>
      <c r="CE551" s="165"/>
      <c r="CF551" s="165"/>
      <c r="CG551" s="165"/>
      <c r="CH551" s="165"/>
      <c r="CI551" s="165"/>
      <c r="CJ551" s="165"/>
      <c r="CK551" s="165"/>
      <c r="CL551" s="165"/>
      <c r="CM551" s="165"/>
      <c r="CN551" s="165"/>
      <c r="CO551" s="165"/>
      <c r="CP551" s="165"/>
      <c r="CQ551" s="165"/>
      <c r="CR551" s="165"/>
      <c r="CS551" s="165"/>
      <c r="CT551" s="165"/>
      <c r="CU551" s="165"/>
      <c r="CV551" s="165"/>
      <c r="CW551" s="165"/>
      <c r="CX551" s="165"/>
      <c r="CY551" s="165"/>
      <c r="CZ551" s="165"/>
      <c r="DA551" s="165"/>
      <c r="DB551" s="165"/>
      <c r="DC551" s="165"/>
      <c r="DD551" s="165"/>
      <c r="DE551" s="165"/>
      <c r="DF551" s="165"/>
      <c r="DG551" s="165"/>
      <c r="DH551" s="165"/>
      <c r="DI551" s="165"/>
      <c r="DJ551" s="165"/>
      <c r="DK551" s="165"/>
      <c r="DL551" s="165"/>
      <c r="DM551" s="165"/>
      <c r="DN551" s="165"/>
      <c r="DO551" s="165"/>
      <c r="DP551" s="165"/>
      <c r="DQ551" s="165"/>
      <c r="DR551" s="165"/>
      <c r="DS551" s="165"/>
      <c r="DT551" s="165"/>
      <c r="DU551" s="165"/>
      <c r="DV551" s="165"/>
      <c r="DW551" s="165"/>
      <c r="DX551" s="165"/>
      <c r="DY551" s="165"/>
      <c r="DZ551" s="165"/>
      <c r="EA551" s="165"/>
      <c r="EB551" s="165"/>
      <c r="EC551" s="165"/>
      <c r="ED551" s="165"/>
      <c r="EE551" s="165"/>
      <c r="EF551" s="165"/>
      <c r="EG551" s="165"/>
      <c r="EH551" s="165"/>
      <c r="EI551" s="165"/>
      <c r="EJ551" s="165"/>
      <c r="EK551" s="165"/>
      <c r="EL551" s="165"/>
      <c r="EM551" s="165"/>
      <c r="EN551" s="165"/>
      <c r="EO551" s="165"/>
      <c r="EP551" s="165"/>
      <c r="EQ551" s="165"/>
      <c r="ER551" s="165"/>
      <c r="ES551" s="165"/>
      <c r="ET551" s="165"/>
      <c r="EU551" s="165"/>
      <c r="EV551" s="165"/>
      <c r="EW551" s="165"/>
      <c r="EX551" s="165"/>
      <c r="EY551" s="165"/>
      <c r="EZ551" s="165"/>
      <c r="FA551" s="165"/>
      <c r="FB551" s="165"/>
      <c r="FC551" s="165"/>
      <c r="FD551" s="165"/>
      <c r="FE551" s="165"/>
      <c r="FF551" s="165"/>
      <c r="FG551" s="165"/>
      <c r="FH551" s="165"/>
      <c r="FI551" s="165"/>
      <c r="FJ551" s="165"/>
      <c r="FK551" s="165"/>
      <c r="FL551" s="165"/>
      <c r="FM551" s="165"/>
      <c r="FN551" s="165"/>
      <c r="FO551" s="165"/>
      <c r="FP551" s="165"/>
      <c r="FQ551" s="165"/>
      <c r="FR551" s="165"/>
      <c r="FS551" s="165"/>
      <c r="FT551" s="165"/>
      <c r="FU551" s="165"/>
      <c r="FV551" s="165"/>
      <c r="FW551" s="165"/>
      <c r="FX551" s="165"/>
      <c r="FY551" s="165"/>
      <c r="FZ551" s="165"/>
      <c r="GA551" s="165"/>
      <c r="GB551" s="165"/>
      <c r="GC551" s="165"/>
      <c r="GD551" s="165"/>
      <c r="GE551" s="165"/>
      <c r="GF551" s="165"/>
      <c r="GG551" s="165"/>
      <c r="GH551" s="165"/>
      <c r="GI551" s="165"/>
      <c r="GJ551" s="165"/>
      <c r="GK551" s="165"/>
      <c r="GL551" s="165"/>
      <c r="GM551" s="165"/>
      <c r="GN551" s="165"/>
      <c r="GO551" s="165"/>
      <c r="GP551" s="165"/>
      <c r="GQ551" s="165"/>
      <c r="GR551" s="165"/>
      <c r="GS551" s="165"/>
      <c r="GT551" s="165"/>
      <c r="GU551" s="165"/>
      <c r="GV551" s="165"/>
      <c r="GW551" s="165"/>
      <c r="GX551" s="165"/>
      <c r="GY551" s="165"/>
      <c r="GZ551" s="165"/>
      <c r="HA551" s="165"/>
      <c r="HB551" s="165"/>
      <c r="HC551" s="165"/>
      <c r="HD551" s="165"/>
      <c r="HE551" s="165"/>
      <c r="HF551" s="165"/>
      <c r="HG551" s="165"/>
      <c r="HH551" s="165"/>
      <c r="HI551" s="165"/>
      <c r="HJ551" s="165"/>
      <c r="HK551" s="165"/>
      <c r="HL551" s="165"/>
      <c r="HM551" s="165"/>
      <c r="HN551" s="165"/>
      <c r="HO551" s="165"/>
      <c r="HP551" s="165"/>
      <c r="HQ551" s="165"/>
      <c r="HR551" s="165"/>
      <c r="HS551" s="165"/>
      <c r="HT551" s="165"/>
      <c r="HU551" s="165"/>
      <c r="HV551" s="165"/>
      <c r="HW551" s="165"/>
      <c r="HX551" s="165"/>
      <c r="HY551" s="165"/>
      <c r="HZ551" s="165"/>
      <c r="IA551" s="165"/>
      <c r="IB551" s="165"/>
      <c r="IC551" s="165"/>
      <c r="ID551" s="165"/>
      <c r="IE551" s="165"/>
      <c r="IF551" s="165"/>
      <c r="IG551" s="165"/>
      <c r="IH551" s="165"/>
      <c r="II551" s="165"/>
      <c r="IJ551" s="165"/>
      <c r="IK551" s="165"/>
      <c r="IL551" s="165"/>
      <c r="IM551" s="165"/>
      <c r="IN551" s="165"/>
      <c r="IO551" s="165"/>
      <c r="IP551" s="165"/>
      <c r="IQ551" s="165"/>
      <c r="IR551" s="165"/>
      <c r="IS551" s="165"/>
      <c r="IT551" s="165"/>
      <c r="IU551" s="165"/>
      <c r="IV551" s="165"/>
      <c r="IW551" s="165"/>
      <c r="IX551" s="165"/>
      <c r="IY551" s="165"/>
      <c r="IZ551" s="165"/>
      <c r="JA551" s="165"/>
      <c r="JB551" s="165"/>
      <c r="JC551" s="165"/>
      <c r="JD551" s="165"/>
      <c r="JE551" s="165"/>
      <c r="JF551" s="165"/>
      <c r="JG551" s="165"/>
      <c r="JH551" s="165"/>
      <c r="JI551" s="165"/>
      <c r="JJ551" s="165"/>
      <c r="JK551" s="165"/>
      <c r="JL551" s="165"/>
      <c r="JM551" s="165"/>
      <c r="JN551" s="165"/>
      <c r="JO551" s="165"/>
      <c r="JP551" s="165"/>
      <c r="JQ551" s="165"/>
      <c r="JR551" s="165"/>
      <c r="JS551" s="165"/>
      <c r="JT551" s="165"/>
      <c r="JU551" s="165"/>
      <c r="JV551" s="165"/>
      <c r="JW551" s="165"/>
      <c r="JX551" s="165"/>
      <c r="JY551" s="165"/>
      <c r="JZ551" s="165"/>
      <c r="KA551" s="165"/>
      <c r="KB551" s="165"/>
      <c r="KC551" s="165"/>
      <c r="KD551" s="165"/>
      <c r="KE551" s="165"/>
      <c r="KF551" s="165"/>
      <c r="KG551" s="165"/>
      <c r="KH551" s="165"/>
      <c r="KI551" s="165"/>
      <c r="KJ551" s="165"/>
      <c r="KK551" s="165"/>
      <c r="KL551" s="165"/>
      <c r="KM551" s="165"/>
      <c r="KN551" s="165"/>
      <c r="KO551" s="165"/>
      <c r="KP551" s="165"/>
      <c r="KQ551" s="165"/>
      <c r="KR551" s="165"/>
      <c r="KS551" s="165"/>
      <c r="KT551" s="165"/>
      <c r="KU551" s="165"/>
      <c r="KV551" s="165"/>
      <c r="KW551" s="165"/>
      <c r="KX551" s="165"/>
      <c r="KY551" s="165"/>
      <c r="KZ551" s="165"/>
      <c r="LA551" s="165"/>
      <c r="LB551" s="165"/>
      <c r="LC551" s="165"/>
      <c r="LD551" s="165"/>
      <c r="LE551" s="165"/>
      <c r="LF551" s="165"/>
      <c r="LG551" s="165"/>
      <c r="LH551" s="165"/>
      <c r="LI551" s="165"/>
      <c r="LJ551" s="165"/>
      <c r="LK551" s="165"/>
      <c r="LL551" s="165"/>
      <c r="LM551" s="165"/>
      <c r="LN551" s="165"/>
      <c r="LO551" s="165"/>
      <c r="LP551" s="165"/>
      <c r="LQ551" s="165"/>
      <c r="LR551" s="165"/>
      <c r="LS551" s="165"/>
      <c r="LT551" s="165"/>
      <c r="LU551" s="165"/>
      <c r="LV551" s="165"/>
      <c r="LW551" s="165"/>
      <c r="LX551" s="165"/>
      <c r="LY551" s="165"/>
      <c r="LZ551" s="165"/>
      <c r="MA551" s="165"/>
      <c r="MB551" s="165"/>
      <c r="MC551" s="165"/>
      <c r="MD551" s="165"/>
      <c r="ME551" s="165"/>
      <c r="MF551" s="165"/>
      <c r="MG551" s="165"/>
      <c r="MH551" s="165"/>
      <c r="MI551" s="165"/>
      <c r="MJ551" s="165"/>
      <c r="MK551" s="165"/>
      <c r="ML551" s="165"/>
      <c r="MM551" s="165"/>
      <c r="MN551" s="165"/>
      <c r="MO551" s="165"/>
      <c r="MP551" s="165"/>
      <c r="MQ551" s="165"/>
      <c r="MR551" s="165"/>
      <c r="MS551" s="165"/>
      <c r="MT551" s="165"/>
      <c r="MU551" s="165"/>
      <c r="MV551" s="165"/>
      <c r="MW551" s="165"/>
      <c r="MX551" s="165"/>
      <c r="MY551" s="165"/>
      <c r="MZ551" s="165"/>
      <c r="NA551" s="165"/>
      <c r="NB551" s="165"/>
      <c r="NC551" s="165"/>
      <c r="ND551" s="165"/>
      <c r="NE551" s="165"/>
      <c r="NF551" s="165"/>
      <c r="NG551" s="165"/>
      <c r="NH551" s="165"/>
      <c r="NI551" s="165"/>
      <c r="NJ551" s="165"/>
      <c r="NK551" s="165"/>
      <c r="NL551" s="165"/>
      <c r="NM551" s="165"/>
      <c r="NN551" s="165"/>
      <c r="NO551" s="165"/>
      <c r="NP551" s="165"/>
      <c r="NQ551" s="165"/>
      <c r="NR551" s="165"/>
      <c r="NS551" s="165"/>
      <c r="NT551" s="165"/>
      <c r="NU551" s="165"/>
      <c r="NV551" s="165"/>
      <c r="NW551" s="165"/>
      <c r="NX551" s="165"/>
      <c r="NY551" s="165"/>
      <c r="NZ551" s="165"/>
      <c r="OA551" s="165"/>
      <c r="OB551" s="165"/>
      <c r="OC551" s="165"/>
      <c r="OD551" s="165"/>
      <c r="OE551" s="165"/>
      <c r="OF551" s="165"/>
      <c r="OG551" s="165"/>
      <c r="OH551" s="165"/>
      <c r="OI551" s="165"/>
      <c r="OJ551" s="165"/>
      <c r="OK551" s="165"/>
      <c r="OL551" s="165"/>
      <c r="OM551" s="165"/>
      <c r="ON551" s="165"/>
      <c r="OO551" s="165"/>
      <c r="OP551" s="165"/>
      <c r="OQ551" s="165"/>
      <c r="OR551" s="165"/>
      <c r="OS551" s="165"/>
      <c r="OT551" s="165"/>
      <c r="OU551" s="165"/>
      <c r="OV551" s="165"/>
      <c r="OW551" s="165"/>
      <c r="OX551" s="165"/>
      <c r="OY551" s="165"/>
      <c r="OZ551" s="165"/>
      <c r="PA551" s="165"/>
      <c r="PB551" s="165"/>
      <c r="PC551" s="165"/>
      <c r="PD551" s="165"/>
      <c r="PE551" s="165"/>
      <c r="PF551" s="165"/>
      <c r="PG551" s="165"/>
      <c r="PH551" s="165"/>
      <c r="PI551" s="165"/>
      <c r="PJ551" s="165"/>
      <c r="PK551" s="165"/>
      <c r="PL551" s="165"/>
      <c r="PM551" s="165"/>
      <c r="PN551" s="165"/>
      <c r="PO551" s="165"/>
      <c r="PP551" s="165"/>
      <c r="PQ551" s="165"/>
      <c r="PR551" s="165"/>
      <c r="PS551" s="165"/>
      <c r="PT551" s="165"/>
      <c r="PU551" s="165"/>
      <c r="PV551" s="165"/>
      <c r="PW551" s="165"/>
      <c r="PX551" s="165"/>
      <c r="PY551" s="165"/>
      <c r="PZ551" s="165"/>
      <c r="QA551" s="165"/>
      <c r="QB551" s="165"/>
      <c r="QC551" s="165"/>
      <c r="QD551" s="165"/>
      <c r="QE551" s="165"/>
      <c r="QF551" s="165"/>
      <c r="QG551" s="165"/>
      <c r="QH551" s="165"/>
      <c r="QI551" s="165"/>
      <c r="QJ551" s="165"/>
      <c r="QK551" s="165"/>
      <c r="QL551" s="165"/>
      <c r="QM551" s="165"/>
      <c r="QN551" s="165"/>
      <c r="QO551" s="165"/>
      <c r="QP551" s="165"/>
      <c r="QQ551" s="165"/>
      <c r="QR551" s="165"/>
      <c r="QS551" s="165"/>
      <c r="QT551" s="165"/>
      <c r="QU551" s="165"/>
      <c r="QV551" s="165"/>
      <c r="QW551" s="165"/>
      <c r="QX551" s="165"/>
      <c r="QY551" s="165"/>
      <c r="QZ551" s="165"/>
      <c r="RA551" s="165"/>
      <c r="RB551" s="165"/>
      <c r="RC551" s="165"/>
      <c r="RD551" s="165"/>
      <c r="RE551" s="165"/>
      <c r="RF551" s="165"/>
      <c r="RG551" s="165"/>
      <c r="RH551" s="165"/>
      <c r="RI551" s="165"/>
      <c r="RJ551" s="165"/>
      <c r="RK551" s="165"/>
      <c r="RL551" s="165"/>
      <c r="RM551" s="165"/>
      <c r="RN551" s="165"/>
      <c r="RO551" s="165"/>
      <c r="RP551" s="165"/>
      <c r="RQ551" s="165"/>
      <c r="RR551" s="165"/>
      <c r="RS551" s="165"/>
      <c r="RT551" s="165"/>
      <c r="RU551" s="165"/>
      <c r="RV551" s="165"/>
      <c r="RW551" s="165"/>
      <c r="RX551" s="165"/>
      <c r="RY551" s="165"/>
      <c r="RZ551" s="165"/>
      <c r="SA551" s="165"/>
      <c r="SB551" s="165"/>
      <c r="SC551" s="165"/>
      <c r="SD551" s="165"/>
      <c r="SE551" s="165"/>
      <c r="SF551" s="165"/>
      <c r="SG551" s="165"/>
      <c r="SH551" s="165"/>
      <c r="SI551" s="165"/>
      <c r="SJ551" s="165"/>
      <c r="SK551" s="165"/>
      <c r="SL551" s="165"/>
      <c r="SM551" s="165"/>
      <c r="SN551" s="165"/>
      <c r="SO551" s="165"/>
      <c r="SP551" s="165"/>
      <c r="SQ551" s="165"/>
      <c r="SR551" s="165"/>
      <c r="SS551" s="165"/>
      <c r="ST551" s="165"/>
      <c r="SU551" s="165"/>
      <c r="SV551" s="165"/>
      <c r="SW551" s="165"/>
      <c r="SX551" s="165"/>
      <c r="SY551" s="165"/>
      <c r="SZ551" s="165"/>
      <c r="TA551" s="165"/>
      <c r="TB551" s="165"/>
      <c r="TC551" s="165"/>
      <c r="TD551" s="165"/>
      <c r="TE551" s="165"/>
      <c r="TF551" s="165"/>
      <c r="TG551" s="165"/>
      <c r="TH551" s="165"/>
      <c r="TI551" s="165"/>
      <c r="TJ551" s="165"/>
      <c r="TK551" s="165"/>
      <c r="TL551" s="165"/>
      <c r="TM551" s="165"/>
      <c r="TN551" s="165"/>
      <c r="TO551" s="165"/>
      <c r="TP551" s="165"/>
      <c r="TQ551" s="165"/>
      <c r="TR551" s="165"/>
      <c r="TS551" s="165"/>
      <c r="TT551" s="165"/>
      <c r="TU551" s="165"/>
      <c r="TV551" s="165"/>
      <c r="TW551" s="165"/>
      <c r="TX551" s="165"/>
      <c r="TY551" s="165"/>
      <c r="TZ551" s="165"/>
      <c r="UA551" s="165"/>
      <c r="UB551" s="165"/>
      <c r="UC551" s="165"/>
      <c r="UD551" s="165"/>
      <c r="UE551" s="165"/>
      <c r="UF551" s="165"/>
      <c r="UG551" s="165"/>
      <c r="UH551" s="165"/>
      <c r="UI551" s="165"/>
      <c r="UJ551" s="165"/>
      <c r="UK551" s="165"/>
      <c r="UL551" s="165"/>
      <c r="UM551" s="165"/>
      <c r="UN551" s="165"/>
      <c r="UO551" s="165"/>
      <c r="UP551" s="165"/>
      <c r="UQ551" s="165"/>
      <c r="UR551" s="165"/>
      <c r="US551" s="165"/>
      <c r="UT551" s="165"/>
      <c r="UU551" s="165"/>
      <c r="UV551" s="165"/>
      <c r="UW551" s="165"/>
      <c r="UX551" s="165"/>
      <c r="UY551" s="165"/>
      <c r="UZ551" s="165"/>
      <c r="VA551" s="165"/>
      <c r="VB551" s="165"/>
      <c r="VC551" s="165"/>
      <c r="VD551" s="165"/>
      <c r="VE551" s="165"/>
      <c r="VF551" s="165"/>
      <c r="VG551" s="165"/>
      <c r="VH551" s="165"/>
      <c r="VI551" s="165"/>
      <c r="VJ551" s="165"/>
      <c r="VK551" s="165"/>
      <c r="VL551" s="165"/>
      <c r="VM551" s="165"/>
      <c r="VN551" s="165"/>
      <c r="VO551" s="165"/>
      <c r="VP551" s="165"/>
      <c r="VQ551" s="165"/>
      <c r="VR551" s="165"/>
      <c r="VS551" s="165"/>
      <c r="VT551" s="165"/>
      <c r="VU551" s="165"/>
      <c r="VV551" s="165"/>
      <c r="VW551" s="165"/>
      <c r="VX551" s="165"/>
      <c r="VY551" s="165"/>
      <c r="VZ551" s="165"/>
      <c r="WA551" s="165"/>
      <c r="WB551" s="165"/>
      <c r="WC551" s="165"/>
      <c r="WD551" s="165"/>
      <c r="WE551" s="165"/>
      <c r="WF551" s="165"/>
      <c r="WG551" s="165"/>
      <c r="WH551" s="165"/>
      <c r="WI551" s="165"/>
      <c r="WJ551" s="165"/>
      <c r="WK551" s="165"/>
      <c r="WL551" s="165"/>
      <c r="WM551" s="165"/>
      <c r="WN551" s="165"/>
      <c r="WO551" s="165"/>
      <c r="WP551" s="165"/>
      <c r="WQ551" s="165"/>
      <c r="WR551" s="165"/>
      <c r="WS551" s="165"/>
      <c r="WT551" s="165"/>
      <c r="WU551" s="165"/>
      <c r="WV551" s="165"/>
      <c r="WW551" s="165"/>
      <c r="WX551" s="165"/>
      <c r="WY551" s="165"/>
      <c r="WZ551" s="165"/>
      <c r="XA551" s="165"/>
      <c r="XB551" s="165"/>
      <c r="XC551" s="165"/>
      <c r="XD551" s="165"/>
      <c r="XE551" s="165"/>
      <c r="XF551" s="165"/>
      <c r="XG551" s="165"/>
      <c r="XH551" s="165"/>
      <c r="XI551" s="165"/>
      <c r="XJ551" s="165"/>
      <c r="XK551" s="165"/>
      <c r="XL551" s="165"/>
      <c r="XM551" s="165"/>
      <c r="XN551" s="165"/>
      <c r="XO551" s="165"/>
      <c r="XP551" s="165"/>
      <c r="XQ551" s="165"/>
      <c r="XR551" s="165"/>
      <c r="XS551" s="165"/>
      <c r="XT551" s="165"/>
      <c r="XU551" s="165"/>
      <c r="XV551" s="165"/>
      <c r="XW551" s="165"/>
      <c r="XX551" s="165"/>
      <c r="XY551" s="165"/>
      <c r="XZ551" s="165"/>
      <c r="YA551" s="165"/>
      <c r="YB551" s="165"/>
      <c r="YC551" s="165"/>
      <c r="YD551" s="165"/>
      <c r="YE551" s="165"/>
      <c r="YF551" s="165"/>
      <c r="YG551" s="165"/>
      <c r="YH551" s="165"/>
      <c r="YI551" s="165"/>
      <c r="YJ551" s="165"/>
      <c r="YK551" s="165"/>
      <c r="YL551" s="165"/>
      <c r="YM551" s="165"/>
      <c r="YN551" s="165"/>
      <c r="YO551" s="165"/>
      <c r="YP551" s="165"/>
      <c r="YQ551" s="165"/>
      <c r="YR551" s="165"/>
      <c r="YS551" s="165"/>
      <c r="YT551" s="165"/>
      <c r="YU551" s="165"/>
      <c r="YV551" s="165"/>
      <c r="YW551" s="165"/>
      <c r="YX551" s="165"/>
      <c r="YY551" s="165"/>
      <c r="YZ551" s="165"/>
      <c r="ZA551" s="165"/>
      <c r="ZB551" s="165"/>
      <c r="ZC551" s="165"/>
      <c r="ZD551" s="165"/>
      <c r="ZE551" s="165"/>
      <c r="ZF551" s="165"/>
      <c r="ZG551" s="165"/>
      <c r="ZH551" s="165"/>
      <c r="ZI551" s="165"/>
      <c r="ZJ551" s="165"/>
      <c r="ZK551" s="165"/>
      <c r="ZL551" s="165"/>
      <c r="ZM551" s="165"/>
      <c r="ZN551" s="165"/>
      <c r="ZO551" s="165"/>
      <c r="ZP551" s="165"/>
      <c r="ZQ551" s="165"/>
      <c r="ZR551" s="165"/>
      <c r="ZS551" s="165"/>
      <c r="ZT551" s="165"/>
      <c r="ZU551" s="165"/>
      <c r="ZV551" s="165"/>
      <c r="ZW551" s="165"/>
      <c r="ZX551" s="165"/>
      <c r="ZY551" s="165"/>
      <c r="ZZ551" s="165"/>
      <c r="AAA551" s="165"/>
      <c r="AAB551" s="165"/>
      <c r="AAC551" s="165"/>
      <c r="AAD551" s="165"/>
      <c r="AAE551" s="165"/>
      <c r="AAF551" s="165"/>
      <c r="AAG551" s="165"/>
      <c r="AAH551" s="165"/>
      <c r="AAI551" s="165"/>
      <c r="AAJ551" s="165"/>
      <c r="AAK551" s="165"/>
      <c r="AAL551" s="165"/>
      <c r="AAM551" s="165"/>
      <c r="AAN551" s="165"/>
      <c r="AAO551" s="165"/>
      <c r="AAP551" s="165"/>
      <c r="AAQ551" s="165"/>
      <c r="AAR551" s="165"/>
      <c r="AAS551" s="165"/>
      <c r="AAT551" s="165"/>
      <c r="AAU551" s="165"/>
      <c r="AAV551" s="165"/>
      <c r="AAW551" s="165"/>
      <c r="AAX551" s="165"/>
      <c r="AAY551" s="165"/>
      <c r="AAZ551" s="165"/>
      <c r="ABA551" s="165"/>
      <c r="ABB551" s="165"/>
      <c r="ABC551" s="165"/>
      <c r="ABD551" s="165"/>
      <c r="ABE551" s="165"/>
      <c r="ABF551" s="165"/>
      <c r="ABG551" s="165"/>
      <c r="ABH551" s="165"/>
      <c r="ABI551" s="165"/>
      <c r="ABJ551" s="165"/>
      <c r="ABK551" s="165"/>
      <c r="ABL551" s="165"/>
      <c r="ABM551" s="165"/>
      <c r="ABN551" s="165"/>
      <c r="ABO551" s="165"/>
      <c r="ABP551" s="165"/>
      <c r="ABQ551" s="165"/>
      <c r="ABR551" s="165"/>
      <c r="ABS551" s="165"/>
      <c r="ABT551" s="165"/>
      <c r="ABU551" s="165"/>
      <c r="ABV551" s="165"/>
      <c r="ABW551" s="165"/>
      <c r="ABX551" s="165"/>
      <c r="ABY551" s="165"/>
      <c r="ABZ551" s="165"/>
      <c r="ACA551" s="165"/>
      <c r="ACB551" s="165"/>
      <c r="ACC551" s="165"/>
      <c r="ACD551" s="165"/>
      <c r="ACE551" s="165"/>
      <c r="ACF551" s="165"/>
      <c r="ACG551" s="165"/>
      <c r="ACH551" s="165"/>
      <c r="ACI551" s="165"/>
      <c r="ACJ551" s="165"/>
      <c r="ACK551" s="165"/>
      <c r="ACL551" s="165"/>
      <c r="ACM551" s="165"/>
      <c r="ACN551" s="165"/>
      <c r="ACO551" s="165"/>
      <c r="ACP551" s="165"/>
      <c r="ACQ551" s="165"/>
      <c r="ACR551" s="165"/>
      <c r="ACS551" s="165"/>
      <c r="ACT551" s="165"/>
      <c r="ACU551" s="165"/>
      <c r="ACV551" s="165"/>
      <c r="ACW551" s="165"/>
      <c r="ACX551" s="165"/>
      <c r="ACY551" s="165"/>
      <c r="ACZ551" s="165"/>
      <c r="ADA551" s="165"/>
      <c r="ADB551" s="165"/>
      <c r="ADC551" s="165"/>
      <c r="ADD551" s="165"/>
      <c r="ADE551" s="165"/>
      <c r="ADF551" s="165"/>
      <c r="ADG551" s="165"/>
      <c r="ADH551" s="165"/>
      <c r="ADI551" s="165"/>
      <c r="ADJ551" s="165"/>
      <c r="ADK551" s="165"/>
      <c r="ADL551" s="165"/>
      <c r="ADM551" s="165"/>
      <c r="ADN551" s="165"/>
      <c r="ADO551" s="165"/>
      <c r="ADP551" s="165"/>
      <c r="ADQ551" s="165"/>
      <c r="ADR551" s="165"/>
      <c r="ADS551" s="165"/>
      <c r="ADT551" s="165"/>
      <c r="ADU551" s="165"/>
      <c r="ADV551" s="165"/>
      <c r="ADW551" s="165"/>
      <c r="ADX551" s="165"/>
      <c r="ADY551" s="165"/>
      <c r="ADZ551" s="165"/>
      <c r="AEA551" s="165"/>
      <c r="AEB551" s="165"/>
      <c r="AEC551" s="165"/>
      <c r="AED551" s="165"/>
      <c r="AEE551" s="165"/>
      <c r="AEF551" s="165"/>
      <c r="AEG551" s="165"/>
      <c r="AEH551" s="165"/>
      <c r="AEI551" s="165"/>
      <c r="AEJ551" s="165"/>
      <c r="AEK551" s="165"/>
      <c r="AEL551" s="165"/>
      <c r="AEM551" s="165"/>
      <c r="AEN551" s="165"/>
      <c r="AEO551" s="165"/>
      <c r="AEP551" s="165"/>
      <c r="AEQ551" s="165"/>
      <c r="AER551" s="165"/>
      <c r="AES551" s="165"/>
      <c r="AET551" s="165"/>
      <c r="AEU551" s="165"/>
      <c r="AEV551" s="165"/>
      <c r="AEW551" s="165"/>
      <c r="AEX551" s="165"/>
      <c r="AEY551" s="165"/>
      <c r="AEZ551" s="165"/>
      <c r="AFA551" s="165"/>
      <c r="AFB551" s="165"/>
      <c r="AFC551" s="165"/>
      <c r="AFD551" s="165"/>
      <c r="AFE551" s="165"/>
      <c r="AFF551" s="165"/>
      <c r="AFG551" s="165"/>
      <c r="AFH551" s="165"/>
      <c r="AFI551" s="165"/>
      <c r="AFJ551" s="165"/>
      <c r="AFK551" s="165"/>
      <c r="AFL551" s="165"/>
      <c r="AFM551" s="165"/>
      <c r="AFN551" s="165"/>
      <c r="AFO551" s="165"/>
      <c r="AFP551" s="165"/>
      <c r="AFQ551" s="165"/>
      <c r="AFR551" s="165"/>
      <c r="AFS551" s="165"/>
      <c r="AFT551" s="165"/>
      <c r="AFU551" s="165"/>
      <c r="AFV551" s="165"/>
      <c r="AFW551" s="165"/>
      <c r="AFX551" s="165"/>
      <c r="AFY551" s="165"/>
      <c r="AFZ551" s="165"/>
      <c r="AGA551" s="165"/>
      <c r="AGB551" s="165"/>
      <c r="AGC551" s="165"/>
      <c r="AGD551" s="165"/>
      <c r="AGE551" s="165"/>
      <c r="AGF551" s="165"/>
      <c r="AGG551" s="165"/>
      <c r="AGH551" s="165"/>
      <c r="AGI551" s="165"/>
      <c r="AGJ551" s="165"/>
      <c r="AGK551" s="165"/>
      <c r="AGL551" s="165"/>
      <c r="AGM551" s="165"/>
      <c r="AGN551" s="165"/>
      <c r="AGO551" s="165"/>
      <c r="AGP551" s="165"/>
      <c r="AGQ551" s="165"/>
      <c r="AGR551" s="165"/>
      <c r="AGS551" s="165"/>
      <c r="AGT551" s="165"/>
      <c r="AGU551" s="165"/>
      <c r="AGV551" s="165"/>
      <c r="AGW551" s="165"/>
      <c r="AGX551" s="165"/>
      <c r="AGY551" s="165"/>
      <c r="AGZ551" s="165"/>
      <c r="AHA551" s="165"/>
      <c r="AHB551" s="165"/>
      <c r="AHC551" s="165"/>
      <c r="AHD551" s="165"/>
      <c r="AHE551" s="165"/>
      <c r="AHF551" s="165"/>
      <c r="AHG551" s="165"/>
      <c r="AHH551" s="165"/>
      <c r="AHI551" s="165"/>
      <c r="AHJ551" s="165"/>
      <c r="AHK551" s="165"/>
      <c r="AHL551" s="165"/>
      <c r="AHM551" s="165"/>
      <c r="AHN551" s="165"/>
      <c r="AHO551" s="165"/>
      <c r="AHP551" s="165"/>
      <c r="AHQ551" s="165"/>
      <c r="AHR551" s="165"/>
      <c r="AHS551" s="165"/>
      <c r="AHT551" s="165"/>
      <c r="AHU551" s="165"/>
      <c r="AHV551" s="165"/>
      <c r="AHW551" s="165"/>
      <c r="AHX551" s="165"/>
      <c r="AHY551" s="165"/>
      <c r="AHZ551" s="165"/>
      <c r="AIA551" s="165"/>
      <c r="AIB551" s="165"/>
      <c r="AIC551" s="165"/>
      <c r="AID551" s="165"/>
      <c r="AIE551" s="165"/>
      <c r="AIF551" s="165"/>
      <c r="AIG551" s="165"/>
      <c r="AIH551" s="165"/>
      <c r="AII551" s="165"/>
      <c r="AIJ551" s="165"/>
      <c r="AIK551" s="165"/>
      <c r="AIL551" s="165"/>
      <c r="AIM551" s="165"/>
      <c r="AIN551" s="165"/>
      <c r="AIO551" s="165"/>
      <c r="AIP551" s="165"/>
      <c r="AIQ551" s="165"/>
      <c r="AIR551" s="165"/>
      <c r="AIS551" s="165"/>
      <c r="AIT551" s="165"/>
      <c r="AIU551" s="165"/>
      <c r="AIV551" s="165"/>
      <c r="AIW551" s="165"/>
      <c r="AIX551" s="165"/>
      <c r="AIY551" s="165"/>
      <c r="AIZ551" s="165"/>
      <c r="AJA551" s="165"/>
      <c r="AJB551" s="165"/>
      <c r="AJC551" s="165"/>
      <c r="AJD551" s="165"/>
      <c r="AJE551" s="165"/>
      <c r="AJF551" s="165"/>
      <c r="AJG551" s="165"/>
      <c r="AJH551" s="165"/>
      <c r="AJI551" s="165"/>
      <c r="AJJ551" s="165"/>
      <c r="AJK551" s="165"/>
      <c r="AJL551" s="165"/>
      <c r="AJM551" s="165"/>
      <c r="AJN551" s="165"/>
      <c r="AJO551" s="165"/>
      <c r="AJP551" s="165"/>
      <c r="AJQ551" s="165"/>
      <c r="AJR551" s="165"/>
      <c r="AJS551" s="165"/>
      <c r="AJT551" s="165"/>
      <c r="AJU551" s="165"/>
      <c r="AJV551" s="165"/>
      <c r="AJW551" s="165"/>
      <c r="AJX551" s="165"/>
      <c r="AJY551" s="165"/>
      <c r="AJZ551" s="165"/>
    </row>
    <row r="552" spans="1:962" ht="63" x14ac:dyDescent="0.25">
      <c r="A552" s="126">
        <v>60000707</v>
      </c>
      <c r="B552" s="61" t="s">
        <v>1484</v>
      </c>
      <c r="C552" s="169" t="s">
        <v>1368</v>
      </c>
      <c r="D552" s="155">
        <f t="shared" si="36"/>
        <v>3930</v>
      </c>
      <c r="E552" s="155">
        <f>VLOOKUP(A552,[6]Лист2!$A$10:$G$1458,6,0)</f>
        <v>4716</v>
      </c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  <c r="AZ552" s="165"/>
      <c r="BA552" s="165"/>
      <c r="BB552" s="165"/>
      <c r="BC552" s="165"/>
      <c r="BD552" s="165"/>
      <c r="BE552" s="165"/>
      <c r="BF552" s="165"/>
      <c r="BG552" s="165"/>
      <c r="BH552" s="165"/>
      <c r="BI552" s="165"/>
      <c r="BJ552" s="165"/>
      <c r="BK552" s="165"/>
      <c r="BL552" s="165"/>
      <c r="BM552" s="165"/>
      <c r="BN552" s="165"/>
      <c r="BO552" s="165"/>
      <c r="BP552" s="165"/>
      <c r="BQ552" s="165"/>
      <c r="BR552" s="165"/>
      <c r="BS552" s="165"/>
      <c r="BT552" s="165"/>
      <c r="BU552" s="165"/>
      <c r="BV552" s="165"/>
      <c r="BW552" s="165"/>
      <c r="BX552" s="165"/>
      <c r="BY552" s="165"/>
      <c r="BZ552" s="165"/>
      <c r="CA552" s="165"/>
      <c r="CB552" s="165"/>
      <c r="CC552" s="165"/>
      <c r="CD552" s="165"/>
      <c r="CE552" s="165"/>
      <c r="CF552" s="165"/>
      <c r="CG552" s="165"/>
      <c r="CH552" s="165"/>
      <c r="CI552" s="165"/>
      <c r="CJ552" s="165"/>
      <c r="CK552" s="165"/>
      <c r="CL552" s="165"/>
      <c r="CM552" s="165"/>
      <c r="CN552" s="165"/>
      <c r="CO552" s="165"/>
      <c r="CP552" s="165"/>
      <c r="CQ552" s="165"/>
      <c r="CR552" s="165"/>
      <c r="CS552" s="165"/>
      <c r="CT552" s="165"/>
      <c r="CU552" s="165"/>
      <c r="CV552" s="165"/>
      <c r="CW552" s="165"/>
      <c r="CX552" s="165"/>
      <c r="CY552" s="165"/>
      <c r="CZ552" s="165"/>
      <c r="DA552" s="165"/>
      <c r="DB552" s="165"/>
      <c r="DC552" s="165"/>
      <c r="DD552" s="165"/>
      <c r="DE552" s="165"/>
      <c r="DF552" s="165"/>
      <c r="DG552" s="165"/>
      <c r="DH552" s="165"/>
      <c r="DI552" s="165"/>
      <c r="DJ552" s="165"/>
      <c r="DK552" s="165"/>
      <c r="DL552" s="165"/>
      <c r="DM552" s="165"/>
      <c r="DN552" s="165"/>
      <c r="DO552" s="165"/>
      <c r="DP552" s="165"/>
      <c r="DQ552" s="165"/>
      <c r="DR552" s="165"/>
      <c r="DS552" s="165"/>
      <c r="DT552" s="165"/>
      <c r="DU552" s="165"/>
      <c r="DV552" s="165"/>
      <c r="DW552" s="165"/>
      <c r="DX552" s="165"/>
      <c r="DY552" s="165"/>
      <c r="DZ552" s="165"/>
      <c r="EA552" s="165"/>
      <c r="EB552" s="165"/>
      <c r="EC552" s="165"/>
      <c r="ED552" s="165"/>
      <c r="EE552" s="165"/>
      <c r="EF552" s="165"/>
      <c r="EG552" s="165"/>
      <c r="EH552" s="165"/>
      <c r="EI552" s="165"/>
      <c r="EJ552" s="165"/>
      <c r="EK552" s="165"/>
      <c r="EL552" s="165"/>
      <c r="EM552" s="165"/>
      <c r="EN552" s="165"/>
      <c r="EO552" s="165"/>
      <c r="EP552" s="165"/>
      <c r="EQ552" s="165"/>
      <c r="ER552" s="165"/>
      <c r="ES552" s="165"/>
      <c r="ET552" s="165"/>
      <c r="EU552" s="165"/>
      <c r="EV552" s="165"/>
      <c r="EW552" s="165"/>
      <c r="EX552" s="165"/>
      <c r="EY552" s="165"/>
      <c r="EZ552" s="165"/>
      <c r="FA552" s="165"/>
      <c r="FB552" s="165"/>
      <c r="FC552" s="165"/>
      <c r="FD552" s="165"/>
      <c r="FE552" s="165"/>
      <c r="FF552" s="165"/>
      <c r="FG552" s="165"/>
      <c r="FH552" s="165"/>
      <c r="FI552" s="165"/>
      <c r="FJ552" s="165"/>
      <c r="FK552" s="165"/>
      <c r="FL552" s="165"/>
      <c r="FM552" s="165"/>
      <c r="FN552" s="165"/>
      <c r="FO552" s="165"/>
      <c r="FP552" s="165"/>
      <c r="FQ552" s="165"/>
      <c r="FR552" s="165"/>
      <c r="FS552" s="165"/>
      <c r="FT552" s="165"/>
      <c r="FU552" s="165"/>
      <c r="FV552" s="165"/>
      <c r="FW552" s="165"/>
      <c r="FX552" s="165"/>
      <c r="FY552" s="165"/>
      <c r="FZ552" s="165"/>
      <c r="GA552" s="165"/>
      <c r="GB552" s="165"/>
      <c r="GC552" s="165"/>
      <c r="GD552" s="165"/>
      <c r="GE552" s="165"/>
      <c r="GF552" s="165"/>
      <c r="GG552" s="165"/>
      <c r="GH552" s="165"/>
      <c r="GI552" s="165"/>
      <c r="GJ552" s="165"/>
      <c r="GK552" s="165"/>
      <c r="GL552" s="165"/>
      <c r="GM552" s="165"/>
      <c r="GN552" s="165"/>
      <c r="GO552" s="165"/>
      <c r="GP552" s="165"/>
      <c r="GQ552" s="165"/>
      <c r="GR552" s="165"/>
      <c r="GS552" s="165"/>
      <c r="GT552" s="165"/>
      <c r="GU552" s="165"/>
      <c r="GV552" s="165"/>
      <c r="GW552" s="165"/>
      <c r="GX552" s="165"/>
      <c r="GY552" s="165"/>
      <c r="GZ552" s="165"/>
      <c r="HA552" s="165"/>
      <c r="HB552" s="165"/>
      <c r="HC552" s="165"/>
      <c r="HD552" s="165"/>
      <c r="HE552" s="165"/>
      <c r="HF552" s="165"/>
      <c r="HG552" s="165"/>
      <c r="HH552" s="165"/>
      <c r="HI552" s="165"/>
      <c r="HJ552" s="165"/>
      <c r="HK552" s="165"/>
      <c r="HL552" s="165"/>
      <c r="HM552" s="165"/>
      <c r="HN552" s="165"/>
      <c r="HO552" s="165"/>
      <c r="HP552" s="165"/>
      <c r="HQ552" s="165"/>
      <c r="HR552" s="165"/>
      <c r="HS552" s="165"/>
      <c r="HT552" s="165"/>
      <c r="HU552" s="165"/>
      <c r="HV552" s="165"/>
      <c r="HW552" s="165"/>
      <c r="HX552" s="165"/>
      <c r="HY552" s="165"/>
      <c r="HZ552" s="165"/>
      <c r="IA552" s="165"/>
      <c r="IB552" s="165"/>
      <c r="IC552" s="165"/>
      <c r="ID552" s="165"/>
      <c r="IE552" s="165"/>
      <c r="IF552" s="165"/>
      <c r="IG552" s="165"/>
      <c r="IH552" s="165"/>
      <c r="II552" s="165"/>
      <c r="IJ552" s="165"/>
      <c r="IK552" s="165"/>
      <c r="IL552" s="165"/>
      <c r="IM552" s="165"/>
      <c r="IN552" s="165"/>
      <c r="IO552" s="165"/>
      <c r="IP552" s="165"/>
      <c r="IQ552" s="165"/>
      <c r="IR552" s="165"/>
      <c r="IS552" s="165"/>
      <c r="IT552" s="165"/>
      <c r="IU552" s="165"/>
      <c r="IV552" s="165"/>
      <c r="IW552" s="165"/>
      <c r="IX552" s="165"/>
      <c r="IY552" s="165"/>
      <c r="IZ552" s="165"/>
      <c r="JA552" s="165"/>
      <c r="JB552" s="165"/>
      <c r="JC552" s="165"/>
      <c r="JD552" s="165"/>
      <c r="JE552" s="165"/>
      <c r="JF552" s="165"/>
      <c r="JG552" s="165"/>
      <c r="JH552" s="165"/>
      <c r="JI552" s="165"/>
      <c r="JJ552" s="165"/>
      <c r="JK552" s="165"/>
      <c r="JL552" s="165"/>
      <c r="JM552" s="165"/>
      <c r="JN552" s="165"/>
      <c r="JO552" s="165"/>
      <c r="JP552" s="165"/>
      <c r="JQ552" s="165"/>
      <c r="JR552" s="165"/>
      <c r="JS552" s="165"/>
      <c r="JT552" s="165"/>
      <c r="JU552" s="165"/>
      <c r="JV552" s="165"/>
      <c r="JW552" s="165"/>
      <c r="JX552" s="165"/>
      <c r="JY552" s="165"/>
      <c r="JZ552" s="165"/>
      <c r="KA552" s="165"/>
      <c r="KB552" s="165"/>
      <c r="KC552" s="165"/>
      <c r="KD552" s="165"/>
      <c r="KE552" s="165"/>
      <c r="KF552" s="165"/>
      <c r="KG552" s="165"/>
      <c r="KH552" s="165"/>
      <c r="KI552" s="165"/>
      <c r="KJ552" s="165"/>
      <c r="KK552" s="165"/>
      <c r="KL552" s="165"/>
      <c r="KM552" s="165"/>
      <c r="KN552" s="165"/>
      <c r="KO552" s="165"/>
      <c r="KP552" s="165"/>
      <c r="KQ552" s="165"/>
      <c r="KR552" s="165"/>
      <c r="KS552" s="165"/>
      <c r="KT552" s="165"/>
      <c r="KU552" s="165"/>
      <c r="KV552" s="165"/>
      <c r="KW552" s="165"/>
      <c r="KX552" s="165"/>
      <c r="KY552" s="165"/>
      <c r="KZ552" s="165"/>
      <c r="LA552" s="165"/>
      <c r="LB552" s="165"/>
      <c r="LC552" s="165"/>
      <c r="LD552" s="165"/>
      <c r="LE552" s="165"/>
      <c r="LF552" s="165"/>
      <c r="LG552" s="165"/>
      <c r="LH552" s="165"/>
      <c r="LI552" s="165"/>
      <c r="LJ552" s="165"/>
      <c r="LK552" s="165"/>
      <c r="LL552" s="165"/>
      <c r="LM552" s="165"/>
      <c r="LN552" s="165"/>
      <c r="LO552" s="165"/>
      <c r="LP552" s="165"/>
      <c r="LQ552" s="165"/>
      <c r="LR552" s="165"/>
      <c r="LS552" s="165"/>
      <c r="LT552" s="165"/>
      <c r="LU552" s="165"/>
      <c r="LV552" s="165"/>
      <c r="LW552" s="165"/>
      <c r="LX552" s="165"/>
      <c r="LY552" s="165"/>
      <c r="LZ552" s="165"/>
      <c r="MA552" s="165"/>
      <c r="MB552" s="165"/>
      <c r="MC552" s="165"/>
      <c r="MD552" s="165"/>
      <c r="ME552" s="165"/>
      <c r="MF552" s="165"/>
      <c r="MG552" s="165"/>
      <c r="MH552" s="165"/>
      <c r="MI552" s="165"/>
      <c r="MJ552" s="165"/>
      <c r="MK552" s="165"/>
      <c r="ML552" s="165"/>
      <c r="MM552" s="165"/>
      <c r="MN552" s="165"/>
      <c r="MO552" s="165"/>
      <c r="MP552" s="165"/>
      <c r="MQ552" s="165"/>
      <c r="MR552" s="165"/>
      <c r="MS552" s="165"/>
      <c r="MT552" s="165"/>
      <c r="MU552" s="165"/>
      <c r="MV552" s="165"/>
      <c r="MW552" s="165"/>
      <c r="MX552" s="165"/>
      <c r="MY552" s="165"/>
      <c r="MZ552" s="165"/>
      <c r="NA552" s="165"/>
      <c r="NB552" s="165"/>
      <c r="NC552" s="165"/>
      <c r="ND552" s="165"/>
      <c r="NE552" s="165"/>
      <c r="NF552" s="165"/>
      <c r="NG552" s="165"/>
      <c r="NH552" s="165"/>
      <c r="NI552" s="165"/>
      <c r="NJ552" s="165"/>
      <c r="NK552" s="165"/>
      <c r="NL552" s="165"/>
      <c r="NM552" s="165"/>
      <c r="NN552" s="165"/>
      <c r="NO552" s="165"/>
      <c r="NP552" s="165"/>
      <c r="NQ552" s="165"/>
      <c r="NR552" s="165"/>
      <c r="NS552" s="165"/>
      <c r="NT552" s="165"/>
      <c r="NU552" s="165"/>
      <c r="NV552" s="165"/>
      <c r="NW552" s="165"/>
      <c r="NX552" s="165"/>
      <c r="NY552" s="165"/>
      <c r="NZ552" s="165"/>
      <c r="OA552" s="165"/>
      <c r="OB552" s="165"/>
      <c r="OC552" s="165"/>
      <c r="OD552" s="165"/>
      <c r="OE552" s="165"/>
      <c r="OF552" s="165"/>
      <c r="OG552" s="165"/>
      <c r="OH552" s="165"/>
      <c r="OI552" s="165"/>
      <c r="OJ552" s="165"/>
      <c r="OK552" s="165"/>
      <c r="OL552" s="165"/>
      <c r="OM552" s="165"/>
      <c r="ON552" s="165"/>
      <c r="OO552" s="165"/>
      <c r="OP552" s="165"/>
      <c r="OQ552" s="165"/>
      <c r="OR552" s="165"/>
      <c r="OS552" s="165"/>
      <c r="OT552" s="165"/>
      <c r="OU552" s="165"/>
      <c r="OV552" s="165"/>
      <c r="OW552" s="165"/>
      <c r="OX552" s="165"/>
      <c r="OY552" s="165"/>
      <c r="OZ552" s="165"/>
      <c r="PA552" s="165"/>
      <c r="PB552" s="165"/>
      <c r="PC552" s="165"/>
      <c r="PD552" s="165"/>
      <c r="PE552" s="165"/>
      <c r="PF552" s="165"/>
      <c r="PG552" s="165"/>
      <c r="PH552" s="165"/>
      <c r="PI552" s="165"/>
      <c r="PJ552" s="165"/>
      <c r="PK552" s="165"/>
      <c r="PL552" s="165"/>
      <c r="PM552" s="165"/>
      <c r="PN552" s="165"/>
      <c r="PO552" s="165"/>
      <c r="PP552" s="165"/>
      <c r="PQ552" s="165"/>
      <c r="PR552" s="165"/>
      <c r="PS552" s="165"/>
      <c r="PT552" s="165"/>
      <c r="PU552" s="165"/>
      <c r="PV552" s="165"/>
      <c r="PW552" s="165"/>
      <c r="PX552" s="165"/>
      <c r="PY552" s="165"/>
      <c r="PZ552" s="165"/>
      <c r="QA552" s="165"/>
      <c r="QB552" s="165"/>
      <c r="QC552" s="165"/>
      <c r="QD552" s="165"/>
      <c r="QE552" s="165"/>
      <c r="QF552" s="165"/>
      <c r="QG552" s="165"/>
      <c r="QH552" s="165"/>
      <c r="QI552" s="165"/>
      <c r="QJ552" s="165"/>
      <c r="QK552" s="165"/>
      <c r="QL552" s="165"/>
      <c r="QM552" s="165"/>
      <c r="QN552" s="165"/>
      <c r="QO552" s="165"/>
      <c r="QP552" s="165"/>
      <c r="QQ552" s="165"/>
      <c r="QR552" s="165"/>
      <c r="QS552" s="165"/>
      <c r="QT552" s="165"/>
      <c r="QU552" s="165"/>
      <c r="QV552" s="165"/>
      <c r="QW552" s="165"/>
      <c r="QX552" s="165"/>
      <c r="QY552" s="165"/>
      <c r="QZ552" s="165"/>
      <c r="RA552" s="165"/>
      <c r="RB552" s="165"/>
      <c r="RC552" s="165"/>
      <c r="RD552" s="165"/>
      <c r="RE552" s="165"/>
      <c r="RF552" s="165"/>
      <c r="RG552" s="165"/>
      <c r="RH552" s="165"/>
      <c r="RI552" s="165"/>
      <c r="RJ552" s="165"/>
      <c r="RK552" s="165"/>
      <c r="RL552" s="165"/>
      <c r="RM552" s="165"/>
      <c r="RN552" s="165"/>
      <c r="RO552" s="165"/>
      <c r="RP552" s="165"/>
      <c r="RQ552" s="165"/>
      <c r="RR552" s="165"/>
      <c r="RS552" s="165"/>
      <c r="RT552" s="165"/>
      <c r="RU552" s="165"/>
      <c r="RV552" s="165"/>
      <c r="RW552" s="165"/>
      <c r="RX552" s="165"/>
      <c r="RY552" s="165"/>
      <c r="RZ552" s="165"/>
      <c r="SA552" s="165"/>
      <c r="SB552" s="165"/>
      <c r="SC552" s="165"/>
      <c r="SD552" s="165"/>
      <c r="SE552" s="165"/>
      <c r="SF552" s="165"/>
      <c r="SG552" s="165"/>
      <c r="SH552" s="165"/>
      <c r="SI552" s="165"/>
      <c r="SJ552" s="165"/>
      <c r="SK552" s="165"/>
      <c r="SL552" s="165"/>
      <c r="SM552" s="165"/>
      <c r="SN552" s="165"/>
      <c r="SO552" s="165"/>
      <c r="SP552" s="165"/>
      <c r="SQ552" s="165"/>
      <c r="SR552" s="165"/>
      <c r="SS552" s="165"/>
      <c r="ST552" s="165"/>
      <c r="SU552" s="165"/>
      <c r="SV552" s="165"/>
      <c r="SW552" s="165"/>
      <c r="SX552" s="165"/>
      <c r="SY552" s="165"/>
      <c r="SZ552" s="165"/>
      <c r="TA552" s="165"/>
      <c r="TB552" s="165"/>
      <c r="TC552" s="165"/>
      <c r="TD552" s="165"/>
      <c r="TE552" s="165"/>
      <c r="TF552" s="165"/>
      <c r="TG552" s="165"/>
      <c r="TH552" s="165"/>
      <c r="TI552" s="165"/>
      <c r="TJ552" s="165"/>
      <c r="TK552" s="165"/>
      <c r="TL552" s="165"/>
      <c r="TM552" s="165"/>
      <c r="TN552" s="165"/>
      <c r="TO552" s="165"/>
      <c r="TP552" s="165"/>
      <c r="TQ552" s="165"/>
      <c r="TR552" s="165"/>
      <c r="TS552" s="165"/>
      <c r="TT552" s="165"/>
      <c r="TU552" s="165"/>
      <c r="TV552" s="165"/>
      <c r="TW552" s="165"/>
      <c r="TX552" s="165"/>
      <c r="TY552" s="165"/>
      <c r="TZ552" s="165"/>
      <c r="UA552" s="165"/>
      <c r="UB552" s="165"/>
      <c r="UC552" s="165"/>
      <c r="UD552" s="165"/>
      <c r="UE552" s="165"/>
      <c r="UF552" s="165"/>
      <c r="UG552" s="165"/>
      <c r="UH552" s="165"/>
      <c r="UI552" s="165"/>
      <c r="UJ552" s="165"/>
      <c r="UK552" s="165"/>
      <c r="UL552" s="165"/>
      <c r="UM552" s="165"/>
      <c r="UN552" s="165"/>
      <c r="UO552" s="165"/>
      <c r="UP552" s="165"/>
      <c r="UQ552" s="165"/>
      <c r="UR552" s="165"/>
      <c r="US552" s="165"/>
      <c r="UT552" s="165"/>
      <c r="UU552" s="165"/>
      <c r="UV552" s="165"/>
      <c r="UW552" s="165"/>
      <c r="UX552" s="165"/>
      <c r="UY552" s="165"/>
      <c r="UZ552" s="165"/>
      <c r="VA552" s="165"/>
      <c r="VB552" s="165"/>
      <c r="VC552" s="165"/>
      <c r="VD552" s="165"/>
      <c r="VE552" s="165"/>
      <c r="VF552" s="165"/>
      <c r="VG552" s="165"/>
      <c r="VH552" s="165"/>
      <c r="VI552" s="165"/>
      <c r="VJ552" s="165"/>
      <c r="VK552" s="165"/>
      <c r="VL552" s="165"/>
      <c r="VM552" s="165"/>
      <c r="VN552" s="165"/>
      <c r="VO552" s="165"/>
      <c r="VP552" s="165"/>
      <c r="VQ552" s="165"/>
      <c r="VR552" s="165"/>
      <c r="VS552" s="165"/>
      <c r="VT552" s="165"/>
      <c r="VU552" s="165"/>
      <c r="VV552" s="165"/>
      <c r="VW552" s="165"/>
      <c r="VX552" s="165"/>
      <c r="VY552" s="165"/>
      <c r="VZ552" s="165"/>
      <c r="WA552" s="165"/>
      <c r="WB552" s="165"/>
      <c r="WC552" s="165"/>
      <c r="WD552" s="165"/>
      <c r="WE552" s="165"/>
      <c r="WF552" s="165"/>
      <c r="WG552" s="165"/>
      <c r="WH552" s="165"/>
      <c r="WI552" s="165"/>
      <c r="WJ552" s="165"/>
      <c r="WK552" s="165"/>
      <c r="WL552" s="165"/>
      <c r="WM552" s="165"/>
      <c r="WN552" s="165"/>
      <c r="WO552" s="165"/>
      <c r="WP552" s="165"/>
      <c r="WQ552" s="165"/>
      <c r="WR552" s="165"/>
      <c r="WS552" s="165"/>
      <c r="WT552" s="165"/>
      <c r="WU552" s="165"/>
      <c r="WV552" s="165"/>
      <c r="WW552" s="165"/>
      <c r="WX552" s="165"/>
      <c r="WY552" s="165"/>
      <c r="WZ552" s="165"/>
      <c r="XA552" s="165"/>
      <c r="XB552" s="165"/>
      <c r="XC552" s="165"/>
      <c r="XD552" s="165"/>
      <c r="XE552" s="165"/>
      <c r="XF552" s="165"/>
      <c r="XG552" s="165"/>
      <c r="XH552" s="165"/>
      <c r="XI552" s="165"/>
      <c r="XJ552" s="165"/>
      <c r="XK552" s="165"/>
      <c r="XL552" s="165"/>
      <c r="XM552" s="165"/>
      <c r="XN552" s="165"/>
      <c r="XO552" s="165"/>
      <c r="XP552" s="165"/>
      <c r="XQ552" s="165"/>
      <c r="XR552" s="165"/>
      <c r="XS552" s="165"/>
      <c r="XT552" s="165"/>
      <c r="XU552" s="165"/>
      <c r="XV552" s="165"/>
      <c r="XW552" s="165"/>
      <c r="XX552" s="165"/>
      <c r="XY552" s="165"/>
      <c r="XZ552" s="165"/>
      <c r="YA552" s="165"/>
      <c r="YB552" s="165"/>
      <c r="YC552" s="165"/>
      <c r="YD552" s="165"/>
      <c r="YE552" s="165"/>
      <c r="YF552" s="165"/>
      <c r="YG552" s="165"/>
      <c r="YH552" s="165"/>
      <c r="YI552" s="165"/>
      <c r="YJ552" s="165"/>
      <c r="YK552" s="165"/>
      <c r="YL552" s="165"/>
      <c r="YM552" s="165"/>
      <c r="YN552" s="165"/>
      <c r="YO552" s="165"/>
      <c r="YP552" s="165"/>
      <c r="YQ552" s="165"/>
      <c r="YR552" s="165"/>
      <c r="YS552" s="165"/>
      <c r="YT552" s="165"/>
      <c r="YU552" s="165"/>
      <c r="YV552" s="165"/>
      <c r="YW552" s="165"/>
      <c r="YX552" s="165"/>
      <c r="YY552" s="165"/>
      <c r="YZ552" s="165"/>
      <c r="ZA552" s="165"/>
      <c r="ZB552" s="165"/>
      <c r="ZC552" s="165"/>
      <c r="ZD552" s="165"/>
      <c r="ZE552" s="165"/>
      <c r="ZF552" s="165"/>
      <c r="ZG552" s="165"/>
      <c r="ZH552" s="165"/>
      <c r="ZI552" s="165"/>
      <c r="ZJ552" s="165"/>
      <c r="ZK552" s="165"/>
      <c r="ZL552" s="165"/>
      <c r="ZM552" s="165"/>
      <c r="ZN552" s="165"/>
      <c r="ZO552" s="165"/>
      <c r="ZP552" s="165"/>
      <c r="ZQ552" s="165"/>
      <c r="ZR552" s="165"/>
      <c r="ZS552" s="165"/>
      <c r="ZT552" s="165"/>
      <c r="ZU552" s="165"/>
      <c r="ZV552" s="165"/>
      <c r="ZW552" s="165"/>
      <c r="ZX552" s="165"/>
      <c r="ZY552" s="165"/>
      <c r="ZZ552" s="165"/>
      <c r="AAA552" s="165"/>
      <c r="AAB552" s="165"/>
      <c r="AAC552" s="165"/>
      <c r="AAD552" s="165"/>
      <c r="AAE552" s="165"/>
      <c r="AAF552" s="165"/>
      <c r="AAG552" s="165"/>
      <c r="AAH552" s="165"/>
      <c r="AAI552" s="165"/>
      <c r="AAJ552" s="165"/>
      <c r="AAK552" s="165"/>
      <c r="AAL552" s="165"/>
      <c r="AAM552" s="165"/>
      <c r="AAN552" s="165"/>
      <c r="AAO552" s="165"/>
      <c r="AAP552" s="165"/>
      <c r="AAQ552" s="165"/>
      <c r="AAR552" s="165"/>
      <c r="AAS552" s="165"/>
      <c r="AAT552" s="165"/>
      <c r="AAU552" s="165"/>
      <c r="AAV552" s="165"/>
      <c r="AAW552" s="165"/>
      <c r="AAX552" s="165"/>
      <c r="AAY552" s="165"/>
      <c r="AAZ552" s="165"/>
      <c r="ABA552" s="165"/>
      <c r="ABB552" s="165"/>
      <c r="ABC552" s="165"/>
      <c r="ABD552" s="165"/>
      <c r="ABE552" s="165"/>
      <c r="ABF552" s="165"/>
      <c r="ABG552" s="165"/>
      <c r="ABH552" s="165"/>
      <c r="ABI552" s="165"/>
      <c r="ABJ552" s="165"/>
      <c r="ABK552" s="165"/>
      <c r="ABL552" s="165"/>
      <c r="ABM552" s="165"/>
      <c r="ABN552" s="165"/>
      <c r="ABO552" s="165"/>
      <c r="ABP552" s="165"/>
      <c r="ABQ552" s="165"/>
      <c r="ABR552" s="165"/>
      <c r="ABS552" s="165"/>
      <c r="ABT552" s="165"/>
      <c r="ABU552" s="165"/>
      <c r="ABV552" s="165"/>
      <c r="ABW552" s="165"/>
      <c r="ABX552" s="165"/>
      <c r="ABY552" s="165"/>
      <c r="ABZ552" s="165"/>
      <c r="ACA552" s="165"/>
      <c r="ACB552" s="165"/>
      <c r="ACC552" s="165"/>
      <c r="ACD552" s="165"/>
      <c r="ACE552" s="165"/>
      <c r="ACF552" s="165"/>
      <c r="ACG552" s="165"/>
      <c r="ACH552" s="165"/>
      <c r="ACI552" s="165"/>
      <c r="ACJ552" s="165"/>
      <c r="ACK552" s="165"/>
      <c r="ACL552" s="165"/>
      <c r="ACM552" s="165"/>
      <c r="ACN552" s="165"/>
      <c r="ACO552" s="165"/>
      <c r="ACP552" s="165"/>
      <c r="ACQ552" s="165"/>
      <c r="ACR552" s="165"/>
      <c r="ACS552" s="165"/>
      <c r="ACT552" s="165"/>
      <c r="ACU552" s="165"/>
      <c r="ACV552" s="165"/>
      <c r="ACW552" s="165"/>
      <c r="ACX552" s="165"/>
      <c r="ACY552" s="165"/>
      <c r="ACZ552" s="165"/>
      <c r="ADA552" s="165"/>
      <c r="ADB552" s="165"/>
      <c r="ADC552" s="165"/>
      <c r="ADD552" s="165"/>
      <c r="ADE552" s="165"/>
      <c r="ADF552" s="165"/>
      <c r="ADG552" s="165"/>
      <c r="ADH552" s="165"/>
      <c r="ADI552" s="165"/>
      <c r="ADJ552" s="165"/>
      <c r="ADK552" s="165"/>
      <c r="ADL552" s="165"/>
      <c r="ADM552" s="165"/>
      <c r="ADN552" s="165"/>
      <c r="ADO552" s="165"/>
      <c r="ADP552" s="165"/>
      <c r="ADQ552" s="165"/>
      <c r="ADR552" s="165"/>
      <c r="ADS552" s="165"/>
      <c r="ADT552" s="165"/>
      <c r="ADU552" s="165"/>
      <c r="ADV552" s="165"/>
      <c r="ADW552" s="165"/>
      <c r="ADX552" s="165"/>
      <c r="ADY552" s="165"/>
      <c r="ADZ552" s="165"/>
      <c r="AEA552" s="165"/>
      <c r="AEB552" s="165"/>
      <c r="AEC552" s="165"/>
      <c r="AED552" s="165"/>
      <c r="AEE552" s="165"/>
      <c r="AEF552" s="165"/>
      <c r="AEG552" s="165"/>
      <c r="AEH552" s="165"/>
      <c r="AEI552" s="165"/>
      <c r="AEJ552" s="165"/>
      <c r="AEK552" s="165"/>
      <c r="AEL552" s="165"/>
      <c r="AEM552" s="165"/>
      <c r="AEN552" s="165"/>
      <c r="AEO552" s="165"/>
      <c r="AEP552" s="165"/>
      <c r="AEQ552" s="165"/>
      <c r="AER552" s="165"/>
      <c r="AES552" s="165"/>
      <c r="AET552" s="165"/>
      <c r="AEU552" s="165"/>
      <c r="AEV552" s="165"/>
      <c r="AEW552" s="165"/>
      <c r="AEX552" s="165"/>
      <c r="AEY552" s="165"/>
      <c r="AEZ552" s="165"/>
      <c r="AFA552" s="165"/>
      <c r="AFB552" s="165"/>
      <c r="AFC552" s="165"/>
      <c r="AFD552" s="165"/>
      <c r="AFE552" s="165"/>
      <c r="AFF552" s="165"/>
      <c r="AFG552" s="165"/>
      <c r="AFH552" s="165"/>
      <c r="AFI552" s="165"/>
      <c r="AFJ552" s="165"/>
      <c r="AFK552" s="165"/>
      <c r="AFL552" s="165"/>
      <c r="AFM552" s="165"/>
      <c r="AFN552" s="165"/>
      <c r="AFO552" s="165"/>
      <c r="AFP552" s="165"/>
      <c r="AFQ552" s="165"/>
      <c r="AFR552" s="165"/>
      <c r="AFS552" s="165"/>
      <c r="AFT552" s="165"/>
      <c r="AFU552" s="165"/>
      <c r="AFV552" s="165"/>
      <c r="AFW552" s="165"/>
      <c r="AFX552" s="165"/>
      <c r="AFY552" s="165"/>
      <c r="AFZ552" s="165"/>
      <c r="AGA552" s="165"/>
      <c r="AGB552" s="165"/>
      <c r="AGC552" s="165"/>
      <c r="AGD552" s="165"/>
      <c r="AGE552" s="165"/>
      <c r="AGF552" s="165"/>
      <c r="AGG552" s="165"/>
      <c r="AGH552" s="165"/>
      <c r="AGI552" s="165"/>
      <c r="AGJ552" s="165"/>
      <c r="AGK552" s="165"/>
      <c r="AGL552" s="165"/>
      <c r="AGM552" s="165"/>
      <c r="AGN552" s="165"/>
      <c r="AGO552" s="165"/>
      <c r="AGP552" s="165"/>
      <c r="AGQ552" s="165"/>
      <c r="AGR552" s="165"/>
      <c r="AGS552" s="165"/>
      <c r="AGT552" s="165"/>
      <c r="AGU552" s="165"/>
      <c r="AGV552" s="165"/>
      <c r="AGW552" s="165"/>
      <c r="AGX552" s="165"/>
      <c r="AGY552" s="165"/>
      <c r="AGZ552" s="165"/>
      <c r="AHA552" s="165"/>
      <c r="AHB552" s="165"/>
      <c r="AHC552" s="165"/>
      <c r="AHD552" s="165"/>
      <c r="AHE552" s="165"/>
      <c r="AHF552" s="165"/>
      <c r="AHG552" s="165"/>
      <c r="AHH552" s="165"/>
      <c r="AHI552" s="165"/>
      <c r="AHJ552" s="165"/>
      <c r="AHK552" s="165"/>
      <c r="AHL552" s="165"/>
      <c r="AHM552" s="165"/>
      <c r="AHN552" s="165"/>
      <c r="AHO552" s="165"/>
      <c r="AHP552" s="165"/>
      <c r="AHQ552" s="165"/>
      <c r="AHR552" s="165"/>
      <c r="AHS552" s="165"/>
      <c r="AHT552" s="165"/>
      <c r="AHU552" s="165"/>
      <c r="AHV552" s="165"/>
      <c r="AHW552" s="165"/>
      <c r="AHX552" s="165"/>
      <c r="AHY552" s="165"/>
      <c r="AHZ552" s="165"/>
      <c r="AIA552" s="165"/>
      <c r="AIB552" s="165"/>
      <c r="AIC552" s="165"/>
      <c r="AID552" s="165"/>
      <c r="AIE552" s="165"/>
      <c r="AIF552" s="165"/>
      <c r="AIG552" s="165"/>
      <c r="AIH552" s="165"/>
      <c r="AII552" s="165"/>
      <c r="AIJ552" s="165"/>
      <c r="AIK552" s="165"/>
      <c r="AIL552" s="165"/>
      <c r="AIM552" s="165"/>
      <c r="AIN552" s="165"/>
      <c r="AIO552" s="165"/>
      <c r="AIP552" s="165"/>
      <c r="AIQ552" s="165"/>
      <c r="AIR552" s="165"/>
      <c r="AIS552" s="165"/>
      <c r="AIT552" s="165"/>
      <c r="AIU552" s="165"/>
      <c r="AIV552" s="165"/>
      <c r="AIW552" s="165"/>
      <c r="AIX552" s="165"/>
      <c r="AIY552" s="165"/>
      <c r="AIZ552" s="165"/>
      <c r="AJA552" s="165"/>
      <c r="AJB552" s="165"/>
      <c r="AJC552" s="165"/>
      <c r="AJD552" s="165"/>
      <c r="AJE552" s="165"/>
      <c r="AJF552" s="165"/>
      <c r="AJG552" s="165"/>
      <c r="AJH552" s="165"/>
      <c r="AJI552" s="165"/>
      <c r="AJJ552" s="165"/>
      <c r="AJK552" s="165"/>
      <c r="AJL552" s="165"/>
      <c r="AJM552" s="165"/>
      <c r="AJN552" s="165"/>
      <c r="AJO552" s="165"/>
      <c r="AJP552" s="165"/>
      <c r="AJQ552" s="165"/>
      <c r="AJR552" s="165"/>
      <c r="AJS552" s="165"/>
      <c r="AJT552" s="165"/>
      <c r="AJU552" s="165"/>
      <c r="AJV552" s="165"/>
      <c r="AJW552" s="165"/>
      <c r="AJX552" s="165"/>
      <c r="AJY552" s="165"/>
      <c r="AJZ552" s="165"/>
    </row>
    <row r="553" spans="1:962" ht="63" x14ac:dyDescent="0.25">
      <c r="A553" s="126">
        <v>60000708</v>
      </c>
      <c r="B553" s="61" t="s">
        <v>1485</v>
      </c>
      <c r="C553" s="169" t="s">
        <v>1368</v>
      </c>
      <c r="D553" s="155">
        <f t="shared" si="36"/>
        <v>3020</v>
      </c>
      <c r="E553" s="155">
        <f>VLOOKUP(A553,[6]Лист2!$A$10:$G$1458,6,0)</f>
        <v>3624</v>
      </c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  <c r="AZ553" s="165"/>
      <c r="BA553" s="165"/>
      <c r="BB553" s="165"/>
      <c r="BC553" s="165"/>
      <c r="BD553" s="165"/>
      <c r="BE553" s="165"/>
      <c r="BF553" s="165"/>
      <c r="BG553" s="165"/>
      <c r="BH553" s="165"/>
      <c r="BI553" s="165"/>
      <c r="BJ553" s="165"/>
      <c r="BK553" s="165"/>
      <c r="BL553" s="165"/>
      <c r="BM553" s="165"/>
      <c r="BN553" s="165"/>
      <c r="BO553" s="165"/>
      <c r="BP553" s="165"/>
      <c r="BQ553" s="165"/>
      <c r="BR553" s="165"/>
      <c r="BS553" s="165"/>
      <c r="BT553" s="165"/>
      <c r="BU553" s="165"/>
      <c r="BV553" s="165"/>
      <c r="BW553" s="165"/>
      <c r="BX553" s="165"/>
      <c r="BY553" s="165"/>
      <c r="BZ553" s="165"/>
      <c r="CA553" s="165"/>
      <c r="CB553" s="165"/>
      <c r="CC553" s="165"/>
      <c r="CD553" s="165"/>
      <c r="CE553" s="165"/>
      <c r="CF553" s="165"/>
      <c r="CG553" s="165"/>
      <c r="CH553" s="165"/>
      <c r="CI553" s="165"/>
      <c r="CJ553" s="165"/>
      <c r="CK553" s="165"/>
      <c r="CL553" s="165"/>
      <c r="CM553" s="165"/>
      <c r="CN553" s="165"/>
      <c r="CO553" s="165"/>
      <c r="CP553" s="165"/>
      <c r="CQ553" s="165"/>
      <c r="CR553" s="165"/>
      <c r="CS553" s="165"/>
      <c r="CT553" s="165"/>
      <c r="CU553" s="165"/>
      <c r="CV553" s="165"/>
      <c r="CW553" s="165"/>
      <c r="CX553" s="165"/>
      <c r="CY553" s="165"/>
      <c r="CZ553" s="165"/>
      <c r="DA553" s="165"/>
      <c r="DB553" s="165"/>
      <c r="DC553" s="165"/>
      <c r="DD553" s="165"/>
      <c r="DE553" s="165"/>
      <c r="DF553" s="165"/>
      <c r="DG553" s="165"/>
      <c r="DH553" s="165"/>
      <c r="DI553" s="165"/>
      <c r="DJ553" s="165"/>
      <c r="DK553" s="165"/>
      <c r="DL553" s="165"/>
      <c r="DM553" s="165"/>
      <c r="DN553" s="165"/>
      <c r="DO553" s="165"/>
      <c r="DP553" s="165"/>
      <c r="DQ553" s="165"/>
      <c r="DR553" s="165"/>
      <c r="DS553" s="165"/>
      <c r="DT553" s="165"/>
      <c r="DU553" s="165"/>
      <c r="DV553" s="165"/>
      <c r="DW553" s="165"/>
      <c r="DX553" s="165"/>
      <c r="DY553" s="165"/>
      <c r="DZ553" s="165"/>
      <c r="EA553" s="165"/>
      <c r="EB553" s="165"/>
      <c r="EC553" s="165"/>
      <c r="ED553" s="165"/>
      <c r="EE553" s="165"/>
      <c r="EF553" s="165"/>
      <c r="EG553" s="165"/>
      <c r="EH553" s="165"/>
      <c r="EI553" s="165"/>
      <c r="EJ553" s="165"/>
      <c r="EK553" s="165"/>
      <c r="EL553" s="165"/>
      <c r="EM553" s="165"/>
      <c r="EN553" s="165"/>
      <c r="EO553" s="165"/>
      <c r="EP553" s="165"/>
      <c r="EQ553" s="165"/>
      <c r="ER553" s="165"/>
      <c r="ES553" s="165"/>
      <c r="ET553" s="165"/>
      <c r="EU553" s="165"/>
      <c r="EV553" s="165"/>
      <c r="EW553" s="165"/>
      <c r="EX553" s="165"/>
      <c r="EY553" s="165"/>
      <c r="EZ553" s="165"/>
      <c r="FA553" s="165"/>
      <c r="FB553" s="165"/>
      <c r="FC553" s="165"/>
      <c r="FD553" s="165"/>
      <c r="FE553" s="165"/>
      <c r="FF553" s="165"/>
      <c r="FG553" s="165"/>
      <c r="FH553" s="165"/>
      <c r="FI553" s="165"/>
      <c r="FJ553" s="165"/>
      <c r="FK553" s="165"/>
      <c r="FL553" s="165"/>
      <c r="FM553" s="165"/>
      <c r="FN553" s="165"/>
      <c r="FO553" s="165"/>
      <c r="FP553" s="165"/>
      <c r="FQ553" s="165"/>
      <c r="FR553" s="165"/>
      <c r="FS553" s="165"/>
      <c r="FT553" s="165"/>
      <c r="FU553" s="165"/>
      <c r="FV553" s="165"/>
      <c r="FW553" s="165"/>
      <c r="FX553" s="165"/>
      <c r="FY553" s="165"/>
      <c r="FZ553" s="165"/>
      <c r="GA553" s="165"/>
      <c r="GB553" s="165"/>
      <c r="GC553" s="165"/>
      <c r="GD553" s="165"/>
      <c r="GE553" s="165"/>
      <c r="GF553" s="165"/>
      <c r="GG553" s="165"/>
      <c r="GH553" s="165"/>
      <c r="GI553" s="165"/>
      <c r="GJ553" s="165"/>
      <c r="GK553" s="165"/>
      <c r="GL553" s="165"/>
      <c r="GM553" s="165"/>
      <c r="GN553" s="165"/>
      <c r="GO553" s="165"/>
      <c r="GP553" s="165"/>
      <c r="GQ553" s="165"/>
      <c r="GR553" s="165"/>
      <c r="GS553" s="165"/>
      <c r="GT553" s="165"/>
      <c r="GU553" s="165"/>
      <c r="GV553" s="165"/>
      <c r="GW553" s="165"/>
      <c r="GX553" s="165"/>
      <c r="GY553" s="165"/>
      <c r="GZ553" s="165"/>
      <c r="HA553" s="165"/>
      <c r="HB553" s="165"/>
      <c r="HC553" s="165"/>
      <c r="HD553" s="165"/>
      <c r="HE553" s="165"/>
      <c r="HF553" s="165"/>
      <c r="HG553" s="165"/>
      <c r="HH553" s="165"/>
      <c r="HI553" s="165"/>
      <c r="HJ553" s="165"/>
      <c r="HK553" s="165"/>
      <c r="HL553" s="165"/>
      <c r="HM553" s="165"/>
      <c r="HN553" s="165"/>
      <c r="HO553" s="165"/>
      <c r="HP553" s="165"/>
      <c r="HQ553" s="165"/>
      <c r="HR553" s="165"/>
      <c r="HS553" s="165"/>
      <c r="HT553" s="165"/>
      <c r="HU553" s="165"/>
      <c r="HV553" s="165"/>
      <c r="HW553" s="165"/>
      <c r="HX553" s="165"/>
      <c r="HY553" s="165"/>
      <c r="HZ553" s="165"/>
      <c r="IA553" s="165"/>
      <c r="IB553" s="165"/>
      <c r="IC553" s="165"/>
      <c r="ID553" s="165"/>
      <c r="IE553" s="165"/>
      <c r="IF553" s="165"/>
      <c r="IG553" s="165"/>
      <c r="IH553" s="165"/>
      <c r="II553" s="165"/>
      <c r="IJ553" s="165"/>
      <c r="IK553" s="165"/>
      <c r="IL553" s="165"/>
      <c r="IM553" s="165"/>
      <c r="IN553" s="165"/>
      <c r="IO553" s="165"/>
      <c r="IP553" s="165"/>
      <c r="IQ553" s="165"/>
      <c r="IR553" s="165"/>
      <c r="IS553" s="165"/>
      <c r="IT553" s="165"/>
      <c r="IU553" s="165"/>
      <c r="IV553" s="165"/>
      <c r="IW553" s="165"/>
      <c r="IX553" s="165"/>
      <c r="IY553" s="165"/>
      <c r="IZ553" s="165"/>
      <c r="JA553" s="165"/>
      <c r="JB553" s="165"/>
      <c r="JC553" s="165"/>
      <c r="JD553" s="165"/>
      <c r="JE553" s="165"/>
      <c r="JF553" s="165"/>
      <c r="JG553" s="165"/>
      <c r="JH553" s="165"/>
      <c r="JI553" s="165"/>
      <c r="JJ553" s="165"/>
      <c r="JK553" s="165"/>
      <c r="JL553" s="165"/>
      <c r="JM553" s="165"/>
      <c r="JN553" s="165"/>
      <c r="JO553" s="165"/>
      <c r="JP553" s="165"/>
      <c r="JQ553" s="165"/>
      <c r="JR553" s="165"/>
      <c r="JS553" s="165"/>
      <c r="JT553" s="165"/>
      <c r="JU553" s="165"/>
      <c r="JV553" s="165"/>
      <c r="JW553" s="165"/>
      <c r="JX553" s="165"/>
      <c r="JY553" s="165"/>
      <c r="JZ553" s="165"/>
      <c r="KA553" s="165"/>
      <c r="KB553" s="165"/>
      <c r="KC553" s="165"/>
      <c r="KD553" s="165"/>
      <c r="KE553" s="165"/>
      <c r="KF553" s="165"/>
      <c r="KG553" s="165"/>
      <c r="KH553" s="165"/>
      <c r="KI553" s="165"/>
      <c r="KJ553" s="165"/>
      <c r="KK553" s="165"/>
      <c r="KL553" s="165"/>
      <c r="KM553" s="165"/>
      <c r="KN553" s="165"/>
      <c r="KO553" s="165"/>
      <c r="KP553" s="165"/>
      <c r="KQ553" s="165"/>
      <c r="KR553" s="165"/>
      <c r="KS553" s="165"/>
      <c r="KT553" s="165"/>
      <c r="KU553" s="165"/>
      <c r="KV553" s="165"/>
      <c r="KW553" s="165"/>
      <c r="KX553" s="165"/>
      <c r="KY553" s="165"/>
      <c r="KZ553" s="165"/>
      <c r="LA553" s="165"/>
      <c r="LB553" s="165"/>
      <c r="LC553" s="165"/>
      <c r="LD553" s="165"/>
      <c r="LE553" s="165"/>
      <c r="LF553" s="165"/>
      <c r="LG553" s="165"/>
      <c r="LH553" s="165"/>
      <c r="LI553" s="165"/>
      <c r="LJ553" s="165"/>
      <c r="LK553" s="165"/>
      <c r="LL553" s="165"/>
      <c r="LM553" s="165"/>
      <c r="LN553" s="165"/>
      <c r="LO553" s="165"/>
      <c r="LP553" s="165"/>
      <c r="LQ553" s="165"/>
      <c r="LR553" s="165"/>
      <c r="LS553" s="165"/>
      <c r="LT553" s="165"/>
      <c r="LU553" s="165"/>
      <c r="LV553" s="165"/>
      <c r="LW553" s="165"/>
      <c r="LX553" s="165"/>
      <c r="LY553" s="165"/>
      <c r="LZ553" s="165"/>
      <c r="MA553" s="165"/>
      <c r="MB553" s="165"/>
      <c r="MC553" s="165"/>
      <c r="MD553" s="165"/>
      <c r="ME553" s="165"/>
      <c r="MF553" s="165"/>
      <c r="MG553" s="165"/>
      <c r="MH553" s="165"/>
      <c r="MI553" s="165"/>
      <c r="MJ553" s="165"/>
      <c r="MK553" s="165"/>
      <c r="ML553" s="165"/>
      <c r="MM553" s="165"/>
      <c r="MN553" s="165"/>
      <c r="MO553" s="165"/>
      <c r="MP553" s="165"/>
      <c r="MQ553" s="165"/>
      <c r="MR553" s="165"/>
      <c r="MS553" s="165"/>
      <c r="MT553" s="165"/>
      <c r="MU553" s="165"/>
      <c r="MV553" s="165"/>
      <c r="MW553" s="165"/>
      <c r="MX553" s="165"/>
      <c r="MY553" s="165"/>
      <c r="MZ553" s="165"/>
      <c r="NA553" s="165"/>
      <c r="NB553" s="165"/>
      <c r="NC553" s="165"/>
      <c r="ND553" s="165"/>
      <c r="NE553" s="165"/>
      <c r="NF553" s="165"/>
      <c r="NG553" s="165"/>
      <c r="NH553" s="165"/>
      <c r="NI553" s="165"/>
      <c r="NJ553" s="165"/>
      <c r="NK553" s="165"/>
      <c r="NL553" s="165"/>
      <c r="NM553" s="165"/>
      <c r="NN553" s="165"/>
      <c r="NO553" s="165"/>
      <c r="NP553" s="165"/>
      <c r="NQ553" s="165"/>
      <c r="NR553" s="165"/>
      <c r="NS553" s="165"/>
      <c r="NT553" s="165"/>
      <c r="NU553" s="165"/>
      <c r="NV553" s="165"/>
      <c r="NW553" s="165"/>
      <c r="NX553" s="165"/>
      <c r="NY553" s="165"/>
      <c r="NZ553" s="165"/>
      <c r="OA553" s="165"/>
      <c r="OB553" s="165"/>
      <c r="OC553" s="165"/>
      <c r="OD553" s="165"/>
      <c r="OE553" s="165"/>
      <c r="OF553" s="165"/>
      <c r="OG553" s="165"/>
      <c r="OH553" s="165"/>
      <c r="OI553" s="165"/>
      <c r="OJ553" s="165"/>
      <c r="OK553" s="165"/>
      <c r="OL553" s="165"/>
      <c r="OM553" s="165"/>
      <c r="ON553" s="165"/>
      <c r="OO553" s="165"/>
      <c r="OP553" s="165"/>
      <c r="OQ553" s="165"/>
      <c r="OR553" s="165"/>
      <c r="OS553" s="165"/>
      <c r="OT553" s="165"/>
      <c r="OU553" s="165"/>
      <c r="OV553" s="165"/>
      <c r="OW553" s="165"/>
      <c r="OX553" s="165"/>
      <c r="OY553" s="165"/>
      <c r="OZ553" s="165"/>
      <c r="PA553" s="165"/>
      <c r="PB553" s="165"/>
      <c r="PC553" s="165"/>
      <c r="PD553" s="165"/>
      <c r="PE553" s="165"/>
      <c r="PF553" s="165"/>
      <c r="PG553" s="165"/>
      <c r="PH553" s="165"/>
      <c r="PI553" s="165"/>
      <c r="PJ553" s="165"/>
      <c r="PK553" s="165"/>
      <c r="PL553" s="165"/>
      <c r="PM553" s="165"/>
      <c r="PN553" s="165"/>
      <c r="PO553" s="165"/>
      <c r="PP553" s="165"/>
      <c r="PQ553" s="165"/>
      <c r="PR553" s="165"/>
      <c r="PS553" s="165"/>
      <c r="PT553" s="165"/>
      <c r="PU553" s="165"/>
      <c r="PV553" s="165"/>
      <c r="PW553" s="165"/>
      <c r="PX553" s="165"/>
      <c r="PY553" s="165"/>
      <c r="PZ553" s="165"/>
      <c r="QA553" s="165"/>
      <c r="QB553" s="165"/>
      <c r="QC553" s="165"/>
      <c r="QD553" s="165"/>
      <c r="QE553" s="165"/>
      <c r="QF553" s="165"/>
      <c r="QG553" s="165"/>
      <c r="QH553" s="165"/>
      <c r="QI553" s="165"/>
      <c r="QJ553" s="165"/>
      <c r="QK553" s="165"/>
      <c r="QL553" s="165"/>
      <c r="QM553" s="165"/>
      <c r="QN553" s="165"/>
      <c r="QO553" s="165"/>
      <c r="QP553" s="165"/>
      <c r="QQ553" s="165"/>
      <c r="QR553" s="165"/>
      <c r="QS553" s="165"/>
      <c r="QT553" s="165"/>
      <c r="QU553" s="165"/>
      <c r="QV553" s="165"/>
      <c r="QW553" s="165"/>
      <c r="QX553" s="165"/>
      <c r="QY553" s="165"/>
      <c r="QZ553" s="165"/>
      <c r="RA553" s="165"/>
      <c r="RB553" s="165"/>
      <c r="RC553" s="165"/>
      <c r="RD553" s="165"/>
      <c r="RE553" s="165"/>
      <c r="RF553" s="165"/>
      <c r="RG553" s="165"/>
      <c r="RH553" s="165"/>
      <c r="RI553" s="165"/>
      <c r="RJ553" s="165"/>
      <c r="RK553" s="165"/>
      <c r="RL553" s="165"/>
      <c r="RM553" s="165"/>
      <c r="RN553" s="165"/>
      <c r="RO553" s="165"/>
      <c r="RP553" s="165"/>
      <c r="RQ553" s="165"/>
      <c r="RR553" s="165"/>
      <c r="RS553" s="165"/>
      <c r="RT553" s="165"/>
      <c r="RU553" s="165"/>
      <c r="RV553" s="165"/>
      <c r="RW553" s="165"/>
      <c r="RX553" s="165"/>
      <c r="RY553" s="165"/>
      <c r="RZ553" s="165"/>
      <c r="SA553" s="165"/>
      <c r="SB553" s="165"/>
      <c r="SC553" s="165"/>
      <c r="SD553" s="165"/>
      <c r="SE553" s="165"/>
      <c r="SF553" s="165"/>
      <c r="SG553" s="165"/>
      <c r="SH553" s="165"/>
      <c r="SI553" s="165"/>
      <c r="SJ553" s="165"/>
      <c r="SK553" s="165"/>
      <c r="SL553" s="165"/>
      <c r="SM553" s="165"/>
      <c r="SN553" s="165"/>
      <c r="SO553" s="165"/>
      <c r="SP553" s="165"/>
      <c r="SQ553" s="165"/>
      <c r="SR553" s="165"/>
      <c r="SS553" s="165"/>
      <c r="ST553" s="165"/>
      <c r="SU553" s="165"/>
      <c r="SV553" s="165"/>
      <c r="SW553" s="165"/>
      <c r="SX553" s="165"/>
      <c r="SY553" s="165"/>
      <c r="SZ553" s="165"/>
      <c r="TA553" s="165"/>
      <c r="TB553" s="165"/>
      <c r="TC553" s="165"/>
      <c r="TD553" s="165"/>
      <c r="TE553" s="165"/>
      <c r="TF553" s="165"/>
      <c r="TG553" s="165"/>
      <c r="TH553" s="165"/>
      <c r="TI553" s="165"/>
      <c r="TJ553" s="165"/>
      <c r="TK553" s="165"/>
      <c r="TL553" s="165"/>
      <c r="TM553" s="165"/>
      <c r="TN553" s="165"/>
      <c r="TO553" s="165"/>
      <c r="TP553" s="165"/>
      <c r="TQ553" s="165"/>
      <c r="TR553" s="165"/>
      <c r="TS553" s="165"/>
      <c r="TT553" s="165"/>
      <c r="TU553" s="165"/>
      <c r="TV553" s="165"/>
      <c r="TW553" s="165"/>
      <c r="TX553" s="165"/>
      <c r="TY553" s="165"/>
      <c r="TZ553" s="165"/>
      <c r="UA553" s="165"/>
      <c r="UB553" s="165"/>
      <c r="UC553" s="165"/>
      <c r="UD553" s="165"/>
      <c r="UE553" s="165"/>
      <c r="UF553" s="165"/>
      <c r="UG553" s="165"/>
      <c r="UH553" s="165"/>
      <c r="UI553" s="165"/>
      <c r="UJ553" s="165"/>
      <c r="UK553" s="165"/>
      <c r="UL553" s="165"/>
      <c r="UM553" s="165"/>
      <c r="UN553" s="165"/>
      <c r="UO553" s="165"/>
      <c r="UP553" s="165"/>
      <c r="UQ553" s="165"/>
      <c r="UR553" s="165"/>
      <c r="US553" s="165"/>
      <c r="UT553" s="165"/>
      <c r="UU553" s="165"/>
      <c r="UV553" s="165"/>
      <c r="UW553" s="165"/>
      <c r="UX553" s="165"/>
      <c r="UY553" s="165"/>
      <c r="UZ553" s="165"/>
      <c r="VA553" s="165"/>
      <c r="VB553" s="165"/>
      <c r="VC553" s="165"/>
      <c r="VD553" s="165"/>
      <c r="VE553" s="165"/>
      <c r="VF553" s="165"/>
      <c r="VG553" s="165"/>
      <c r="VH553" s="165"/>
      <c r="VI553" s="165"/>
      <c r="VJ553" s="165"/>
      <c r="VK553" s="165"/>
      <c r="VL553" s="165"/>
      <c r="VM553" s="165"/>
      <c r="VN553" s="165"/>
      <c r="VO553" s="165"/>
      <c r="VP553" s="165"/>
      <c r="VQ553" s="165"/>
      <c r="VR553" s="165"/>
      <c r="VS553" s="165"/>
      <c r="VT553" s="165"/>
      <c r="VU553" s="165"/>
      <c r="VV553" s="165"/>
      <c r="VW553" s="165"/>
      <c r="VX553" s="165"/>
      <c r="VY553" s="165"/>
      <c r="VZ553" s="165"/>
      <c r="WA553" s="165"/>
      <c r="WB553" s="165"/>
      <c r="WC553" s="165"/>
      <c r="WD553" s="165"/>
      <c r="WE553" s="165"/>
      <c r="WF553" s="165"/>
      <c r="WG553" s="165"/>
      <c r="WH553" s="165"/>
      <c r="WI553" s="165"/>
      <c r="WJ553" s="165"/>
      <c r="WK553" s="165"/>
      <c r="WL553" s="165"/>
      <c r="WM553" s="165"/>
      <c r="WN553" s="165"/>
      <c r="WO553" s="165"/>
      <c r="WP553" s="165"/>
      <c r="WQ553" s="165"/>
      <c r="WR553" s="165"/>
      <c r="WS553" s="165"/>
      <c r="WT553" s="165"/>
      <c r="WU553" s="165"/>
      <c r="WV553" s="165"/>
      <c r="WW553" s="165"/>
      <c r="WX553" s="165"/>
      <c r="WY553" s="165"/>
      <c r="WZ553" s="165"/>
      <c r="XA553" s="165"/>
      <c r="XB553" s="165"/>
      <c r="XC553" s="165"/>
      <c r="XD553" s="165"/>
      <c r="XE553" s="165"/>
      <c r="XF553" s="165"/>
      <c r="XG553" s="165"/>
      <c r="XH553" s="165"/>
      <c r="XI553" s="165"/>
      <c r="XJ553" s="165"/>
      <c r="XK553" s="165"/>
      <c r="XL553" s="165"/>
      <c r="XM553" s="165"/>
      <c r="XN553" s="165"/>
      <c r="XO553" s="165"/>
      <c r="XP553" s="165"/>
      <c r="XQ553" s="165"/>
      <c r="XR553" s="165"/>
      <c r="XS553" s="165"/>
      <c r="XT553" s="165"/>
      <c r="XU553" s="165"/>
      <c r="XV553" s="165"/>
      <c r="XW553" s="165"/>
      <c r="XX553" s="165"/>
      <c r="XY553" s="165"/>
      <c r="XZ553" s="165"/>
      <c r="YA553" s="165"/>
      <c r="YB553" s="165"/>
      <c r="YC553" s="165"/>
      <c r="YD553" s="165"/>
      <c r="YE553" s="165"/>
      <c r="YF553" s="165"/>
      <c r="YG553" s="165"/>
      <c r="YH553" s="165"/>
      <c r="YI553" s="165"/>
      <c r="YJ553" s="165"/>
      <c r="YK553" s="165"/>
      <c r="YL553" s="165"/>
      <c r="YM553" s="165"/>
      <c r="YN553" s="165"/>
      <c r="YO553" s="165"/>
      <c r="YP553" s="165"/>
      <c r="YQ553" s="165"/>
      <c r="YR553" s="165"/>
      <c r="YS553" s="165"/>
      <c r="YT553" s="165"/>
      <c r="YU553" s="165"/>
      <c r="YV553" s="165"/>
      <c r="YW553" s="165"/>
      <c r="YX553" s="165"/>
      <c r="YY553" s="165"/>
      <c r="YZ553" s="165"/>
      <c r="ZA553" s="165"/>
      <c r="ZB553" s="165"/>
      <c r="ZC553" s="165"/>
      <c r="ZD553" s="165"/>
      <c r="ZE553" s="165"/>
      <c r="ZF553" s="165"/>
      <c r="ZG553" s="165"/>
      <c r="ZH553" s="165"/>
      <c r="ZI553" s="165"/>
      <c r="ZJ553" s="165"/>
      <c r="ZK553" s="165"/>
      <c r="ZL553" s="165"/>
      <c r="ZM553" s="165"/>
      <c r="ZN553" s="165"/>
      <c r="ZO553" s="165"/>
      <c r="ZP553" s="165"/>
      <c r="ZQ553" s="165"/>
      <c r="ZR553" s="165"/>
      <c r="ZS553" s="165"/>
      <c r="ZT553" s="165"/>
      <c r="ZU553" s="165"/>
      <c r="ZV553" s="165"/>
      <c r="ZW553" s="165"/>
      <c r="ZX553" s="165"/>
      <c r="ZY553" s="165"/>
      <c r="ZZ553" s="165"/>
      <c r="AAA553" s="165"/>
      <c r="AAB553" s="165"/>
      <c r="AAC553" s="165"/>
      <c r="AAD553" s="165"/>
      <c r="AAE553" s="165"/>
      <c r="AAF553" s="165"/>
      <c r="AAG553" s="165"/>
      <c r="AAH553" s="165"/>
      <c r="AAI553" s="165"/>
      <c r="AAJ553" s="165"/>
      <c r="AAK553" s="165"/>
      <c r="AAL553" s="165"/>
      <c r="AAM553" s="165"/>
      <c r="AAN553" s="165"/>
      <c r="AAO553" s="165"/>
      <c r="AAP553" s="165"/>
      <c r="AAQ553" s="165"/>
      <c r="AAR553" s="165"/>
      <c r="AAS553" s="165"/>
      <c r="AAT553" s="165"/>
      <c r="AAU553" s="165"/>
      <c r="AAV553" s="165"/>
      <c r="AAW553" s="165"/>
      <c r="AAX553" s="165"/>
      <c r="AAY553" s="165"/>
      <c r="AAZ553" s="165"/>
      <c r="ABA553" s="165"/>
      <c r="ABB553" s="165"/>
      <c r="ABC553" s="165"/>
      <c r="ABD553" s="165"/>
      <c r="ABE553" s="165"/>
      <c r="ABF553" s="165"/>
      <c r="ABG553" s="165"/>
      <c r="ABH553" s="165"/>
      <c r="ABI553" s="165"/>
      <c r="ABJ553" s="165"/>
      <c r="ABK553" s="165"/>
      <c r="ABL553" s="165"/>
      <c r="ABM553" s="165"/>
      <c r="ABN553" s="165"/>
      <c r="ABO553" s="165"/>
      <c r="ABP553" s="165"/>
      <c r="ABQ553" s="165"/>
      <c r="ABR553" s="165"/>
      <c r="ABS553" s="165"/>
      <c r="ABT553" s="165"/>
      <c r="ABU553" s="165"/>
      <c r="ABV553" s="165"/>
      <c r="ABW553" s="165"/>
      <c r="ABX553" s="165"/>
      <c r="ABY553" s="165"/>
      <c r="ABZ553" s="165"/>
      <c r="ACA553" s="165"/>
      <c r="ACB553" s="165"/>
      <c r="ACC553" s="165"/>
      <c r="ACD553" s="165"/>
      <c r="ACE553" s="165"/>
      <c r="ACF553" s="165"/>
      <c r="ACG553" s="165"/>
      <c r="ACH553" s="165"/>
      <c r="ACI553" s="165"/>
      <c r="ACJ553" s="165"/>
      <c r="ACK553" s="165"/>
      <c r="ACL553" s="165"/>
      <c r="ACM553" s="165"/>
      <c r="ACN553" s="165"/>
      <c r="ACO553" s="165"/>
      <c r="ACP553" s="165"/>
      <c r="ACQ553" s="165"/>
      <c r="ACR553" s="165"/>
      <c r="ACS553" s="165"/>
      <c r="ACT553" s="165"/>
      <c r="ACU553" s="165"/>
      <c r="ACV553" s="165"/>
      <c r="ACW553" s="165"/>
      <c r="ACX553" s="165"/>
      <c r="ACY553" s="165"/>
      <c r="ACZ553" s="165"/>
      <c r="ADA553" s="165"/>
      <c r="ADB553" s="165"/>
      <c r="ADC553" s="165"/>
      <c r="ADD553" s="165"/>
      <c r="ADE553" s="165"/>
      <c r="ADF553" s="165"/>
      <c r="ADG553" s="165"/>
      <c r="ADH553" s="165"/>
      <c r="ADI553" s="165"/>
      <c r="ADJ553" s="165"/>
      <c r="ADK553" s="165"/>
      <c r="ADL553" s="165"/>
      <c r="ADM553" s="165"/>
      <c r="ADN553" s="165"/>
      <c r="ADO553" s="165"/>
      <c r="ADP553" s="165"/>
      <c r="ADQ553" s="165"/>
      <c r="ADR553" s="165"/>
      <c r="ADS553" s="165"/>
      <c r="ADT553" s="165"/>
      <c r="ADU553" s="165"/>
      <c r="ADV553" s="165"/>
      <c r="ADW553" s="165"/>
      <c r="ADX553" s="165"/>
      <c r="ADY553" s="165"/>
      <c r="ADZ553" s="165"/>
      <c r="AEA553" s="165"/>
      <c r="AEB553" s="165"/>
      <c r="AEC553" s="165"/>
      <c r="AED553" s="165"/>
      <c r="AEE553" s="165"/>
      <c r="AEF553" s="165"/>
      <c r="AEG553" s="165"/>
      <c r="AEH553" s="165"/>
      <c r="AEI553" s="165"/>
      <c r="AEJ553" s="165"/>
      <c r="AEK553" s="165"/>
      <c r="AEL553" s="165"/>
      <c r="AEM553" s="165"/>
      <c r="AEN553" s="165"/>
      <c r="AEO553" s="165"/>
      <c r="AEP553" s="165"/>
      <c r="AEQ553" s="165"/>
      <c r="AER553" s="165"/>
      <c r="AES553" s="165"/>
      <c r="AET553" s="165"/>
      <c r="AEU553" s="165"/>
      <c r="AEV553" s="165"/>
      <c r="AEW553" s="165"/>
      <c r="AEX553" s="165"/>
      <c r="AEY553" s="165"/>
      <c r="AEZ553" s="165"/>
      <c r="AFA553" s="165"/>
      <c r="AFB553" s="165"/>
      <c r="AFC553" s="165"/>
      <c r="AFD553" s="165"/>
      <c r="AFE553" s="165"/>
      <c r="AFF553" s="165"/>
      <c r="AFG553" s="165"/>
      <c r="AFH553" s="165"/>
      <c r="AFI553" s="165"/>
      <c r="AFJ553" s="165"/>
      <c r="AFK553" s="165"/>
      <c r="AFL553" s="165"/>
      <c r="AFM553" s="165"/>
      <c r="AFN553" s="165"/>
      <c r="AFO553" s="165"/>
      <c r="AFP553" s="165"/>
      <c r="AFQ553" s="165"/>
      <c r="AFR553" s="165"/>
      <c r="AFS553" s="165"/>
      <c r="AFT553" s="165"/>
      <c r="AFU553" s="165"/>
      <c r="AFV553" s="165"/>
      <c r="AFW553" s="165"/>
      <c r="AFX553" s="165"/>
      <c r="AFY553" s="165"/>
      <c r="AFZ553" s="165"/>
      <c r="AGA553" s="165"/>
      <c r="AGB553" s="165"/>
      <c r="AGC553" s="165"/>
      <c r="AGD553" s="165"/>
      <c r="AGE553" s="165"/>
      <c r="AGF553" s="165"/>
      <c r="AGG553" s="165"/>
      <c r="AGH553" s="165"/>
      <c r="AGI553" s="165"/>
      <c r="AGJ553" s="165"/>
      <c r="AGK553" s="165"/>
      <c r="AGL553" s="165"/>
      <c r="AGM553" s="165"/>
      <c r="AGN553" s="165"/>
      <c r="AGO553" s="165"/>
      <c r="AGP553" s="165"/>
      <c r="AGQ553" s="165"/>
      <c r="AGR553" s="165"/>
      <c r="AGS553" s="165"/>
      <c r="AGT553" s="165"/>
      <c r="AGU553" s="165"/>
      <c r="AGV553" s="165"/>
      <c r="AGW553" s="165"/>
      <c r="AGX553" s="165"/>
      <c r="AGY553" s="165"/>
      <c r="AGZ553" s="165"/>
      <c r="AHA553" s="165"/>
      <c r="AHB553" s="165"/>
      <c r="AHC553" s="165"/>
      <c r="AHD553" s="165"/>
      <c r="AHE553" s="165"/>
      <c r="AHF553" s="165"/>
      <c r="AHG553" s="165"/>
      <c r="AHH553" s="165"/>
      <c r="AHI553" s="165"/>
      <c r="AHJ553" s="165"/>
      <c r="AHK553" s="165"/>
      <c r="AHL553" s="165"/>
      <c r="AHM553" s="165"/>
      <c r="AHN553" s="165"/>
      <c r="AHO553" s="165"/>
      <c r="AHP553" s="165"/>
      <c r="AHQ553" s="165"/>
      <c r="AHR553" s="165"/>
      <c r="AHS553" s="165"/>
      <c r="AHT553" s="165"/>
      <c r="AHU553" s="165"/>
      <c r="AHV553" s="165"/>
      <c r="AHW553" s="165"/>
      <c r="AHX553" s="165"/>
      <c r="AHY553" s="165"/>
      <c r="AHZ553" s="165"/>
      <c r="AIA553" s="165"/>
      <c r="AIB553" s="165"/>
      <c r="AIC553" s="165"/>
      <c r="AID553" s="165"/>
      <c r="AIE553" s="165"/>
      <c r="AIF553" s="165"/>
      <c r="AIG553" s="165"/>
      <c r="AIH553" s="165"/>
      <c r="AII553" s="165"/>
      <c r="AIJ553" s="165"/>
      <c r="AIK553" s="165"/>
      <c r="AIL553" s="165"/>
      <c r="AIM553" s="165"/>
      <c r="AIN553" s="165"/>
      <c r="AIO553" s="165"/>
      <c r="AIP553" s="165"/>
      <c r="AIQ553" s="165"/>
      <c r="AIR553" s="165"/>
      <c r="AIS553" s="165"/>
      <c r="AIT553" s="165"/>
      <c r="AIU553" s="165"/>
      <c r="AIV553" s="165"/>
      <c r="AIW553" s="165"/>
      <c r="AIX553" s="165"/>
      <c r="AIY553" s="165"/>
      <c r="AIZ553" s="165"/>
      <c r="AJA553" s="165"/>
      <c r="AJB553" s="165"/>
      <c r="AJC553" s="165"/>
      <c r="AJD553" s="165"/>
      <c r="AJE553" s="165"/>
      <c r="AJF553" s="165"/>
      <c r="AJG553" s="165"/>
      <c r="AJH553" s="165"/>
      <c r="AJI553" s="165"/>
      <c r="AJJ553" s="165"/>
      <c r="AJK553" s="165"/>
      <c r="AJL553" s="165"/>
      <c r="AJM553" s="165"/>
      <c r="AJN553" s="165"/>
      <c r="AJO553" s="165"/>
      <c r="AJP553" s="165"/>
      <c r="AJQ553" s="165"/>
      <c r="AJR553" s="165"/>
      <c r="AJS553" s="165"/>
      <c r="AJT553" s="165"/>
      <c r="AJU553" s="165"/>
      <c r="AJV553" s="165"/>
      <c r="AJW553" s="165"/>
      <c r="AJX553" s="165"/>
      <c r="AJY553" s="165"/>
      <c r="AJZ553" s="165"/>
    </row>
    <row r="554" spans="1:962" ht="63" x14ac:dyDescent="0.25">
      <c r="A554" s="126">
        <v>60000709</v>
      </c>
      <c r="B554" s="61" t="s">
        <v>1486</v>
      </c>
      <c r="C554" s="169" t="s">
        <v>1368</v>
      </c>
      <c r="D554" s="155">
        <f t="shared" si="36"/>
        <v>3465</v>
      </c>
      <c r="E554" s="155">
        <f>VLOOKUP(A554,[6]Лист2!$A$10:$G$1458,6,0)</f>
        <v>4158</v>
      </c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  <c r="AZ554" s="165"/>
      <c r="BA554" s="165"/>
      <c r="BB554" s="165"/>
      <c r="BC554" s="165"/>
      <c r="BD554" s="165"/>
      <c r="BE554" s="165"/>
      <c r="BF554" s="165"/>
      <c r="BG554" s="165"/>
      <c r="BH554" s="165"/>
      <c r="BI554" s="165"/>
      <c r="BJ554" s="165"/>
      <c r="BK554" s="165"/>
      <c r="BL554" s="165"/>
      <c r="BM554" s="165"/>
      <c r="BN554" s="165"/>
      <c r="BO554" s="165"/>
      <c r="BP554" s="165"/>
      <c r="BQ554" s="165"/>
      <c r="BR554" s="165"/>
      <c r="BS554" s="165"/>
      <c r="BT554" s="165"/>
      <c r="BU554" s="165"/>
      <c r="BV554" s="165"/>
      <c r="BW554" s="165"/>
      <c r="BX554" s="165"/>
      <c r="BY554" s="165"/>
      <c r="BZ554" s="165"/>
      <c r="CA554" s="165"/>
      <c r="CB554" s="165"/>
      <c r="CC554" s="165"/>
      <c r="CD554" s="165"/>
      <c r="CE554" s="165"/>
      <c r="CF554" s="165"/>
      <c r="CG554" s="165"/>
      <c r="CH554" s="165"/>
      <c r="CI554" s="165"/>
      <c r="CJ554" s="165"/>
      <c r="CK554" s="165"/>
      <c r="CL554" s="165"/>
      <c r="CM554" s="165"/>
      <c r="CN554" s="165"/>
      <c r="CO554" s="165"/>
      <c r="CP554" s="165"/>
      <c r="CQ554" s="165"/>
      <c r="CR554" s="165"/>
      <c r="CS554" s="165"/>
      <c r="CT554" s="165"/>
      <c r="CU554" s="165"/>
      <c r="CV554" s="165"/>
      <c r="CW554" s="165"/>
      <c r="CX554" s="165"/>
      <c r="CY554" s="165"/>
      <c r="CZ554" s="165"/>
      <c r="DA554" s="165"/>
      <c r="DB554" s="165"/>
      <c r="DC554" s="165"/>
      <c r="DD554" s="165"/>
      <c r="DE554" s="165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/>
      <c r="DP554" s="165"/>
      <c r="DQ554" s="165"/>
      <c r="DR554" s="165"/>
      <c r="DS554" s="165"/>
      <c r="DT554" s="165"/>
      <c r="DU554" s="165"/>
      <c r="DV554" s="165"/>
      <c r="DW554" s="165"/>
      <c r="DX554" s="165"/>
      <c r="DY554" s="165"/>
      <c r="DZ554" s="165"/>
      <c r="EA554" s="165"/>
      <c r="EB554" s="165"/>
      <c r="EC554" s="165"/>
      <c r="ED554" s="165"/>
      <c r="EE554" s="165"/>
      <c r="EF554" s="165"/>
      <c r="EG554" s="165"/>
      <c r="EH554" s="165"/>
      <c r="EI554" s="165"/>
      <c r="EJ554" s="165"/>
      <c r="EK554" s="165"/>
      <c r="EL554" s="165"/>
      <c r="EM554" s="165"/>
      <c r="EN554" s="165"/>
      <c r="EO554" s="165"/>
      <c r="EP554" s="165"/>
      <c r="EQ554" s="165"/>
      <c r="ER554" s="165"/>
      <c r="ES554" s="165"/>
      <c r="ET554" s="165"/>
      <c r="EU554" s="165"/>
      <c r="EV554" s="165"/>
      <c r="EW554" s="165"/>
      <c r="EX554" s="165"/>
      <c r="EY554" s="165"/>
      <c r="EZ554" s="165"/>
      <c r="FA554" s="165"/>
      <c r="FB554" s="165"/>
      <c r="FC554" s="165"/>
      <c r="FD554" s="165"/>
      <c r="FE554" s="165"/>
      <c r="FF554" s="165"/>
      <c r="FG554" s="165"/>
      <c r="FH554" s="165"/>
      <c r="FI554" s="165"/>
      <c r="FJ554" s="165"/>
      <c r="FK554" s="165"/>
      <c r="FL554" s="165"/>
      <c r="FM554" s="165"/>
      <c r="FN554" s="165"/>
      <c r="FO554" s="165"/>
      <c r="FP554" s="165"/>
      <c r="FQ554" s="165"/>
      <c r="FR554" s="165"/>
      <c r="FS554" s="165"/>
      <c r="FT554" s="165"/>
      <c r="FU554" s="165"/>
      <c r="FV554" s="165"/>
      <c r="FW554" s="165"/>
      <c r="FX554" s="165"/>
      <c r="FY554" s="165"/>
      <c r="FZ554" s="165"/>
      <c r="GA554" s="165"/>
      <c r="GB554" s="165"/>
      <c r="GC554" s="165"/>
      <c r="GD554" s="165"/>
      <c r="GE554" s="165"/>
      <c r="GF554" s="165"/>
      <c r="GG554" s="165"/>
      <c r="GH554" s="165"/>
      <c r="GI554" s="165"/>
      <c r="GJ554" s="165"/>
      <c r="GK554" s="165"/>
      <c r="GL554" s="165"/>
      <c r="GM554" s="165"/>
      <c r="GN554" s="165"/>
      <c r="GO554" s="165"/>
      <c r="GP554" s="165"/>
      <c r="GQ554" s="165"/>
      <c r="GR554" s="165"/>
      <c r="GS554" s="165"/>
      <c r="GT554" s="165"/>
      <c r="GU554" s="165"/>
      <c r="GV554" s="165"/>
      <c r="GW554" s="165"/>
      <c r="GX554" s="165"/>
      <c r="GY554" s="165"/>
      <c r="GZ554" s="165"/>
      <c r="HA554" s="165"/>
      <c r="HB554" s="165"/>
      <c r="HC554" s="165"/>
      <c r="HD554" s="165"/>
      <c r="HE554" s="165"/>
      <c r="HF554" s="165"/>
      <c r="HG554" s="165"/>
      <c r="HH554" s="165"/>
      <c r="HI554" s="165"/>
      <c r="HJ554" s="165"/>
      <c r="HK554" s="165"/>
      <c r="HL554" s="165"/>
      <c r="HM554" s="165"/>
      <c r="HN554" s="165"/>
      <c r="HO554" s="165"/>
      <c r="HP554" s="165"/>
      <c r="HQ554" s="165"/>
      <c r="HR554" s="165"/>
      <c r="HS554" s="165"/>
      <c r="HT554" s="165"/>
      <c r="HU554" s="165"/>
      <c r="HV554" s="165"/>
      <c r="HW554" s="165"/>
      <c r="HX554" s="165"/>
      <c r="HY554" s="165"/>
      <c r="HZ554" s="165"/>
      <c r="IA554" s="165"/>
      <c r="IB554" s="165"/>
      <c r="IC554" s="165"/>
      <c r="ID554" s="165"/>
      <c r="IE554" s="165"/>
      <c r="IF554" s="165"/>
      <c r="IG554" s="165"/>
      <c r="IH554" s="165"/>
      <c r="II554" s="165"/>
      <c r="IJ554" s="165"/>
      <c r="IK554" s="165"/>
      <c r="IL554" s="165"/>
      <c r="IM554" s="165"/>
      <c r="IN554" s="165"/>
      <c r="IO554" s="165"/>
      <c r="IP554" s="165"/>
      <c r="IQ554" s="165"/>
      <c r="IR554" s="165"/>
      <c r="IS554" s="165"/>
      <c r="IT554" s="165"/>
      <c r="IU554" s="165"/>
      <c r="IV554" s="165"/>
      <c r="IW554" s="165"/>
      <c r="IX554" s="165"/>
      <c r="IY554" s="165"/>
      <c r="IZ554" s="165"/>
      <c r="JA554" s="165"/>
      <c r="JB554" s="165"/>
      <c r="JC554" s="165"/>
      <c r="JD554" s="165"/>
      <c r="JE554" s="165"/>
      <c r="JF554" s="165"/>
      <c r="JG554" s="165"/>
      <c r="JH554" s="165"/>
      <c r="JI554" s="165"/>
      <c r="JJ554" s="165"/>
      <c r="JK554" s="165"/>
      <c r="JL554" s="165"/>
      <c r="JM554" s="165"/>
      <c r="JN554" s="165"/>
      <c r="JO554" s="165"/>
      <c r="JP554" s="165"/>
      <c r="JQ554" s="165"/>
      <c r="JR554" s="165"/>
      <c r="JS554" s="165"/>
      <c r="JT554" s="165"/>
      <c r="JU554" s="165"/>
      <c r="JV554" s="165"/>
      <c r="JW554" s="165"/>
      <c r="JX554" s="165"/>
      <c r="JY554" s="165"/>
      <c r="JZ554" s="165"/>
      <c r="KA554" s="165"/>
      <c r="KB554" s="165"/>
      <c r="KC554" s="165"/>
      <c r="KD554" s="165"/>
      <c r="KE554" s="165"/>
      <c r="KF554" s="165"/>
      <c r="KG554" s="165"/>
      <c r="KH554" s="165"/>
      <c r="KI554" s="165"/>
      <c r="KJ554" s="165"/>
      <c r="KK554" s="165"/>
      <c r="KL554" s="165"/>
      <c r="KM554" s="165"/>
      <c r="KN554" s="165"/>
      <c r="KO554" s="165"/>
      <c r="KP554" s="165"/>
      <c r="KQ554" s="165"/>
      <c r="KR554" s="165"/>
      <c r="KS554" s="165"/>
      <c r="KT554" s="165"/>
      <c r="KU554" s="165"/>
      <c r="KV554" s="165"/>
      <c r="KW554" s="165"/>
      <c r="KX554" s="165"/>
      <c r="KY554" s="165"/>
      <c r="KZ554" s="165"/>
      <c r="LA554" s="165"/>
      <c r="LB554" s="165"/>
      <c r="LC554" s="165"/>
      <c r="LD554" s="165"/>
      <c r="LE554" s="165"/>
      <c r="LF554" s="165"/>
      <c r="LG554" s="165"/>
      <c r="LH554" s="165"/>
      <c r="LI554" s="165"/>
      <c r="LJ554" s="165"/>
      <c r="LK554" s="165"/>
      <c r="LL554" s="165"/>
      <c r="LM554" s="165"/>
      <c r="LN554" s="165"/>
      <c r="LO554" s="165"/>
      <c r="LP554" s="165"/>
      <c r="LQ554" s="165"/>
      <c r="LR554" s="165"/>
      <c r="LS554" s="165"/>
      <c r="LT554" s="165"/>
      <c r="LU554" s="165"/>
      <c r="LV554" s="165"/>
      <c r="LW554" s="165"/>
      <c r="LX554" s="165"/>
      <c r="LY554" s="165"/>
      <c r="LZ554" s="165"/>
      <c r="MA554" s="165"/>
      <c r="MB554" s="165"/>
      <c r="MC554" s="165"/>
      <c r="MD554" s="165"/>
      <c r="ME554" s="165"/>
      <c r="MF554" s="165"/>
      <c r="MG554" s="165"/>
      <c r="MH554" s="165"/>
      <c r="MI554" s="165"/>
      <c r="MJ554" s="165"/>
      <c r="MK554" s="165"/>
      <c r="ML554" s="165"/>
      <c r="MM554" s="165"/>
      <c r="MN554" s="165"/>
      <c r="MO554" s="165"/>
      <c r="MP554" s="165"/>
      <c r="MQ554" s="165"/>
      <c r="MR554" s="165"/>
      <c r="MS554" s="165"/>
      <c r="MT554" s="165"/>
      <c r="MU554" s="165"/>
      <c r="MV554" s="165"/>
      <c r="MW554" s="165"/>
      <c r="MX554" s="165"/>
      <c r="MY554" s="165"/>
      <c r="MZ554" s="165"/>
      <c r="NA554" s="165"/>
      <c r="NB554" s="165"/>
      <c r="NC554" s="165"/>
      <c r="ND554" s="165"/>
      <c r="NE554" s="165"/>
      <c r="NF554" s="165"/>
      <c r="NG554" s="165"/>
      <c r="NH554" s="165"/>
      <c r="NI554" s="165"/>
      <c r="NJ554" s="165"/>
      <c r="NK554" s="165"/>
      <c r="NL554" s="165"/>
      <c r="NM554" s="165"/>
      <c r="NN554" s="165"/>
      <c r="NO554" s="165"/>
      <c r="NP554" s="165"/>
      <c r="NQ554" s="165"/>
      <c r="NR554" s="165"/>
      <c r="NS554" s="165"/>
      <c r="NT554" s="165"/>
      <c r="NU554" s="165"/>
      <c r="NV554" s="165"/>
      <c r="NW554" s="165"/>
      <c r="NX554" s="165"/>
      <c r="NY554" s="165"/>
      <c r="NZ554" s="165"/>
      <c r="OA554" s="165"/>
      <c r="OB554" s="165"/>
      <c r="OC554" s="165"/>
      <c r="OD554" s="165"/>
      <c r="OE554" s="165"/>
      <c r="OF554" s="165"/>
      <c r="OG554" s="165"/>
      <c r="OH554" s="165"/>
      <c r="OI554" s="165"/>
      <c r="OJ554" s="165"/>
      <c r="OK554" s="165"/>
      <c r="OL554" s="165"/>
      <c r="OM554" s="165"/>
      <c r="ON554" s="165"/>
      <c r="OO554" s="165"/>
      <c r="OP554" s="165"/>
      <c r="OQ554" s="165"/>
      <c r="OR554" s="165"/>
      <c r="OS554" s="165"/>
      <c r="OT554" s="165"/>
      <c r="OU554" s="165"/>
      <c r="OV554" s="165"/>
      <c r="OW554" s="165"/>
      <c r="OX554" s="165"/>
      <c r="OY554" s="165"/>
      <c r="OZ554" s="165"/>
      <c r="PA554" s="165"/>
      <c r="PB554" s="165"/>
      <c r="PC554" s="165"/>
      <c r="PD554" s="165"/>
      <c r="PE554" s="165"/>
      <c r="PF554" s="165"/>
      <c r="PG554" s="165"/>
      <c r="PH554" s="165"/>
      <c r="PI554" s="165"/>
      <c r="PJ554" s="165"/>
      <c r="PK554" s="165"/>
      <c r="PL554" s="165"/>
      <c r="PM554" s="165"/>
      <c r="PN554" s="165"/>
      <c r="PO554" s="165"/>
      <c r="PP554" s="165"/>
      <c r="PQ554" s="165"/>
      <c r="PR554" s="165"/>
      <c r="PS554" s="165"/>
      <c r="PT554" s="165"/>
      <c r="PU554" s="165"/>
      <c r="PV554" s="165"/>
      <c r="PW554" s="165"/>
      <c r="PX554" s="165"/>
      <c r="PY554" s="165"/>
      <c r="PZ554" s="165"/>
      <c r="QA554" s="165"/>
      <c r="QB554" s="165"/>
      <c r="QC554" s="165"/>
      <c r="QD554" s="165"/>
      <c r="QE554" s="165"/>
      <c r="QF554" s="165"/>
      <c r="QG554" s="165"/>
      <c r="QH554" s="165"/>
      <c r="QI554" s="165"/>
      <c r="QJ554" s="165"/>
      <c r="QK554" s="165"/>
      <c r="QL554" s="165"/>
      <c r="QM554" s="165"/>
      <c r="QN554" s="165"/>
      <c r="QO554" s="165"/>
      <c r="QP554" s="165"/>
      <c r="QQ554" s="165"/>
      <c r="QR554" s="165"/>
      <c r="QS554" s="165"/>
      <c r="QT554" s="165"/>
      <c r="QU554" s="165"/>
      <c r="QV554" s="165"/>
      <c r="QW554" s="165"/>
      <c r="QX554" s="165"/>
      <c r="QY554" s="165"/>
      <c r="QZ554" s="165"/>
      <c r="RA554" s="165"/>
      <c r="RB554" s="165"/>
      <c r="RC554" s="165"/>
      <c r="RD554" s="165"/>
      <c r="RE554" s="165"/>
      <c r="RF554" s="165"/>
      <c r="RG554" s="165"/>
      <c r="RH554" s="165"/>
      <c r="RI554" s="165"/>
      <c r="RJ554" s="165"/>
      <c r="RK554" s="165"/>
      <c r="RL554" s="165"/>
      <c r="RM554" s="165"/>
      <c r="RN554" s="165"/>
      <c r="RO554" s="165"/>
      <c r="RP554" s="165"/>
      <c r="RQ554" s="165"/>
      <c r="RR554" s="165"/>
      <c r="RS554" s="165"/>
      <c r="RT554" s="165"/>
      <c r="RU554" s="165"/>
      <c r="RV554" s="165"/>
      <c r="RW554" s="165"/>
      <c r="RX554" s="165"/>
      <c r="RY554" s="165"/>
      <c r="RZ554" s="165"/>
      <c r="SA554" s="165"/>
      <c r="SB554" s="165"/>
      <c r="SC554" s="165"/>
      <c r="SD554" s="165"/>
      <c r="SE554" s="165"/>
      <c r="SF554" s="165"/>
      <c r="SG554" s="165"/>
      <c r="SH554" s="165"/>
      <c r="SI554" s="165"/>
      <c r="SJ554" s="165"/>
      <c r="SK554" s="165"/>
      <c r="SL554" s="165"/>
      <c r="SM554" s="165"/>
      <c r="SN554" s="165"/>
      <c r="SO554" s="165"/>
      <c r="SP554" s="165"/>
      <c r="SQ554" s="165"/>
      <c r="SR554" s="165"/>
      <c r="SS554" s="165"/>
      <c r="ST554" s="165"/>
      <c r="SU554" s="165"/>
      <c r="SV554" s="165"/>
      <c r="SW554" s="165"/>
      <c r="SX554" s="165"/>
      <c r="SY554" s="165"/>
      <c r="SZ554" s="165"/>
      <c r="TA554" s="165"/>
      <c r="TB554" s="165"/>
      <c r="TC554" s="165"/>
      <c r="TD554" s="165"/>
      <c r="TE554" s="165"/>
      <c r="TF554" s="165"/>
      <c r="TG554" s="165"/>
      <c r="TH554" s="165"/>
      <c r="TI554" s="165"/>
      <c r="TJ554" s="165"/>
      <c r="TK554" s="165"/>
      <c r="TL554" s="165"/>
      <c r="TM554" s="165"/>
      <c r="TN554" s="165"/>
      <c r="TO554" s="165"/>
      <c r="TP554" s="165"/>
      <c r="TQ554" s="165"/>
      <c r="TR554" s="165"/>
      <c r="TS554" s="165"/>
      <c r="TT554" s="165"/>
      <c r="TU554" s="165"/>
      <c r="TV554" s="165"/>
      <c r="TW554" s="165"/>
      <c r="TX554" s="165"/>
      <c r="TY554" s="165"/>
      <c r="TZ554" s="165"/>
      <c r="UA554" s="165"/>
      <c r="UB554" s="165"/>
      <c r="UC554" s="165"/>
      <c r="UD554" s="165"/>
      <c r="UE554" s="165"/>
      <c r="UF554" s="165"/>
      <c r="UG554" s="165"/>
      <c r="UH554" s="165"/>
      <c r="UI554" s="165"/>
      <c r="UJ554" s="165"/>
      <c r="UK554" s="165"/>
      <c r="UL554" s="165"/>
      <c r="UM554" s="165"/>
      <c r="UN554" s="165"/>
      <c r="UO554" s="165"/>
      <c r="UP554" s="165"/>
      <c r="UQ554" s="165"/>
      <c r="UR554" s="165"/>
      <c r="US554" s="165"/>
      <c r="UT554" s="165"/>
      <c r="UU554" s="165"/>
      <c r="UV554" s="165"/>
      <c r="UW554" s="165"/>
      <c r="UX554" s="165"/>
      <c r="UY554" s="165"/>
      <c r="UZ554" s="165"/>
      <c r="VA554" s="165"/>
      <c r="VB554" s="165"/>
      <c r="VC554" s="165"/>
      <c r="VD554" s="165"/>
      <c r="VE554" s="165"/>
      <c r="VF554" s="165"/>
      <c r="VG554" s="165"/>
      <c r="VH554" s="165"/>
      <c r="VI554" s="165"/>
      <c r="VJ554" s="165"/>
      <c r="VK554" s="165"/>
      <c r="VL554" s="165"/>
      <c r="VM554" s="165"/>
      <c r="VN554" s="165"/>
      <c r="VO554" s="165"/>
      <c r="VP554" s="165"/>
      <c r="VQ554" s="165"/>
      <c r="VR554" s="165"/>
      <c r="VS554" s="165"/>
      <c r="VT554" s="165"/>
      <c r="VU554" s="165"/>
      <c r="VV554" s="165"/>
      <c r="VW554" s="165"/>
      <c r="VX554" s="165"/>
      <c r="VY554" s="165"/>
      <c r="VZ554" s="165"/>
      <c r="WA554" s="165"/>
      <c r="WB554" s="165"/>
      <c r="WC554" s="165"/>
      <c r="WD554" s="165"/>
      <c r="WE554" s="165"/>
      <c r="WF554" s="165"/>
      <c r="WG554" s="165"/>
      <c r="WH554" s="165"/>
      <c r="WI554" s="165"/>
      <c r="WJ554" s="165"/>
      <c r="WK554" s="165"/>
      <c r="WL554" s="165"/>
      <c r="WM554" s="165"/>
      <c r="WN554" s="165"/>
      <c r="WO554" s="165"/>
      <c r="WP554" s="165"/>
      <c r="WQ554" s="165"/>
      <c r="WR554" s="165"/>
      <c r="WS554" s="165"/>
      <c r="WT554" s="165"/>
      <c r="WU554" s="165"/>
      <c r="WV554" s="165"/>
      <c r="WW554" s="165"/>
      <c r="WX554" s="165"/>
      <c r="WY554" s="165"/>
      <c r="WZ554" s="165"/>
      <c r="XA554" s="165"/>
      <c r="XB554" s="165"/>
      <c r="XC554" s="165"/>
      <c r="XD554" s="165"/>
      <c r="XE554" s="165"/>
      <c r="XF554" s="165"/>
      <c r="XG554" s="165"/>
      <c r="XH554" s="165"/>
      <c r="XI554" s="165"/>
      <c r="XJ554" s="165"/>
      <c r="XK554" s="165"/>
      <c r="XL554" s="165"/>
      <c r="XM554" s="165"/>
      <c r="XN554" s="165"/>
      <c r="XO554" s="165"/>
      <c r="XP554" s="165"/>
      <c r="XQ554" s="165"/>
      <c r="XR554" s="165"/>
      <c r="XS554" s="165"/>
      <c r="XT554" s="165"/>
      <c r="XU554" s="165"/>
      <c r="XV554" s="165"/>
      <c r="XW554" s="165"/>
      <c r="XX554" s="165"/>
      <c r="XY554" s="165"/>
      <c r="XZ554" s="165"/>
      <c r="YA554" s="165"/>
      <c r="YB554" s="165"/>
      <c r="YC554" s="165"/>
      <c r="YD554" s="165"/>
      <c r="YE554" s="165"/>
      <c r="YF554" s="165"/>
      <c r="YG554" s="165"/>
      <c r="YH554" s="165"/>
      <c r="YI554" s="165"/>
      <c r="YJ554" s="165"/>
      <c r="YK554" s="165"/>
      <c r="YL554" s="165"/>
      <c r="YM554" s="165"/>
      <c r="YN554" s="165"/>
      <c r="YO554" s="165"/>
      <c r="YP554" s="165"/>
      <c r="YQ554" s="165"/>
      <c r="YR554" s="165"/>
      <c r="YS554" s="165"/>
      <c r="YT554" s="165"/>
      <c r="YU554" s="165"/>
      <c r="YV554" s="165"/>
      <c r="YW554" s="165"/>
      <c r="YX554" s="165"/>
      <c r="YY554" s="165"/>
      <c r="YZ554" s="165"/>
      <c r="ZA554" s="165"/>
      <c r="ZB554" s="165"/>
      <c r="ZC554" s="165"/>
      <c r="ZD554" s="165"/>
      <c r="ZE554" s="165"/>
      <c r="ZF554" s="165"/>
      <c r="ZG554" s="165"/>
      <c r="ZH554" s="165"/>
      <c r="ZI554" s="165"/>
      <c r="ZJ554" s="165"/>
      <c r="ZK554" s="165"/>
      <c r="ZL554" s="165"/>
      <c r="ZM554" s="165"/>
      <c r="ZN554" s="165"/>
      <c r="ZO554" s="165"/>
      <c r="ZP554" s="165"/>
      <c r="ZQ554" s="165"/>
      <c r="ZR554" s="165"/>
      <c r="ZS554" s="165"/>
      <c r="ZT554" s="165"/>
      <c r="ZU554" s="165"/>
      <c r="ZV554" s="165"/>
      <c r="ZW554" s="165"/>
      <c r="ZX554" s="165"/>
      <c r="ZY554" s="165"/>
      <c r="ZZ554" s="165"/>
      <c r="AAA554" s="165"/>
      <c r="AAB554" s="165"/>
      <c r="AAC554" s="165"/>
      <c r="AAD554" s="165"/>
      <c r="AAE554" s="165"/>
      <c r="AAF554" s="165"/>
      <c r="AAG554" s="165"/>
      <c r="AAH554" s="165"/>
      <c r="AAI554" s="165"/>
      <c r="AAJ554" s="165"/>
      <c r="AAK554" s="165"/>
      <c r="AAL554" s="165"/>
      <c r="AAM554" s="165"/>
      <c r="AAN554" s="165"/>
      <c r="AAO554" s="165"/>
      <c r="AAP554" s="165"/>
      <c r="AAQ554" s="165"/>
      <c r="AAR554" s="165"/>
      <c r="AAS554" s="165"/>
      <c r="AAT554" s="165"/>
      <c r="AAU554" s="165"/>
      <c r="AAV554" s="165"/>
      <c r="AAW554" s="165"/>
      <c r="AAX554" s="165"/>
      <c r="AAY554" s="165"/>
      <c r="AAZ554" s="165"/>
      <c r="ABA554" s="165"/>
      <c r="ABB554" s="165"/>
      <c r="ABC554" s="165"/>
      <c r="ABD554" s="165"/>
      <c r="ABE554" s="165"/>
      <c r="ABF554" s="165"/>
      <c r="ABG554" s="165"/>
      <c r="ABH554" s="165"/>
      <c r="ABI554" s="165"/>
      <c r="ABJ554" s="165"/>
      <c r="ABK554" s="165"/>
      <c r="ABL554" s="165"/>
      <c r="ABM554" s="165"/>
      <c r="ABN554" s="165"/>
      <c r="ABO554" s="165"/>
      <c r="ABP554" s="165"/>
      <c r="ABQ554" s="165"/>
      <c r="ABR554" s="165"/>
      <c r="ABS554" s="165"/>
      <c r="ABT554" s="165"/>
      <c r="ABU554" s="165"/>
      <c r="ABV554" s="165"/>
      <c r="ABW554" s="165"/>
      <c r="ABX554" s="165"/>
      <c r="ABY554" s="165"/>
      <c r="ABZ554" s="165"/>
      <c r="ACA554" s="165"/>
      <c r="ACB554" s="165"/>
      <c r="ACC554" s="165"/>
      <c r="ACD554" s="165"/>
      <c r="ACE554" s="165"/>
      <c r="ACF554" s="165"/>
      <c r="ACG554" s="165"/>
      <c r="ACH554" s="165"/>
      <c r="ACI554" s="165"/>
      <c r="ACJ554" s="165"/>
      <c r="ACK554" s="165"/>
      <c r="ACL554" s="165"/>
      <c r="ACM554" s="165"/>
      <c r="ACN554" s="165"/>
      <c r="ACO554" s="165"/>
      <c r="ACP554" s="165"/>
      <c r="ACQ554" s="165"/>
      <c r="ACR554" s="165"/>
      <c r="ACS554" s="165"/>
      <c r="ACT554" s="165"/>
      <c r="ACU554" s="165"/>
      <c r="ACV554" s="165"/>
      <c r="ACW554" s="165"/>
      <c r="ACX554" s="165"/>
      <c r="ACY554" s="165"/>
      <c r="ACZ554" s="165"/>
      <c r="ADA554" s="165"/>
      <c r="ADB554" s="165"/>
      <c r="ADC554" s="165"/>
      <c r="ADD554" s="165"/>
      <c r="ADE554" s="165"/>
      <c r="ADF554" s="165"/>
      <c r="ADG554" s="165"/>
      <c r="ADH554" s="165"/>
      <c r="ADI554" s="165"/>
      <c r="ADJ554" s="165"/>
      <c r="ADK554" s="165"/>
      <c r="ADL554" s="165"/>
      <c r="ADM554" s="165"/>
      <c r="ADN554" s="165"/>
      <c r="ADO554" s="165"/>
      <c r="ADP554" s="165"/>
      <c r="ADQ554" s="165"/>
      <c r="ADR554" s="165"/>
      <c r="ADS554" s="165"/>
      <c r="ADT554" s="165"/>
      <c r="ADU554" s="165"/>
      <c r="ADV554" s="165"/>
      <c r="ADW554" s="165"/>
      <c r="ADX554" s="165"/>
      <c r="ADY554" s="165"/>
      <c r="ADZ554" s="165"/>
      <c r="AEA554" s="165"/>
      <c r="AEB554" s="165"/>
      <c r="AEC554" s="165"/>
      <c r="AED554" s="165"/>
      <c r="AEE554" s="165"/>
      <c r="AEF554" s="165"/>
      <c r="AEG554" s="165"/>
      <c r="AEH554" s="165"/>
      <c r="AEI554" s="165"/>
      <c r="AEJ554" s="165"/>
      <c r="AEK554" s="165"/>
      <c r="AEL554" s="165"/>
      <c r="AEM554" s="165"/>
      <c r="AEN554" s="165"/>
      <c r="AEO554" s="165"/>
      <c r="AEP554" s="165"/>
      <c r="AEQ554" s="165"/>
      <c r="AER554" s="165"/>
      <c r="AES554" s="165"/>
      <c r="AET554" s="165"/>
      <c r="AEU554" s="165"/>
      <c r="AEV554" s="165"/>
      <c r="AEW554" s="165"/>
      <c r="AEX554" s="165"/>
      <c r="AEY554" s="165"/>
      <c r="AEZ554" s="165"/>
      <c r="AFA554" s="165"/>
      <c r="AFB554" s="165"/>
      <c r="AFC554" s="165"/>
      <c r="AFD554" s="165"/>
      <c r="AFE554" s="165"/>
      <c r="AFF554" s="165"/>
      <c r="AFG554" s="165"/>
      <c r="AFH554" s="165"/>
      <c r="AFI554" s="165"/>
      <c r="AFJ554" s="165"/>
      <c r="AFK554" s="165"/>
      <c r="AFL554" s="165"/>
      <c r="AFM554" s="165"/>
      <c r="AFN554" s="165"/>
      <c r="AFO554" s="165"/>
      <c r="AFP554" s="165"/>
      <c r="AFQ554" s="165"/>
      <c r="AFR554" s="165"/>
      <c r="AFS554" s="165"/>
      <c r="AFT554" s="165"/>
      <c r="AFU554" s="165"/>
      <c r="AFV554" s="165"/>
      <c r="AFW554" s="165"/>
      <c r="AFX554" s="165"/>
      <c r="AFY554" s="165"/>
      <c r="AFZ554" s="165"/>
      <c r="AGA554" s="165"/>
      <c r="AGB554" s="165"/>
      <c r="AGC554" s="165"/>
      <c r="AGD554" s="165"/>
      <c r="AGE554" s="165"/>
      <c r="AGF554" s="165"/>
      <c r="AGG554" s="165"/>
      <c r="AGH554" s="165"/>
      <c r="AGI554" s="165"/>
      <c r="AGJ554" s="165"/>
      <c r="AGK554" s="165"/>
      <c r="AGL554" s="165"/>
      <c r="AGM554" s="165"/>
      <c r="AGN554" s="165"/>
      <c r="AGO554" s="165"/>
      <c r="AGP554" s="165"/>
      <c r="AGQ554" s="165"/>
      <c r="AGR554" s="165"/>
      <c r="AGS554" s="165"/>
      <c r="AGT554" s="165"/>
      <c r="AGU554" s="165"/>
      <c r="AGV554" s="165"/>
      <c r="AGW554" s="165"/>
      <c r="AGX554" s="165"/>
      <c r="AGY554" s="165"/>
      <c r="AGZ554" s="165"/>
      <c r="AHA554" s="165"/>
      <c r="AHB554" s="165"/>
      <c r="AHC554" s="165"/>
      <c r="AHD554" s="165"/>
      <c r="AHE554" s="165"/>
      <c r="AHF554" s="165"/>
      <c r="AHG554" s="165"/>
      <c r="AHH554" s="165"/>
      <c r="AHI554" s="165"/>
      <c r="AHJ554" s="165"/>
      <c r="AHK554" s="165"/>
      <c r="AHL554" s="165"/>
      <c r="AHM554" s="165"/>
      <c r="AHN554" s="165"/>
      <c r="AHO554" s="165"/>
      <c r="AHP554" s="165"/>
      <c r="AHQ554" s="165"/>
      <c r="AHR554" s="165"/>
      <c r="AHS554" s="165"/>
      <c r="AHT554" s="165"/>
      <c r="AHU554" s="165"/>
      <c r="AHV554" s="165"/>
      <c r="AHW554" s="165"/>
      <c r="AHX554" s="165"/>
      <c r="AHY554" s="165"/>
      <c r="AHZ554" s="165"/>
      <c r="AIA554" s="165"/>
      <c r="AIB554" s="165"/>
      <c r="AIC554" s="165"/>
      <c r="AID554" s="165"/>
      <c r="AIE554" s="165"/>
      <c r="AIF554" s="165"/>
      <c r="AIG554" s="165"/>
      <c r="AIH554" s="165"/>
      <c r="AII554" s="165"/>
      <c r="AIJ554" s="165"/>
      <c r="AIK554" s="165"/>
      <c r="AIL554" s="165"/>
      <c r="AIM554" s="165"/>
      <c r="AIN554" s="165"/>
      <c r="AIO554" s="165"/>
      <c r="AIP554" s="165"/>
      <c r="AIQ554" s="165"/>
      <c r="AIR554" s="165"/>
      <c r="AIS554" s="165"/>
      <c r="AIT554" s="165"/>
      <c r="AIU554" s="165"/>
      <c r="AIV554" s="165"/>
      <c r="AIW554" s="165"/>
      <c r="AIX554" s="165"/>
      <c r="AIY554" s="165"/>
      <c r="AIZ554" s="165"/>
      <c r="AJA554" s="165"/>
      <c r="AJB554" s="165"/>
      <c r="AJC554" s="165"/>
      <c r="AJD554" s="165"/>
      <c r="AJE554" s="165"/>
      <c r="AJF554" s="165"/>
      <c r="AJG554" s="165"/>
      <c r="AJH554" s="165"/>
      <c r="AJI554" s="165"/>
      <c r="AJJ554" s="165"/>
      <c r="AJK554" s="165"/>
      <c r="AJL554" s="165"/>
      <c r="AJM554" s="165"/>
      <c r="AJN554" s="165"/>
      <c r="AJO554" s="165"/>
      <c r="AJP554" s="165"/>
      <c r="AJQ554" s="165"/>
      <c r="AJR554" s="165"/>
      <c r="AJS554" s="165"/>
      <c r="AJT554" s="165"/>
      <c r="AJU554" s="165"/>
      <c r="AJV554" s="165"/>
      <c r="AJW554" s="165"/>
      <c r="AJX554" s="165"/>
      <c r="AJY554" s="165"/>
      <c r="AJZ554" s="165"/>
    </row>
    <row r="555" spans="1:962" ht="63" x14ac:dyDescent="0.25">
      <c r="A555" s="126">
        <v>60000710</v>
      </c>
      <c r="B555" s="61" t="s">
        <v>1487</v>
      </c>
      <c r="C555" s="169" t="s">
        <v>1368</v>
      </c>
      <c r="D555" s="155">
        <f t="shared" si="36"/>
        <v>2730</v>
      </c>
      <c r="E555" s="155">
        <f>VLOOKUP(A555,[6]Лист2!$A$10:$G$1458,6,0)</f>
        <v>3276</v>
      </c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5"/>
      <c r="BW555" s="165"/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  <c r="CK555" s="165"/>
      <c r="CL555" s="165"/>
      <c r="CM555" s="165"/>
      <c r="CN555" s="165"/>
      <c r="CO555" s="165"/>
      <c r="CP555" s="165"/>
      <c r="CQ555" s="165"/>
      <c r="CR555" s="165"/>
      <c r="CS555" s="165"/>
      <c r="CT555" s="165"/>
      <c r="CU555" s="165"/>
      <c r="CV555" s="165"/>
      <c r="CW555" s="165"/>
      <c r="CX555" s="165"/>
      <c r="CY555" s="165"/>
      <c r="CZ555" s="165"/>
      <c r="DA555" s="165"/>
      <c r="DB555" s="165"/>
      <c r="DC555" s="165"/>
      <c r="DD555" s="165"/>
      <c r="DE555" s="165"/>
      <c r="DF555" s="165"/>
      <c r="DG555" s="165"/>
      <c r="DH555" s="165"/>
      <c r="DI555" s="165"/>
      <c r="DJ555" s="165"/>
      <c r="DK555" s="165"/>
      <c r="DL555" s="165"/>
      <c r="DM555" s="165"/>
      <c r="DN555" s="165"/>
      <c r="DO555" s="165"/>
      <c r="DP555" s="165"/>
      <c r="DQ555" s="165"/>
      <c r="DR555" s="165"/>
      <c r="DS555" s="165"/>
      <c r="DT555" s="165"/>
      <c r="DU555" s="165"/>
      <c r="DV555" s="165"/>
      <c r="DW555" s="165"/>
      <c r="DX555" s="165"/>
      <c r="DY555" s="165"/>
      <c r="DZ555" s="165"/>
      <c r="EA555" s="165"/>
      <c r="EB555" s="165"/>
      <c r="EC555" s="165"/>
      <c r="ED555" s="165"/>
      <c r="EE555" s="165"/>
      <c r="EF555" s="165"/>
      <c r="EG555" s="165"/>
      <c r="EH555" s="165"/>
      <c r="EI555" s="165"/>
      <c r="EJ555" s="165"/>
      <c r="EK555" s="165"/>
      <c r="EL555" s="165"/>
      <c r="EM555" s="165"/>
      <c r="EN555" s="165"/>
      <c r="EO555" s="165"/>
      <c r="EP555" s="165"/>
      <c r="EQ555" s="165"/>
      <c r="ER555" s="165"/>
      <c r="ES555" s="165"/>
      <c r="ET555" s="165"/>
      <c r="EU555" s="165"/>
      <c r="EV555" s="165"/>
      <c r="EW555" s="165"/>
      <c r="EX555" s="165"/>
      <c r="EY555" s="165"/>
      <c r="EZ555" s="165"/>
      <c r="FA555" s="165"/>
      <c r="FB555" s="165"/>
      <c r="FC555" s="165"/>
      <c r="FD555" s="165"/>
      <c r="FE555" s="165"/>
      <c r="FF555" s="165"/>
      <c r="FG555" s="165"/>
      <c r="FH555" s="165"/>
      <c r="FI555" s="165"/>
      <c r="FJ555" s="165"/>
      <c r="FK555" s="165"/>
      <c r="FL555" s="165"/>
      <c r="FM555" s="165"/>
      <c r="FN555" s="165"/>
      <c r="FO555" s="165"/>
      <c r="FP555" s="165"/>
      <c r="FQ555" s="165"/>
      <c r="FR555" s="165"/>
      <c r="FS555" s="165"/>
      <c r="FT555" s="165"/>
      <c r="FU555" s="165"/>
      <c r="FV555" s="165"/>
      <c r="FW555" s="165"/>
      <c r="FX555" s="165"/>
      <c r="FY555" s="165"/>
      <c r="FZ555" s="165"/>
      <c r="GA555" s="165"/>
      <c r="GB555" s="165"/>
      <c r="GC555" s="165"/>
      <c r="GD555" s="165"/>
      <c r="GE555" s="165"/>
      <c r="GF555" s="165"/>
      <c r="GG555" s="165"/>
      <c r="GH555" s="165"/>
      <c r="GI555" s="165"/>
      <c r="GJ555" s="165"/>
      <c r="GK555" s="165"/>
      <c r="GL555" s="165"/>
      <c r="GM555" s="165"/>
      <c r="GN555" s="165"/>
      <c r="GO555" s="165"/>
      <c r="GP555" s="165"/>
      <c r="GQ555" s="165"/>
      <c r="GR555" s="165"/>
      <c r="GS555" s="165"/>
      <c r="GT555" s="165"/>
      <c r="GU555" s="165"/>
      <c r="GV555" s="165"/>
      <c r="GW555" s="165"/>
      <c r="GX555" s="165"/>
      <c r="GY555" s="165"/>
      <c r="GZ555" s="165"/>
      <c r="HA555" s="165"/>
      <c r="HB555" s="165"/>
      <c r="HC555" s="165"/>
      <c r="HD555" s="165"/>
      <c r="HE555" s="165"/>
      <c r="HF555" s="165"/>
      <c r="HG555" s="165"/>
      <c r="HH555" s="165"/>
      <c r="HI555" s="165"/>
      <c r="HJ555" s="165"/>
      <c r="HK555" s="165"/>
      <c r="HL555" s="165"/>
      <c r="HM555" s="165"/>
      <c r="HN555" s="165"/>
      <c r="HO555" s="165"/>
      <c r="HP555" s="165"/>
      <c r="HQ555" s="165"/>
      <c r="HR555" s="165"/>
      <c r="HS555" s="165"/>
      <c r="HT555" s="165"/>
      <c r="HU555" s="165"/>
      <c r="HV555" s="165"/>
      <c r="HW555" s="165"/>
      <c r="HX555" s="165"/>
      <c r="HY555" s="165"/>
      <c r="HZ555" s="165"/>
      <c r="IA555" s="165"/>
      <c r="IB555" s="165"/>
      <c r="IC555" s="165"/>
      <c r="ID555" s="165"/>
      <c r="IE555" s="165"/>
      <c r="IF555" s="165"/>
      <c r="IG555" s="165"/>
      <c r="IH555" s="165"/>
      <c r="II555" s="165"/>
      <c r="IJ555" s="165"/>
      <c r="IK555" s="165"/>
      <c r="IL555" s="165"/>
      <c r="IM555" s="165"/>
      <c r="IN555" s="165"/>
      <c r="IO555" s="165"/>
      <c r="IP555" s="165"/>
      <c r="IQ555" s="165"/>
      <c r="IR555" s="165"/>
      <c r="IS555" s="165"/>
      <c r="IT555" s="165"/>
      <c r="IU555" s="165"/>
      <c r="IV555" s="165"/>
      <c r="IW555" s="165"/>
      <c r="IX555" s="165"/>
      <c r="IY555" s="165"/>
      <c r="IZ555" s="165"/>
      <c r="JA555" s="165"/>
      <c r="JB555" s="165"/>
      <c r="JC555" s="165"/>
      <c r="JD555" s="165"/>
      <c r="JE555" s="165"/>
      <c r="JF555" s="165"/>
      <c r="JG555" s="165"/>
      <c r="JH555" s="165"/>
      <c r="JI555" s="165"/>
      <c r="JJ555" s="165"/>
      <c r="JK555" s="165"/>
      <c r="JL555" s="165"/>
      <c r="JM555" s="165"/>
      <c r="JN555" s="165"/>
      <c r="JO555" s="165"/>
      <c r="JP555" s="165"/>
      <c r="JQ555" s="165"/>
      <c r="JR555" s="165"/>
      <c r="JS555" s="165"/>
      <c r="JT555" s="165"/>
      <c r="JU555" s="165"/>
      <c r="JV555" s="165"/>
      <c r="JW555" s="165"/>
      <c r="JX555" s="165"/>
      <c r="JY555" s="165"/>
      <c r="JZ555" s="165"/>
      <c r="KA555" s="165"/>
      <c r="KB555" s="165"/>
      <c r="KC555" s="165"/>
      <c r="KD555" s="165"/>
      <c r="KE555" s="165"/>
      <c r="KF555" s="165"/>
      <c r="KG555" s="165"/>
      <c r="KH555" s="165"/>
      <c r="KI555" s="165"/>
      <c r="KJ555" s="165"/>
      <c r="KK555" s="165"/>
      <c r="KL555" s="165"/>
      <c r="KM555" s="165"/>
      <c r="KN555" s="165"/>
      <c r="KO555" s="165"/>
      <c r="KP555" s="165"/>
      <c r="KQ555" s="165"/>
      <c r="KR555" s="165"/>
      <c r="KS555" s="165"/>
      <c r="KT555" s="165"/>
      <c r="KU555" s="165"/>
      <c r="KV555" s="165"/>
      <c r="KW555" s="165"/>
      <c r="KX555" s="165"/>
      <c r="KY555" s="165"/>
      <c r="KZ555" s="165"/>
      <c r="LA555" s="165"/>
      <c r="LB555" s="165"/>
      <c r="LC555" s="165"/>
      <c r="LD555" s="165"/>
      <c r="LE555" s="165"/>
      <c r="LF555" s="165"/>
      <c r="LG555" s="165"/>
      <c r="LH555" s="165"/>
      <c r="LI555" s="165"/>
      <c r="LJ555" s="165"/>
      <c r="LK555" s="165"/>
      <c r="LL555" s="165"/>
      <c r="LM555" s="165"/>
      <c r="LN555" s="165"/>
      <c r="LO555" s="165"/>
      <c r="LP555" s="165"/>
      <c r="LQ555" s="165"/>
      <c r="LR555" s="165"/>
      <c r="LS555" s="165"/>
      <c r="LT555" s="165"/>
      <c r="LU555" s="165"/>
      <c r="LV555" s="165"/>
      <c r="LW555" s="165"/>
      <c r="LX555" s="165"/>
      <c r="LY555" s="165"/>
      <c r="LZ555" s="165"/>
      <c r="MA555" s="165"/>
      <c r="MB555" s="165"/>
      <c r="MC555" s="165"/>
      <c r="MD555" s="165"/>
      <c r="ME555" s="165"/>
      <c r="MF555" s="165"/>
      <c r="MG555" s="165"/>
      <c r="MH555" s="165"/>
      <c r="MI555" s="165"/>
      <c r="MJ555" s="165"/>
      <c r="MK555" s="165"/>
      <c r="ML555" s="165"/>
      <c r="MM555" s="165"/>
      <c r="MN555" s="165"/>
      <c r="MO555" s="165"/>
      <c r="MP555" s="165"/>
      <c r="MQ555" s="165"/>
      <c r="MR555" s="165"/>
      <c r="MS555" s="165"/>
      <c r="MT555" s="165"/>
      <c r="MU555" s="165"/>
      <c r="MV555" s="165"/>
      <c r="MW555" s="165"/>
      <c r="MX555" s="165"/>
      <c r="MY555" s="165"/>
      <c r="MZ555" s="165"/>
      <c r="NA555" s="165"/>
      <c r="NB555" s="165"/>
      <c r="NC555" s="165"/>
      <c r="ND555" s="165"/>
      <c r="NE555" s="165"/>
      <c r="NF555" s="165"/>
      <c r="NG555" s="165"/>
      <c r="NH555" s="165"/>
      <c r="NI555" s="165"/>
      <c r="NJ555" s="165"/>
      <c r="NK555" s="165"/>
      <c r="NL555" s="165"/>
      <c r="NM555" s="165"/>
      <c r="NN555" s="165"/>
      <c r="NO555" s="165"/>
      <c r="NP555" s="165"/>
      <c r="NQ555" s="165"/>
      <c r="NR555" s="165"/>
      <c r="NS555" s="165"/>
      <c r="NT555" s="165"/>
      <c r="NU555" s="165"/>
      <c r="NV555" s="165"/>
      <c r="NW555" s="165"/>
      <c r="NX555" s="165"/>
      <c r="NY555" s="165"/>
      <c r="NZ555" s="165"/>
      <c r="OA555" s="165"/>
      <c r="OB555" s="165"/>
      <c r="OC555" s="165"/>
      <c r="OD555" s="165"/>
      <c r="OE555" s="165"/>
      <c r="OF555" s="165"/>
      <c r="OG555" s="165"/>
      <c r="OH555" s="165"/>
      <c r="OI555" s="165"/>
      <c r="OJ555" s="165"/>
      <c r="OK555" s="165"/>
      <c r="OL555" s="165"/>
      <c r="OM555" s="165"/>
      <c r="ON555" s="165"/>
      <c r="OO555" s="165"/>
      <c r="OP555" s="165"/>
      <c r="OQ555" s="165"/>
      <c r="OR555" s="165"/>
      <c r="OS555" s="165"/>
      <c r="OT555" s="165"/>
      <c r="OU555" s="165"/>
      <c r="OV555" s="165"/>
      <c r="OW555" s="165"/>
      <c r="OX555" s="165"/>
      <c r="OY555" s="165"/>
      <c r="OZ555" s="165"/>
      <c r="PA555" s="165"/>
      <c r="PB555" s="165"/>
      <c r="PC555" s="165"/>
      <c r="PD555" s="165"/>
      <c r="PE555" s="165"/>
      <c r="PF555" s="165"/>
      <c r="PG555" s="165"/>
      <c r="PH555" s="165"/>
      <c r="PI555" s="165"/>
      <c r="PJ555" s="165"/>
      <c r="PK555" s="165"/>
      <c r="PL555" s="165"/>
      <c r="PM555" s="165"/>
      <c r="PN555" s="165"/>
      <c r="PO555" s="165"/>
      <c r="PP555" s="165"/>
      <c r="PQ555" s="165"/>
      <c r="PR555" s="165"/>
      <c r="PS555" s="165"/>
      <c r="PT555" s="165"/>
      <c r="PU555" s="165"/>
      <c r="PV555" s="165"/>
      <c r="PW555" s="165"/>
      <c r="PX555" s="165"/>
      <c r="PY555" s="165"/>
      <c r="PZ555" s="165"/>
      <c r="QA555" s="165"/>
      <c r="QB555" s="165"/>
      <c r="QC555" s="165"/>
      <c r="QD555" s="165"/>
      <c r="QE555" s="165"/>
      <c r="QF555" s="165"/>
      <c r="QG555" s="165"/>
      <c r="QH555" s="165"/>
      <c r="QI555" s="165"/>
      <c r="QJ555" s="165"/>
      <c r="QK555" s="165"/>
      <c r="QL555" s="165"/>
      <c r="QM555" s="165"/>
      <c r="QN555" s="165"/>
      <c r="QO555" s="165"/>
      <c r="QP555" s="165"/>
      <c r="QQ555" s="165"/>
      <c r="QR555" s="165"/>
      <c r="QS555" s="165"/>
      <c r="QT555" s="165"/>
      <c r="QU555" s="165"/>
      <c r="QV555" s="165"/>
      <c r="QW555" s="165"/>
      <c r="QX555" s="165"/>
      <c r="QY555" s="165"/>
      <c r="QZ555" s="165"/>
      <c r="RA555" s="165"/>
      <c r="RB555" s="165"/>
      <c r="RC555" s="165"/>
      <c r="RD555" s="165"/>
      <c r="RE555" s="165"/>
      <c r="RF555" s="165"/>
      <c r="RG555" s="165"/>
      <c r="RH555" s="165"/>
      <c r="RI555" s="165"/>
      <c r="RJ555" s="165"/>
      <c r="RK555" s="165"/>
      <c r="RL555" s="165"/>
      <c r="RM555" s="165"/>
      <c r="RN555" s="165"/>
      <c r="RO555" s="165"/>
      <c r="RP555" s="165"/>
      <c r="RQ555" s="165"/>
      <c r="RR555" s="165"/>
      <c r="RS555" s="165"/>
      <c r="RT555" s="165"/>
      <c r="RU555" s="165"/>
      <c r="RV555" s="165"/>
      <c r="RW555" s="165"/>
      <c r="RX555" s="165"/>
      <c r="RY555" s="165"/>
      <c r="RZ555" s="165"/>
      <c r="SA555" s="165"/>
      <c r="SB555" s="165"/>
      <c r="SC555" s="165"/>
      <c r="SD555" s="165"/>
      <c r="SE555" s="165"/>
      <c r="SF555" s="165"/>
      <c r="SG555" s="165"/>
      <c r="SH555" s="165"/>
      <c r="SI555" s="165"/>
      <c r="SJ555" s="165"/>
      <c r="SK555" s="165"/>
      <c r="SL555" s="165"/>
      <c r="SM555" s="165"/>
      <c r="SN555" s="165"/>
      <c r="SO555" s="165"/>
      <c r="SP555" s="165"/>
      <c r="SQ555" s="165"/>
      <c r="SR555" s="165"/>
      <c r="SS555" s="165"/>
      <c r="ST555" s="165"/>
      <c r="SU555" s="165"/>
      <c r="SV555" s="165"/>
      <c r="SW555" s="165"/>
      <c r="SX555" s="165"/>
      <c r="SY555" s="165"/>
      <c r="SZ555" s="165"/>
      <c r="TA555" s="165"/>
      <c r="TB555" s="165"/>
      <c r="TC555" s="165"/>
      <c r="TD555" s="165"/>
      <c r="TE555" s="165"/>
      <c r="TF555" s="165"/>
      <c r="TG555" s="165"/>
      <c r="TH555" s="165"/>
      <c r="TI555" s="165"/>
      <c r="TJ555" s="165"/>
      <c r="TK555" s="165"/>
      <c r="TL555" s="165"/>
      <c r="TM555" s="165"/>
      <c r="TN555" s="165"/>
      <c r="TO555" s="165"/>
      <c r="TP555" s="165"/>
      <c r="TQ555" s="165"/>
      <c r="TR555" s="165"/>
      <c r="TS555" s="165"/>
      <c r="TT555" s="165"/>
      <c r="TU555" s="165"/>
      <c r="TV555" s="165"/>
      <c r="TW555" s="165"/>
      <c r="TX555" s="165"/>
      <c r="TY555" s="165"/>
      <c r="TZ555" s="165"/>
      <c r="UA555" s="165"/>
      <c r="UB555" s="165"/>
      <c r="UC555" s="165"/>
      <c r="UD555" s="165"/>
      <c r="UE555" s="165"/>
      <c r="UF555" s="165"/>
      <c r="UG555" s="165"/>
      <c r="UH555" s="165"/>
      <c r="UI555" s="165"/>
      <c r="UJ555" s="165"/>
      <c r="UK555" s="165"/>
      <c r="UL555" s="165"/>
      <c r="UM555" s="165"/>
      <c r="UN555" s="165"/>
      <c r="UO555" s="165"/>
      <c r="UP555" s="165"/>
      <c r="UQ555" s="165"/>
      <c r="UR555" s="165"/>
      <c r="US555" s="165"/>
      <c r="UT555" s="165"/>
      <c r="UU555" s="165"/>
      <c r="UV555" s="165"/>
      <c r="UW555" s="165"/>
      <c r="UX555" s="165"/>
      <c r="UY555" s="165"/>
      <c r="UZ555" s="165"/>
      <c r="VA555" s="165"/>
      <c r="VB555" s="165"/>
      <c r="VC555" s="165"/>
      <c r="VD555" s="165"/>
      <c r="VE555" s="165"/>
      <c r="VF555" s="165"/>
      <c r="VG555" s="165"/>
      <c r="VH555" s="165"/>
      <c r="VI555" s="165"/>
      <c r="VJ555" s="165"/>
      <c r="VK555" s="165"/>
      <c r="VL555" s="165"/>
      <c r="VM555" s="165"/>
      <c r="VN555" s="165"/>
      <c r="VO555" s="165"/>
      <c r="VP555" s="165"/>
      <c r="VQ555" s="165"/>
      <c r="VR555" s="165"/>
      <c r="VS555" s="165"/>
      <c r="VT555" s="165"/>
      <c r="VU555" s="165"/>
      <c r="VV555" s="165"/>
      <c r="VW555" s="165"/>
      <c r="VX555" s="165"/>
      <c r="VY555" s="165"/>
      <c r="VZ555" s="165"/>
      <c r="WA555" s="165"/>
      <c r="WB555" s="165"/>
      <c r="WC555" s="165"/>
      <c r="WD555" s="165"/>
      <c r="WE555" s="165"/>
      <c r="WF555" s="165"/>
      <c r="WG555" s="165"/>
      <c r="WH555" s="165"/>
      <c r="WI555" s="165"/>
      <c r="WJ555" s="165"/>
      <c r="WK555" s="165"/>
      <c r="WL555" s="165"/>
      <c r="WM555" s="165"/>
      <c r="WN555" s="165"/>
      <c r="WO555" s="165"/>
      <c r="WP555" s="165"/>
      <c r="WQ555" s="165"/>
      <c r="WR555" s="165"/>
      <c r="WS555" s="165"/>
      <c r="WT555" s="165"/>
      <c r="WU555" s="165"/>
      <c r="WV555" s="165"/>
      <c r="WW555" s="165"/>
      <c r="WX555" s="165"/>
      <c r="WY555" s="165"/>
      <c r="WZ555" s="165"/>
      <c r="XA555" s="165"/>
      <c r="XB555" s="165"/>
      <c r="XC555" s="165"/>
      <c r="XD555" s="165"/>
      <c r="XE555" s="165"/>
      <c r="XF555" s="165"/>
      <c r="XG555" s="165"/>
      <c r="XH555" s="165"/>
      <c r="XI555" s="165"/>
      <c r="XJ555" s="165"/>
      <c r="XK555" s="165"/>
      <c r="XL555" s="165"/>
      <c r="XM555" s="165"/>
      <c r="XN555" s="165"/>
      <c r="XO555" s="165"/>
      <c r="XP555" s="165"/>
      <c r="XQ555" s="165"/>
      <c r="XR555" s="165"/>
      <c r="XS555" s="165"/>
      <c r="XT555" s="165"/>
      <c r="XU555" s="165"/>
      <c r="XV555" s="165"/>
      <c r="XW555" s="165"/>
      <c r="XX555" s="165"/>
      <c r="XY555" s="165"/>
      <c r="XZ555" s="165"/>
      <c r="YA555" s="165"/>
      <c r="YB555" s="165"/>
      <c r="YC555" s="165"/>
      <c r="YD555" s="165"/>
      <c r="YE555" s="165"/>
      <c r="YF555" s="165"/>
      <c r="YG555" s="165"/>
      <c r="YH555" s="165"/>
      <c r="YI555" s="165"/>
      <c r="YJ555" s="165"/>
      <c r="YK555" s="165"/>
      <c r="YL555" s="165"/>
      <c r="YM555" s="165"/>
      <c r="YN555" s="165"/>
      <c r="YO555" s="165"/>
      <c r="YP555" s="165"/>
      <c r="YQ555" s="165"/>
      <c r="YR555" s="165"/>
      <c r="YS555" s="165"/>
      <c r="YT555" s="165"/>
      <c r="YU555" s="165"/>
      <c r="YV555" s="165"/>
      <c r="YW555" s="165"/>
      <c r="YX555" s="165"/>
      <c r="YY555" s="165"/>
      <c r="YZ555" s="165"/>
      <c r="ZA555" s="165"/>
      <c r="ZB555" s="165"/>
      <c r="ZC555" s="165"/>
      <c r="ZD555" s="165"/>
      <c r="ZE555" s="165"/>
      <c r="ZF555" s="165"/>
      <c r="ZG555" s="165"/>
      <c r="ZH555" s="165"/>
      <c r="ZI555" s="165"/>
      <c r="ZJ555" s="165"/>
      <c r="ZK555" s="165"/>
      <c r="ZL555" s="165"/>
      <c r="ZM555" s="165"/>
      <c r="ZN555" s="165"/>
      <c r="ZO555" s="165"/>
      <c r="ZP555" s="165"/>
      <c r="ZQ555" s="165"/>
      <c r="ZR555" s="165"/>
      <c r="ZS555" s="165"/>
      <c r="ZT555" s="165"/>
      <c r="ZU555" s="165"/>
      <c r="ZV555" s="165"/>
      <c r="ZW555" s="165"/>
      <c r="ZX555" s="165"/>
      <c r="ZY555" s="165"/>
      <c r="ZZ555" s="165"/>
      <c r="AAA555" s="165"/>
      <c r="AAB555" s="165"/>
      <c r="AAC555" s="165"/>
      <c r="AAD555" s="165"/>
      <c r="AAE555" s="165"/>
      <c r="AAF555" s="165"/>
      <c r="AAG555" s="165"/>
      <c r="AAH555" s="165"/>
      <c r="AAI555" s="165"/>
      <c r="AAJ555" s="165"/>
      <c r="AAK555" s="165"/>
      <c r="AAL555" s="165"/>
      <c r="AAM555" s="165"/>
      <c r="AAN555" s="165"/>
      <c r="AAO555" s="165"/>
      <c r="AAP555" s="165"/>
      <c r="AAQ555" s="165"/>
      <c r="AAR555" s="165"/>
      <c r="AAS555" s="165"/>
      <c r="AAT555" s="165"/>
      <c r="AAU555" s="165"/>
      <c r="AAV555" s="165"/>
      <c r="AAW555" s="165"/>
      <c r="AAX555" s="165"/>
      <c r="AAY555" s="165"/>
      <c r="AAZ555" s="165"/>
      <c r="ABA555" s="165"/>
      <c r="ABB555" s="165"/>
      <c r="ABC555" s="165"/>
      <c r="ABD555" s="165"/>
      <c r="ABE555" s="165"/>
      <c r="ABF555" s="165"/>
      <c r="ABG555" s="165"/>
      <c r="ABH555" s="165"/>
      <c r="ABI555" s="165"/>
      <c r="ABJ555" s="165"/>
      <c r="ABK555" s="165"/>
      <c r="ABL555" s="165"/>
      <c r="ABM555" s="165"/>
      <c r="ABN555" s="165"/>
      <c r="ABO555" s="165"/>
      <c r="ABP555" s="165"/>
      <c r="ABQ555" s="165"/>
      <c r="ABR555" s="165"/>
      <c r="ABS555" s="165"/>
      <c r="ABT555" s="165"/>
      <c r="ABU555" s="165"/>
      <c r="ABV555" s="165"/>
      <c r="ABW555" s="165"/>
      <c r="ABX555" s="165"/>
      <c r="ABY555" s="165"/>
      <c r="ABZ555" s="165"/>
      <c r="ACA555" s="165"/>
      <c r="ACB555" s="165"/>
      <c r="ACC555" s="165"/>
      <c r="ACD555" s="165"/>
      <c r="ACE555" s="165"/>
      <c r="ACF555" s="165"/>
      <c r="ACG555" s="165"/>
      <c r="ACH555" s="165"/>
      <c r="ACI555" s="165"/>
      <c r="ACJ555" s="165"/>
      <c r="ACK555" s="165"/>
      <c r="ACL555" s="165"/>
      <c r="ACM555" s="165"/>
      <c r="ACN555" s="165"/>
      <c r="ACO555" s="165"/>
      <c r="ACP555" s="165"/>
      <c r="ACQ555" s="165"/>
      <c r="ACR555" s="165"/>
      <c r="ACS555" s="165"/>
      <c r="ACT555" s="165"/>
      <c r="ACU555" s="165"/>
      <c r="ACV555" s="165"/>
      <c r="ACW555" s="165"/>
      <c r="ACX555" s="165"/>
      <c r="ACY555" s="165"/>
      <c r="ACZ555" s="165"/>
      <c r="ADA555" s="165"/>
      <c r="ADB555" s="165"/>
      <c r="ADC555" s="165"/>
      <c r="ADD555" s="165"/>
      <c r="ADE555" s="165"/>
      <c r="ADF555" s="165"/>
      <c r="ADG555" s="165"/>
      <c r="ADH555" s="165"/>
      <c r="ADI555" s="165"/>
      <c r="ADJ555" s="165"/>
      <c r="ADK555" s="165"/>
      <c r="ADL555" s="165"/>
      <c r="ADM555" s="165"/>
      <c r="ADN555" s="165"/>
      <c r="ADO555" s="165"/>
      <c r="ADP555" s="165"/>
      <c r="ADQ555" s="165"/>
      <c r="ADR555" s="165"/>
      <c r="ADS555" s="165"/>
      <c r="ADT555" s="165"/>
      <c r="ADU555" s="165"/>
      <c r="ADV555" s="165"/>
      <c r="ADW555" s="165"/>
      <c r="ADX555" s="165"/>
      <c r="ADY555" s="165"/>
      <c r="ADZ555" s="165"/>
      <c r="AEA555" s="165"/>
      <c r="AEB555" s="165"/>
      <c r="AEC555" s="165"/>
      <c r="AED555" s="165"/>
      <c r="AEE555" s="165"/>
      <c r="AEF555" s="165"/>
      <c r="AEG555" s="165"/>
      <c r="AEH555" s="165"/>
      <c r="AEI555" s="165"/>
      <c r="AEJ555" s="165"/>
      <c r="AEK555" s="165"/>
      <c r="AEL555" s="165"/>
      <c r="AEM555" s="165"/>
      <c r="AEN555" s="165"/>
      <c r="AEO555" s="165"/>
      <c r="AEP555" s="165"/>
      <c r="AEQ555" s="165"/>
      <c r="AER555" s="165"/>
      <c r="AES555" s="165"/>
      <c r="AET555" s="165"/>
      <c r="AEU555" s="165"/>
      <c r="AEV555" s="165"/>
      <c r="AEW555" s="165"/>
      <c r="AEX555" s="165"/>
      <c r="AEY555" s="165"/>
      <c r="AEZ555" s="165"/>
      <c r="AFA555" s="165"/>
      <c r="AFB555" s="165"/>
      <c r="AFC555" s="165"/>
      <c r="AFD555" s="165"/>
      <c r="AFE555" s="165"/>
      <c r="AFF555" s="165"/>
      <c r="AFG555" s="165"/>
      <c r="AFH555" s="165"/>
      <c r="AFI555" s="165"/>
      <c r="AFJ555" s="165"/>
      <c r="AFK555" s="165"/>
      <c r="AFL555" s="165"/>
      <c r="AFM555" s="165"/>
      <c r="AFN555" s="165"/>
      <c r="AFO555" s="165"/>
      <c r="AFP555" s="165"/>
      <c r="AFQ555" s="165"/>
      <c r="AFR555" s="165"/>
      <c r="AFS555" s="165"/>
      <c r="AFT555" s="165"/>
      <c r="AFU555" s="165"/>
      <c r="AFV555" s="165"/>
      <c r="AFW555" s="165"/>
      <c r="AFX555" s="165"/>
      <c r="AFY555" s="165"/>
      <c r="AFZ555" s="165"/>
      <c r="AGA555" s="165"/>
      <c r="AGB555" s="165"/>
      <c r="AGC555" s="165"/>
      <c r="AGD555" s="165"/>
      <c r="AGE555" s="165"/>
      <c r="AGF555" s="165"/>
      <c r="AGG555" s="165"/>
      <c r="AGH555" s="165"/>
      <c r="AGI555" s="165"/>
      <c r="AGJ555" s="165"/>
      <c r="AGK555" s="165"/>
      <c r="AGL555" s="165"/>
      <c r="AGM555" s="165"/>
      <c r="AGN555" s="165"/>
      <c r="AGO555" s="165"/>
      <c r="AGP555" s="165"/>
      <c r="AGQ555" s="165"/>
      <c r="AGR555" s="165"/>
      <c r="AGS555" s="165"/>
      <c r="AGT555" s="165"/>
      <c r="AGU555" s="165"/>
      <c r="AGV555" s="165"/>
      <c r="AGW555" s="165"/>
      <c r="AGX555" s="165"/>
      <c r="AGY555" s="165"/>
      <c r="AGZ555" s="165"/>
      <c r="AHA555" s="165"/>
      <c r="AHB555" s="165"/>
      <c r="AHC555" s="165"/>
      <c r="AHD555" s="165"/>
      <c r="AHE555" s="165"/>
      <c r="AHF555" s="165"/>
      <c r="AHG555" s="165"/>
      <c r="AHH555" s="165"/>
      <c r="AHI555" s="165"/>
      <c r="AHJ555" s="165"/>
      <c r="AHK555" s="165"/>
      <c r="AHL555" s="165"/>
      <c r="AHM555" s="165"/>
      <c r="AHN555" s="165"/>
      <c r="AHO555" s="165"/>
      <c r="AHP555" s="165"/>
      <c r="AHQ555" s="165"/>
      <c r="AHR555" s="165"/>
      <c r="AHS555" s="165"/>
      <c r="AHT555" s="165"/>
      <c r="AHU555" s="165"/>
      <c r="AHV555" s="165"/>
      <c r="AHW555" s="165"/>
      <c r="AHX555" s="165"/>
      <c r="AHY555" s="165"/>
      <c r="AHZ555" s="165"/>
      <c r="AIA555" s="165"/>
      <c r="AIB555" s="165"/>
      <c r="AIC555" s="165"/>
      <c r="AID555" s="165"/>
      <c r="AIE555" s="165"/>
      <c r="AIF555" s="165"/>
      <c r="AIG555" s="165"/>
      <c r="AIH555" s="165"/>
      <c r="AII555" s="165"/>
      <c r="AIJ555" s="165"/>
      <c r="AIK555" s="165"/>
      <c r="AIL555" s="165"/>
      <c r="AIM555" s="165"/>
      <c r="AIN555" s="165"/>
      <c r="AIO555" s="165"/>
      <c r="AIP555" s="165"/>
      <c r="AIQ555" s="165"/>
      <c r="AIR555" s="165"/>
      <c r="AIS555" s="165"/>
      <c r="AIT555" s="165"/>
      <c r="AIU555" s="165"/>
      <c r="AIV555" s="165"/>
      <c r="AIW555" s="165"/>
      <c r="AIX555" s="165"/>
      <c r="AIY555" s="165"/>
      <c r="AIZ555" s="165"/>
      <c r="AJA555" s="165"/>
      <c r="AJB555" s="165"/>
      <c r="AJC555" s="165"/>
      <c r="AJD555" s="165"/>
      <c r="AJE555" s="165"/>
      <c r="AJF555" s="165"/>
      <c r="AJG555" s="165"/>
      <c r="AJH555" s="165"/>
      <c r="AJI555" s="165"/>
      <c r="AJJ555" s="165"/>
      <c r="AJK555" s="165"/>
      <c r="AJL555" s="165"/>
      <c r="AJM555" s="165"/>
      <c r="AJN555" s="165"/>
      <c r="AJO555" s="165"/>
      <c r="AJP555" s="165"/>
      <c r="AJQ555" s="165"/>
      <c r="AJR555" s="165"/>
      <c r="AJS555" s="165"/>
      <c r="AJT555" s="165"/>
      <c r="AJU555" s="165"/>
      <c r="AJV555" s="165"/>
      <c r="AJW555" s="165"/>
      <c r="AJX555" s="165"/>
      <c r="AJY555" s="165"/>
      <c r="AJZ555" s="165"/>
    </row>
    <row r="556" spans="1:962" ht="63" x14ac:dyDescent="0.25">
      <c r="A556" s="126">
        <v>60000711</v>
      </c>
      <c r="B556" s="61" t="s">
        <v>1488</v>
      </c>
      <c r="C556" s="169" t="s">
        <v>1368</v>
      </c>
      <c r="D556" s="155">
        <f t="shared" si="36"/>
        <v>3915</v>
      </c>
      <c r="E556" s="155">
        <f>VLOOKUP(A556,[6]Лист2!$A$10:$G$1458,6,0)</f>
        <v>4698</v>
      </c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5"/>
      <c r="BN556" s="165"/>
      <c r="BO556" s="165"/>
      <c r="BP556" s="165"/>
      <c r="BQ556" s="165"/>
      <c r="BR556" s="165"/>
      <c r="BS556" s="165"/>
      <c r="BT556" s="165"/>
      <c r="BU556" s="165"/>
      <c r="BV556" s="165"/>
      <c r="BW556" s="165"/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5"/>
      <c r="CH556" s="165"/>
      <c r="CI556" s="165"/>
      <c r="CJ556" s="165"/>
      <c r="CK556" s="165"/>
      <c r="CL556" s="165"/>
      <c r="CM556" s="165"/>
      <c r="CN556" s="165"/>
      <c r="CO556" s="165"/>
      <c r="CP556" s="165"/>
      <c r="CQ556" s="165"/>
      <c r="CR556" s="165"/>
      <c r="CS556" s="165"/>
      <c r="CT556" s="165"/>
      <c r="CU556" s="165"/>
      <c r="CV556" s="165"/>
      <c r="CW556" s="165"/>
      <c r="CX556" s="165"/>
      <c r="CY556" s="165"/>
      <c r="CZ556" s="165"/>
      <c r="DA556" s="165"/>
      <c r="DB556" s="165"/>
      <c r="DC556" s="165"/>
      <c r="DD556" s="165"/>
      <c r="DE556" s="165"/>
      <c r="DF556" s="165"/>
      <c r="DG556" s="165"/>
      <c r="DH556" s="165"/>
      <c r="DI556" s="165"/>
      <c r="DJ556" s="165"/>
      <c r="DK556" s="165"/>
      <c r="DL556" s="165"/>
      <c r="DM556" s="165"/>
      <c r="DN556" s="165"/>
      <c r="DO556" s="165"/>
      <c r="DP556" s="165"/>
      <c r="DQ556" s="165"/>
      <c r="DR556" s="165"/>
      <c r="DS556" s="165"/>
      <c r="DT556" s="165"/>
      <c r="DU556" s="165"/>
      <c r="DV556" s="165"/>
      <c r="DW556" s="165"/>
      <c r="DX556" s="165"/>
      <c r="DY556" s="165"/>
      <c r="DZ556" s="165"/>
      <c r="EA556" s="165"/>
      <c r="EB556" s="165"/>
      <c r="EC556" s="165"/>
      <c r="ED556" s="165"/>
      <c r="EE556" s="165"/>
      <c r="EF556" s="165"/>
      <c r="EG556" s="165"/>
      <c r="EH556" s="165"/>
      <c r="EI556" s="165"/>
      <c r="EJ556" s="165"/>
      <c r="EK556" s="165"/>
      <c r="EL556" s="165"/>
      <c r="EM556" s="165"/>
      <c r="EN556" s="165"/>
      <c r="EO556" s="165"/>
      <c r="EP556" s="165"/>
      <c r="EQ556" s="165"/>
      <c r="ER556" s="165"/>
      <c r="ES556" s="165"/>
      <c r="ET556" s="165"/>
      <c r="EU556" s="165"/>
      <c r="EV556" s="165"/>
      <c r="EW556" s="165"/>
      <c r="EX556" s="165"/>
      <c r="EY556" s="165"/>
      <c r="EZ556" s="165"/>
      <c r="FA556" s="165"/>
      <c r="FB556" s="165"/>
      <c r="FC556" s="165"/>
      <c r="FD556" s="165"/>
      <c r="FE556" s="165"/>
      <c r="FF556" s="165"/>
      <c r="FG556" s="165"/>
      <c r="FH556" s="165"/>
      <c r="FI556" s="165"/>
      <c r="FJ556" s="165"/>
      <c r="FK556" s="165"/>
      <c r="FL556" s="165"/>
      <c r="FM556" s="165"/>
      <c r="FN556" s="165"/>
      <c r="FO556" s="165"/>
      <c r="FP556" s="165"/>
      <c r="FQ556" s="165"/>
      <c r="FR556" s="165"/>
      <c r="FS556" s="165"/>
      <c r="FT556" s="165"/>
      <c r="FU556" s="165"/>
      <c r="FV556" s="165"/>
      <c r="FW556" s="165"/>
      <c r="FX556" s="165"/>
      <c r="FY556" s="165"/>
      <c r="FZ556" s="165"/>
      <c r="GA556" s="165"/>
      <c r="GB556" s="165"/>
      <c r="GC556" s="165"/>
      <c r="GD556" s="165"/>
      <c r="GE556" s="165"/>
      <c r="GF556" s="165"/>
      <c r="GG556" s="165"/>
      <c r="GH556" s="165"/>
      <c r="GI556" s="165"/>
      <c r="GJ556" s="165"/>
      <c r="GK556" s="165"/>
      <c r="GL556" s="165"/>
      <c r="GM556" s="165"/>
      <c r="GN556" s="165"/>
      <c r="GO556" s="165"/>
      <c r="GP556" s="165"/>
      <c r="GQ556" s="165"/>
      <c r="GR556" s="165"/>
      <c r="GS556" s="165"/>
      <c r="GT556" s="165"/>
      <c r="GU556" s="165"/>
      <c r="GV556" s="165"/>
      <c r="GW556" s="165"/>
      <c r="GX556" s="165"/>
      <c r="GY556" s="165"/>
      <c r="GZ556" s="165"/>
      <c r="HA556" s="165"/>
      <c r="HB556" s="165"/>
      <c r="HC556" s="165"/>
      <c r="HD556" s="165"/>
      <c r="HE556" s="165"/>
      <c r="HF556" s="165"/>
      <c r="HG556" s="165"/>
      <c r="HH556" s="165"/>
      <c r="HI556" s="165"/>
      <c r="HJ556" s="165"/>
      <c r="HK556" s="165"/>
      <c r="HL556" s="165"/>
      <c r="HM556" s="165"/>
      <c r="HN556" s="165"/>
      <c r="HO556" s="165"/>
      <c r="HP556" s="165"/>
      <c r="HQ556" s="165"/>
      <c r="HR556" s="165"/>
      <c r="HS556" s="165"/>
      <c r="HT556" s="165"/>
      <c r="HU556" s="165"/>
      <c r="HV556" s="165"/>
      <c r="HW556" s="165"/>
      <c r="HX556" s="165"/>
      <c r="HY556" s="165"/>
      <c r="HZ556" s="165"/>
      <c r="IA556" s="165"/>
      <c r="IB556" s="165"/>
      <c r="IC556" s="165"/>
      <c r="ID556" s="165"/>
      <c r="IE556" s="165"/>
      <c r="IF556" s="165"/>
      <c r="IG556" s="165"/>
      <c r="IH556" s="165"/>
      <c r="II556" s="165"/>
      <c r="IJ556" s="165"/>
      <c r="IK556" s="165"/>
      <c r="IL556" s="165"/>
      <c r="IM556" s="165"/>
      <c r="IN556" s="165"/>
      <c r="IO556" s="165"/>
      <c r="IP556" s="165"/>
      <c r="IQ556" s="165"/>
      <c r="IR556" s="165"/>
      <c r="IS556" s="165"/>
      <c r="IT556" s="165"/>
      <c r="IU556" s="165"/>
      <c r="IV556" s="165"/>
      <c r="IW556" s="165"/>
      <c r="IX556" s="165"/>
      <c r="IY556" s="165"/>
      <c r="IZ556" s="165"/>
      <c r="JA556" s="165"/>
      <c r="JB556" s="165"/>
      <c r="JC556" s="165"/>
      <c r="JD556" s="165"/>
      <c r="JE556" s="165"/>
      <c r="JF556" s="165"/>
      <c r="JG556" s="165"/>
      <c r="JH556" s="165"/>
      <c r="JI556" s="165"/>
      <c r="JJ556" s="165"/>
      <c r="JK556" s="165"/>
      <c r="JL556" s="165"/>
      <c r="JM556" s="165"/>
      <c r="JN556" s="165"/>
      <c r="JO556" s="165"/>
      <c r="JP556" s="165"/>
      <c r="JQ556" s="165"/>
      <c r="JR556" s="165"/>
      <c r="JS556" s="165"/>
      <c r="JT556" s="165"/>
      <c r="JU556" s="165"/>
      <c r="JV556" s="165"/>
      <c r="JW556" s="165"/>
      <c r="JX556" s="165"/>
      <c r="JY556" s="165"/>
      <c r="JZ556" s="165"/>
      <c r="KA556" s="165"/>
      <c r="KB556" s="165"/>
      <c r="KC556" s="165"/>
      <c r="KD556" s="165"/>
      <c r="KE556" s="165"/>
      <c r="KF556" s="165"/>
      <c r="KG556" s="165"/>
      <c r="KH556" s="165"/>
      <c r="KI556" s="165"/>
      <c r="KJ556" s="165"/>
      <c r="KK556" s="165"/>
      <c r="KL556" s="165"/>
      <c r="KM556" s="165"/>
      <c r="KN556" s="165"/>
      <c r="KO556" s="165"/>
      <c r="KP556" s="165"/>
      <c r="KQ556" s="165"/>
      <c r="KR556" s="165"/>
      <c r="KS556" s="165"/>
      <c r="KT556" s="165"/>
      <c r="KU556" s="165"/>
      <c r="KV556" s="165"/>
      <c r="KW556" s="165"/>
      <c r="KX556" s="165"/>
      <c r="KY556" s="165"/>
      <c r="KZ556" s="165"/>
      <c r="LA556" s="165"/>
      <c r="LB556" s="165"/>
      <c r="LC556" s="165"/>
      <c r="LD556" s="165"/>
      <c r="LE556" s="165"/>
      <c r="LF556" s="165"/>
      <c r="LG556" s="165"/>
      <c r="LH556" s="165"/>
      <c r="LI556" s="165"/>
      <c r="LJ556" s="165"/>
      <c r="LK556" s="165"/>
      <c r="LL556" s="165"/>
      <c r="LM556" s="165"/>
      <c r="LN556" s="165"/>
      <c r="LO556" s="165"/>
      <c r="LP556" s="165"/>
      <c r="LQ556" s="165"/>
      <c r="LR556" s="165"/>
      <c r="LS556" s="165"/>
      <c r="LT556" s="165"/>
      <c r="LU556" s="165"/>
      <c r="LV556" s="165"/>
      <c r="LW556" s="165"/>
      <c r="LX556" s="165"/>
      <c r="LY556" s="165"/>
      <c r="LZ556" s="165"/>
      <c r="MA556" s="165"/>
      <c r="MB556" s="165"/>
      <c r="MC556" s="165"/>
      <c r="MD556" s="165"/>
      <c r="ME556" s="165"/>
      <c r="MF556" s="165"/>
      <c r="MG556" s="165"/>
      <c r="MH556" s="165"/>
      <c r="MI556" s="165"/>
      <c r="MJ556" s="165"/>
      <c r="MK556" s="165"/>
      <c r="ML556" s="165"/>
      <c r="MM556" s="165"/>
      <c r="MN556" s="165"/>
      <c r="MO556" s="165"/>
      <c r="MP556" s="165"/>
      <c r="MQ556" s="165"/>
      <c r="MR556" s="165"/>
      <c r="MS556" s="165"/>
      <c r="MT556" s="165"/>
      <c r="MU556" s="165"/>
      <c r="MV556" s="165"/>
      <c r="MW556" s="165"/>
      <c r="MX556" s="165"/>
      <c r="MY556" s="165"/>
      <c r="MZ556" s="165"/>
      <c r="NA556" s="165"/>
      <c r="NB556" s="165"/>
      <c r="NC556" s="165"/>
      <c r="ND556" s="165"/>
      <c r="NE556" s="165"/>
      <c r="NF556" s="165"/>
      <c r="NG556" s="165"/>
      <c r="NH556" s="165"/>
      <c r="NI556" s="165"/>
      <c r="NJ556" s="165"/>
      <c r="NK556" s="165"/>
      <c r="NL556" s="165"/>
      <c r="NM556" s="165"/>
      <c r="NN556" s="165"/>
      <c r="NO556" s="165"/>
      <c r="NP556" s="165"/>
      <c r="NQ556" s="165"/>
      <c r="NR556" s="165"/>
      <c r="NS556" s="165"/>
      <c r="NT556" s="165"/>
      <c r="NU556" s="165"/>
      <c r="NV556" s="165"/>
      <c r="NW556" s="165"/>
      <c r="NX556" s="165"/>
      <c r="NY556" s="165"/>
      <c r="NZ556" s="165"/>
      <c r="OA556" s="165"/>
      <c r="OB556" s="165"/>
      <c r="OC556" s="165"/>
      <c r="OD556" s="165"/>
      <c r="OE556" s="165"/>
      <c r="OF556" s="165"/>
      <c r="OG556" s="165"/>
      <c r="OH556" s="165"/>
      <c r="OI556" s="165"/>
      <c r="OJ556" s="165"/>
      <c r="OK556" s="165"/>
      <c r="OL556" s="165"/>
      <c r="OM556" s="165"/>
      <c r="ON556" s="165"/>
      <c r="OO556" s="165"/>
      <c r="OP556" s="165"/>
      <c r="OQ556" s="165"/>
      <c r="OR556" s="165"/>
      <c r="OS556" s="165"/>
      <c r="OT556" s="165"/>
      <c r="OU556" s="165"/>
      <c r="OV556" s="165"/>
      <c r="OW556" s="165"/>
      <c r="OX556" s="165"/>
      <c r="OY556" s="165"/>
      <c r="OZ556" s="165"/>
      <c r="PA556" s="165"/>
      <c r="PB556" s="165"/>
      <c r="PC556" s="165"/>
      <c r="PD556" s="165"/>
      <c r="PE556" s="165"/>
      <c r="PF556" s="165"/>
      <c r="PG556" s="165"/>
      <c r="PH556" s="165"/>
      <c r="PI556" s="165"/>
      <c r="PJ556" s="165"/>
      <c r="PK556" s="165"/>
      <c r="PL556" s="165"/>
      <c r="PM556" s="165"/>
      <c r="PN556" s="165"/>
      <c r="PO556" s="165"/>
      <c r="PP556" s="165"/>
      <c r="PQ556" s="165"/>
      <c r="PR556" s="165"/>
      <c r="PS556" s="165"/>
      <c r="PT556" s="165"/>
      <c r="PU556" s="165"/>
      <c r="PV556" s="165"/>
      <c r="PW556" s="165"/>
      <c r="PX556" s="165"/>
      <c r="PY556" s="165"/>
      <c r="PZ556" s="165"/>
      <c r="QA556" s="165"/>
      <c r="QB556" s="165"/>
      <c r="QC556" s="165"/>
      <c r="QD556" s="165"/>
      <c r="QE556" s="165"/>
      <c r="QF556" s="165"/>
      <c r="QG556" s="165"/>
      <c r="QH556" s="165"/>
      <c r="QI556" s="165"/>
      <c r="QJ556" s="165"/>
      <c r="QK556" s="165"/>
      <c r="QL556" s="165"/>
      <c r="QM556" s="165"/>
      <c r="QN556" s="165"/>
      <c r="QO556" s="165"/>
      <c r="QP556" s="165"/>
      <c r="QQ556" s="165"/>
      <c r="QR556" s="165"/>
      <c r="QS556" s="165"/>
      <c r="QT556" s="165"/>
      <c r="QU556" s="165"/>
      <c r="QV556" s="165"/>
      <c r="QW556" s="165"/>
      <c r="QX556" s="165"/>
      <c r="QY556" s="165"/>
      <c r="QZ556" s="165"/>
      <c r="RA556" s="165"/>
      <c r="RB556" s="165"/>
      <c r="RC556" s="165"/>
      <c r="RD556" s="165"/>
      <c r="RE556" s="165"/>
      <c r="RF556" s="165"/>
      <c r="RG556" s="165"/>
      <c r="RH556" s="165"/>
      <c r="RI556" s="165"/>
      <c r="RJ556" s="165"/>
      <c r="RK556" s="165"/>
      <c r="RL556" s="165"/>
      <c r="RM556" s="165"/>
      <c r="RN556" s="165"/>
      <c r="RO556" s="165"/>
      <c r="RP556" s="165"/>
      <c r="RQ556" s="165"/>
      <c r="RR556" s="165"/>
      <c r="RS556" s="165"/>
      <c r="RT556" s="165"/>
      <c r="RU556" s="165"/>
      <c r="RV556" s="165"/>
      <c r="RW556" s="165"/>
      <c r="RX556" s="165"/>
      <c r="RY556" s="165"/>
      <c r="RZ556" s="165"/>
      <c r="SA556" s="165"/>
      <c r="SB556" s="165"/>
      <c r="SC556" s="165"/>
      <c r="SD556" s="165"/>
      <c r="SE556" s="165"/>
      <c r="SF556" s="165"/>
      <c r="SG556" s="165"/>
      <c r="SH556" s="165"/>
      <c r="SI556" s="165"/>
      <c r="SJ556" s="165"/>
      <c r="SK556" s="165"/>
      <c r="SL556" s="165"/>
      <c r="SM556" s="165"/>
      <c r="SN556" s="165"/>
      <c r="SO556" s="165"/>
      <c r="SP556" s="165"/>
      <c r="SQ556" s="165"/>
      <c r="SR556" s="165"/>
      <c r="SS556" s="165"/>
      <c r="ST556" s="165"/>
      <c r="SU556" s="165"/>
      <c r="SV556" s="165"/>
      <c r="SW556" s="165"/>
      <c r="SX556" s="165"/>
      <c r="SY556" s="165"/>
      <c r="SZ556" s="165"/>
      <c r="TA556" s="165"/>
      <c r="TB556" s="165"/>
      <c r="TC556" s="165"/>
      <c r="TD556" s="165"/>
      <c r="TE556" s="165"/>
      <c r="TF556" s="165"/>
      <c r="TG556" s="165"/>
      <c r="TH556" s="165"/>
      <c r="TI556" s="165"/>
      <c r="TJ556" s="165"/>
      <c r="TK556" s="165"/>
      <c r="TL556" s="165"/>
      <c r="TM556" s="165"/>
      <c r="TN556" s="165"/>
      <c r="TO556" s="165"/>
      <c r="TP556" s="165"/>
      <c r="TQ556" s="165"/>
      <c r="TR556" s="165"/>
      <c r="TS556" s="165"/>
      <c r="TT556" s="165"/>
      <c r="TU556" s="165"/>
      <c r="TV556" s="165"/>
      <c r="TW556" s="165"/>
      <c r="TX556" s="165"/>
      <c r="TY556" s="165"/>
      <c r="TZ556" s="165"/>
      <c r="UA556" s="165"/>
      <c r="UB556" s="165"/>
      <c r="UC556" s="165"/>
      <c r="UD556" s="165"/>
      <c r="UE556" s="165"/>
      <c r="UF556" s="165"/>
      <c r="UG556" s="165"/>
      <c r="UH556" s="165"/>
      <c r="UI556" s="165"/>
      <c r="UJ556" s="165"/>
      <c r="UK556" s="165"/>
      <c r="UL556" s="165"/>
      <c r="UM556" s="165"/>
      <c r="UN556" s="165"/>
      <c r="UO556" s="165"/>
      <c r="UP556" s="165"/>
      <c r="UQ556" s="165"/>
      <c r="UR556" s="165"/>
      <c r="US556" s="165"/>
      <c r="UT556" s="165"/>
      <c r="UU556" s="165"/>
      <c r="UV556" s="165"/>
      <c r="UW556" s="165"/>
      <c r="UX556" s="165"/>
      <c r="UY556" s="165"/>
      <c r="UZ556" s="165"/>
      <c r="VA556" s="165"/>
      <c r="VB556" s="165"/>
      <c r="VC556" s="165"/>
      <c r="VD556" s="165"/>
      <c r="VE556" s="165"/>
      <c r="VF556" s="165"/>
      <c r="VG556" s="165"/>
      <c r="VH556" s="165"/>
      <c r="VI556" s="165"/>
      <c r="VJ556" s="165"/>
      <c r="VK556" s="165"/>
      <c r="VL556" s="165"/>
      <c r="VM556" s="165"/>
      <c r="VN556" s="165"/>
      <c r="VO556" s="165"/>
      <c r="VP556" s="165"/>
      <c r="VQ556" s="165"/>
      <c r="VR556" s="165"/>
      <c r="VS556" s="165"/>
      <c r="VT556" s="165"/>
      <c r="VU556" s="165"/>
      <c r="VV556" s="165"/>
      <c r="VW556" s="165"/>
      <c r="VX556" s="165"/>
      <c r="VY556" s="165"/>
      <c r="VZ556" s="165"/>
      <c r="WA556" s="165"/>
      <c r="WB556" s="165"/>
      <c r="WC556" s="165"/>
      <c r="WD556" s="165"/>
      <c r="WE556" s="165"/>
      <c r="WF556" s="165"/>
      <c r="WG556" s="165"/>
      <c r="WH556" s="165"/>
      <c r="WI556" s="165"/>
      <c r="WJ556" s="165"/>
      <c r="WK556" s="165"/>
      <c r="WL556" s="165"/>
      <c r="WM556" s="165"/>
      <c r="WN556" s="165"/>
      <c r="WO556" s="165"/>
      <c r="WP556" s="165"/>
      <c r="WQ556" s="165"/>
      <c r="WR556" s="165"/>
      <c r="WS556" s="165"/>
      <c r="WT556" s="165"/>
      <c r="WU556" s="165"/>
      <c r="WV556" s="165"/>
      <c r="WW556" s="165"/>
      <c r="WX556" s="165"/>
      <c r="WY556" s="165"/>
      <c r="WZ556" s="165"/>
      <c r="XA556" s="165"/>
      <c r="XB556" s="165"/>
      <c r="XC556" s="165"/>
      <c r="XD556" s="165"/>
      <c r="XE556" s="165"/>
      <c r="XF556" s="165"/>
      <c r="XG556" s="165"/>
      <c r="XH556" s="165"/>
      <c r="XI556" s="165"/>
      <c r="XJ556" s="165"/>
      <c r="XK556" s="165"/>
      <c r="XL556" s="165"/>
      <c r="XM556" s="165"/>
      <c r="XN556" s="165"/>
      <c r="XO556" s="165"/>
      <c r="XP556" s="165"/>
      <c r="XQ556" s="165"/>
      <c r="XR556" s="165"/>
      <c r="XS556" s="165"/>
      <c r="XT556" s="165"/>
      <c r="XU556" s="165"/>
      <c r="XV556" s="165"/>
      <c r="XW556" s="165"/>
      <c r="XX556" s="165"/>
      <c r="XY556" s="165"/>
      <c r="XZ556" s="165"/>
      <c r="YA556" s="165"/>
      <c r="YB556" s="165"/>
      <c r="YC556" s="165"/>
      <c r="YD556" s="165"/>
      <c r="YE556" s="165"/>
      <c r="YF556" s="165"/>
      <c r="YG556" s="165"/>
      <c r="YH556" s="165"/>
      <c r="YI556" s="165"/>
      <c r="YJ556" s="165"/>
      <c r="YK556" s="165"/>
      <c r="YL556" s="165"/>
      <c r="YM556" s="165"/>
      <c r="YN556" s="165"/>
      <c r="YO556" s="165"/>
      <c r="YP556" s="165"/>
      <c r="YQ556" s="165"/>
      <c r="YR556" s="165"/>
      <c r="YS556" s="165"/>
      <c r="YT556" s="165"/>
      <c r="YU556" s="165"/>
      <c r="YV556" s="165"/>
      <c r="YW556" s="165"/>
      <c r="YX556" s="165"/>
      <c r="YY556" s="165"/>
      <c r="YZ556" s="165"/>
      <c r="ZA556" s="165"/>
      <c r="ZB556" s="165"/>
      <c r="ZC556" s="165"/>
      <c r="ZD556" s="165"/>
      <c r="ZE556" s="165"/>
      <c r="ZF556" s="165"/>
      <c r="ZG556" s="165"/>
      <c r="ZH556" s="165"/>
      <c r="ZI556" s="165"/>
      <c r="ZJ556" s="165"/>
      <c r="ZK556" s="165"/>
      <c r="ZL556" s="165"/>
      <c r="ZM556" s="165"/>
      <c r="ZN556" s="165"/>
      <c r="ZO556" s="165"/>
      <c r="ZP556" s="165"/>
      <c r="ZQ556" s="165"/>
      <c r="ZR556" s="165"/>
      <c r="ZS556" s="165"/>
      <c r="ZT556" s="165"/>
      <c r="ZU556" s="165"/>
      <c r="ZV556" s="165"/>
      <c r="ZW556" s="165"/>
      <c r="ZX556" s="165"/>
      <c r="ZY556" s="165"/>
      <c r="ZZ556" s="165"/>
      <c r="AAA556" s="165"/>
      <c r="AAB556" s="165"/>
      <c r="AAC556" s="165"/>
      <c r="AAD556" s="165"/>
      <c r="AAE556" s="165"/>
      <c r="AAF556" s="165"/>
      <c r="AAG556" s="165"/>
      <c r="AAH556" s="165"/>
      <c r="AAI556" s="165"/>
      <c r="AAJ556" s="165"/>
      <c r="AAK556" s="165"/>
      <c r="AAL556" s="165"/>
      <c r="AAM556" s="165"/>
      <c r="AAN556" s="165"/>
      <c r="AAO556" s="165"/>
      <c r="AAP556" s="165"/>
      <c r="AAQ556" s="165"/>
      <c r="AAR556" s="165"/>
      <c r="AAS556" s="165"/>
      <c r="AAT556" s="165"/>
      <c r="AAU556" s="165"/>
      <c r="AAV556" s="165"/>
      <c r="AAW556" s="165"/>
      <c r="AAX556" s="165"/>
      <c r="AAY556" s="165"/>
      <c r="AAZ556" s="165"/>
      <c r="ABA556" s="165"/>
      <c r="ABB556" s="165"/>
      <c r="ABC556" s="165"/>
      <c r="ABD556" s="165"/>
      <c r="ABE556" s="165"/>
      <c r="ABF556" s="165"/>
      <c r="ABG556" s="165"/>
      <c r="ABH556" s="165"/>
      <c r="ABI556" s="165"/>
      <c r="ABJ556" s="165"/>
      <c r="ABK556" s="165"/>
      <c r="ABL556" s="165"/>
      <c r="ABM556" s="165"/>
      <c r="ABN556" s="165"/>
      <c r="ABO556" s="165"/>
      <c r="ABP556" s="165"/>
      <c r="ABQ556" s="165"/>
      <c r="ABR556" s="165"/>
      <c r="ABS556" s="165"/>
      <c r="ABT556" s="165"/>
      <c r="ABU556" s="165"/>
      <c r="ABV556" s="165"/>
      <c r="ABW556" s="165"/>
      <c r="ABX556" s="165"/>
      <c r="ABY556" s="165"/>
      <c r="ABZ556" s="165"/>
      <c r="ACA556" s="165"/>
      <c r="ACB556" s="165"/>
      <c r="ACC556" s="165"/>
      <c r="ACD556" s="165"/>
      <c r="ACE556" s="165"/>
      <c r="ACF556" s="165"/>
      <c r="ACG556" s="165"/>
      <c r="ACH556" s="165"/>
      <c r="ACI556" s="165"/>
      <c r="ACJ556" s="165"/>
      <c r="ACK556" s="165"/>
      <c r="ACL556" s="165"/>
      <c r="ACM556" s="165"/>
      <c r="ACN556" s="165"/>
      <c r="ACO556" s="165"/>
      <c r="ACP556" s="165"/>
      <c r="ACQ556" s="165"/>
      <c r="ACR556" s="165"/>
      <c r="ACS556" s="165"/>
      <c r="ACT556" s="165"/>
      <c r="ACU556" s="165"/>
      <c r="ACV556" s="165"/>
      <c r="ACW556" s="165"/>
      <c r="ACX556" s="165"/>
      <c r="ACY556" s="165"/>
      <c r="ACZ556" s="165"/>
      <c r="ADA556" s="165"/>
      <c r="ADB556" s="165"/>
      <c r="ADC556" s="165"/>
      <c r="ADD556" s="165"/>
      <c r="ADE556" s="165"/>
      <c r="ADF556" s="165"/>
      <c r="ADG556" s="165"/>
      <c r="ADH556" s="165"/>
      <c r="ADI556" s="165"/>
      <c r="ADJ556" s="165"/>
      <c r="ADK556" s="165"/>
      <c r="ADL556" s="165"/>
      <c r="ADM556" s="165"/>
      <c r="ADN556" s="165"/>
      <c r="ADO556" s="165"/>
      <c r="ADP556" s="165"/>
      <c r="ADQ556" s="165"/>
      <c r="ADR556" s="165"/>
      <c r="ADS556" s="165"/>
      <c r="ADT556" s="165"/>
      <c r="ADU556" s="165"/>
      <c r="ADV556" s="165"/>
      <c r="ADW556" s="165"/>
      <c r="ADX556" s="165"/>
      <c r="ADY556" s="165"/>
      <c r="ADZ556" s="165"/>
      <c r="AEA556" s="165"/>
      <c r="AEB556" s="165"/>
      <c r="AEC556" s="165"/>
      <c r="AED556" s="165"/>
      <c r="AEE556" s="165"/>
      <c r="AEF556" s="165"/>
      <c r="AEG556" s="165"/>
      <c r="AEH556" s="165"/>
      <c r="AEI556" s="165"/>
      <c r="AEJ556" s="165"/>
      <c r="AEK556" s="165"/>
      <c r="AEL556" s="165"/>
      <c r="AEM556" s="165"/>
      <c r="AEN556" s="165"/>
      <c r="AEO556" s="165"/>
      <c r="AEP556" s="165"/>
      <c r="AEQ556" s="165"/>
      <c r="AER556" s="165"/>
      <c r="AES556" s="165"/>
      <c r="AET556" s="165"/>
      <c r="AEU556" s="165"/>
      <c r="AEV556" s="165"/>
      <c r="AEW556" s="165"/>
      <c r="AEX556" s="165"/>
      <c r="AEY556" s="165"/>
      <c r="AEZ556" s="165"/>
      <c r="AFA556" s="165"/>
      <c r="AFB556" s="165"/>
      <c r="AFC556" s="165"/>
      <c r="AFD556" s="165"/>
      <c r="AFE556" s="165"/>
      <c r="AFF556" s="165"/>
      <c r="AFG556" s="165"/>
      <c r="AFH556" s="165"/>
      <c r="AFI556" s="165"/>
      <c r="AFJ556" s="165"/>
      <c r="AFK556" s="165"/>
      <c r="AFL556" s="165"/>
      <c r="AFM556" s="165"/>
      <c r="AFN556" s="165"/>
      <c r="AFO556" s="165"/>
      <c r="AFP556" s="165"/>
      <c r="AFQ556" s="165"/>
      <c r="AFR556" s="165"/>
      <c r="AFS556" s="165"/>
      <c r="AFT556" s="165"/>
      <c r="AFU556" s="165"/>
      <c r="AFV556" s="165"/>
      <c r="AFW556" s="165"/>
      <c r="AFX556" s="165"/>
      <c r="AFY556" s="165"/>
      <c r="AFZ556" s="165"/>
      <c r="AGA556" s="165"/>
      <c r="AGB556" s="165"/>
      <c r="AGC556" s="165"/>
      <c r="AGD556" s="165"/>
      <c r="AGE556" s="165"/>
      <c r="AGF556" s="165"/>
      <c r="AGG556" s="165"/>
      <c r="AGH556" s="165"/>
      <c r="AGI556" s="165"/>
      <c r="AGJ556" s="165"/>
      <c r="AGK556" s="165"/>
      <c r="AGL556" s="165"/>
      <c r="AGM556" s="165"/>
      <c r="AGN556" s="165"/>
      <c r="AGO556" s="165"/>
      <c r="AGP556" s="165"/>
      <c r="AGQ556" s="165"/>
      <c r="AGR556" s="165"/>
      <c r="AGS556" s="165"/>
      <c r="AGT556" s="165"/>
      <c r="AGU556" s="165"/>
      <c r="AGV556" s="165"/>
      <c r="AGW556" s="165"/>
      <c r="AGX556" s="165"/>
      <c r="AGY556" s="165"/>
      <c r="AGZ556" s="165"/>
      <c r="AHA556" s="165"/>
      <c r="AHB556" s="165"/>
      <c r="AHC556" s="165"/>
      <c r="AHD556" s="165"/>
      <c r="AHE556" s="165"/>
      <c r="AHF556" s="165"/>
      <c r="AHG556" s="165"/>
      <c r="AHH556" s="165"/>
      <c r="AHI556" s="165"/>
      <c r="AHJ556" s="165"/>
      <c r="AHK556" s="165"/>
      <c r="AHL556" s="165"/>
      <c r="AHM556" s="165"/>
      <c r="AHN556" s="165"/>
      <c r="AHO556" s="165"/>
      <c r="AHP556" s="165"/>
      <c r="AHQ556" s="165"/>
      <c r="AHR556" s="165"/>
      <c r="AHS556" s="165"/>
      <c r="AHT556" s="165"/>
      <c r="AHU556" s="165"/>
      <c r="AHV556" s="165"/>
      <c r="AHW556" s="165"/>
      <c r="AHX556" s="165"/>
      <c r="AHY556" s="165"/>
      <c r="AHZ556" s="165"/>
      <c r="AIA556" s="165"/>
      <c r="AIB556" s="165"/>
      <c r="AIC556" s="165"/>
      <c r="AID556" s="165"/>
      <c r="AIE556" s="165"/>
      <c r="AIF556" s="165"/>
      <c r="AIG556" s="165"/>
      <c r="AIH556" s="165"/>
      <c r="AII556" s="165"/>
      <c r="AIJ556" s="165"/>
      <c r="AIK556" s="165"/>
      <c r="AIL556" s="165"/>
      <c r="AIM556" s="165"/>
      <c r="AIN556" s="165"/>
      <c r="AIO556" s="165"/>
      <c r="AIP556" s="165"/>
      <c r="AIQ556" s="165"/>
      <c r="AIR556" s="165"/>
      <c r="AIS556" s="165"/>
      <c r="AIT556" s="165"/>
      <c r="AIU556" s="165"/>
      <c r="AIV556" s="165"/>
      <c r="AIW556" s="165"/>
      <c r="AIX556" s="165"/>
      <c r="AIY556" s="165"/>
      <c r="AIZ556" s="165"/>
      <c r="AJA556" s="165"/>
      <c r="AJB556" s="165"/>
      <c r="AJC556" s="165"/>
      <c r="AJD556" s="165"/>
      <c r="AJE556" s="165"/>
      <c r="AJF556" s="165"/>
      <c r="AJG556" s="165"/>
      <c r="AJH556" s="165"/>
      <c r="AJI556" s="165"/>
      <c r="AJJ556" s="165"/>
      <c r="AJK556" s="165"/>
      <c r="AJL556" s="165"/>
      <c r="AJM556" s="165"/>
      <c r="AJN556" s="165"/>
      <c r="AJO556" s="165"/>
      <c r="AJP556" s="165"/>
      <c r="AJQ556" s="165"/>
      <c r="AJR556" s="165"/>
      <c r="AJS556" s="165"/>
      <c r="AJT556" s="165"/>
      <c r="AJU556" s="165"/>
      <c r="AJV556" s="165"/>
      <c r="AJW556" s="165"/>
      <c r="AJX556" s="165"/>
      <c r="AJY556" s="165"/>
      <c r="AJZ556" s="165"/>
    </row>
    <row r="557" spans="1:962" ht="63" x14ac:dyDescent="0.25">
      <c r="A557" s="126">
        <v>60000712</v>
      </c>
      <c r="B557" s="61" t="s">
        <v>1489</v>
      </c>
      <c r="C557" s="169" t="s">
        <v>1368</v>
      </c>
      <c r="D557" s="155">
        <f t="shared" si="36"/>
        <v>3010</v>
      </c>
      <c r="E557" s="155">
        <f>VLOOKUP(A557,[6]Лист2!$A$10:$G$1458,6,0)</f>
        <v>3612</v>
      </c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5"/>
      <c r="BN557" s="165"/>
      <c r="BO557" s="165"/>
      <c r="BP557" s="165"/>
      <c r="BQ557" s="165"/>
      <c r="BR557" s="165"/>
      <c r="BS557" s="165"/>
      <c r="BT557" s="165"/>
      <c r="BU557" s="165"/>
      <c r="BV557" s="165"/>
      <c r="BW557" s="165"/>
      <c r="BX557" s="165"/>
      <c r="BY557" s="165"/>
      <c r="BZ557" s="165"/>
      <c r="CA557" s="165"/>
      <c r="CB557" s="165"/>
      <c r="CC557" s="165"/>
      <c r="CD557" s="165"/>
      <c r="CE557" s="165"/>
      <c r="CF557" s="165"/>
      <c r="CG557" s="165"/>
      <c r="CH557" s="165"/>
      <c r="CI557" s="165"/>
      <c r="CJ557" s="165"/>
      <c r="CK557" s="165"/>
      <c r="CL557" s="165"/>
      <c r="CM557" s="165"/>
      <c r="CN557" s="165"/>
      <c r="CO557" s="165"/>
      <c r="CP557" s="165"/>
      <c r="CQ557" s="165"/>
      <c r="CR557" s="165"/>
      <c r="CS557" s="165"/>
      <c r="CT557" s="165"/>
      <c r="CU557" s="165"/>
      <c r="CV557" s="165"/>
      <c r="CW557" s="165"/>
      <c r="CX557" s="165"/>
      <c r="CY557" s="165"/>
      <c r="CZ557" s="165"/>
      <c r="DA557" s="165"/>
      <c r="DB557" s="165"/>
      <c r="DC557" s="165"/>
      <c r="DD557" s="165"/>
      <c r="DE557" s="165"/>
      <c r="DF557" s="165"/>
      <c r="DG557" s="165"/>
      <c r="DH557" s="165"/>
      <c r="DI557" s="165"/>
      <c r="DJ557" s="165"/>
      <c r="DK557" s="165"/>
      <c r="DL557" s="165"/>
      <c r="DM557" s="165"/>
      <c r="DN557" s="165"/>
      <c r="DO557" s="165"/>
      <c r="DP557" s="165"/>
      <c r="DQ557" s="165"/>
      <c r="DR557" s="165"/>
      <c r="DS557" s="165"/>
      <c r="DT557" s="165"/>
      <c r="DU557" s="165"/>
      <c r="DV557" s="165"/>
      <c r="DW557" s="165"/>
      <c r="DX557" s="165"/>
      <c r="DY557" s="165"/>
      <c r="DZ557" s="165"/>
      <c r="EA557" s="165"/>
      <c r="EB557" s="165"/>
      <c r="EC557" s="165"/>
      <c r="ED557" s="165"/>
      <c r="EE557" s="165"/>
      <c r="EF557" s="165"/>
      <c r="EG557" s="165"/>
      <c r="EH557" s="165"/>
      <c r="EI557" s="165"/>
      <c r="EJ557" s="165"/>
      <c r="EK557" s="165"/>
      <c r="EL557" s="165"/>
      <c r="EM557" s="165"/>
      <c r="EN557" s="165"/>
      <c r="EO557" s="165"/>
      <c r="EP557" s="165"/>
      <c r="EQ557" s="165"/>
      <c r="ER557" s="165"/>
      <c r="ES557" s="165"/>
      <c r="ET557" s="165"/>
      <c r="EU557" s="165"/>
      <c r="EV557" s="165"/>
      <c r="EW557" s="165"/>
      <c r="EX557" s="165"/>
      <c r="EY557" s="165"/>
      <c r="EZ557" s="165"/>
      <c r="FA557" s="165"/>
      <c r="FB557" s="165"/>
      <c r="FC557" s="165"/>
      <c r="FD557" s="165"/>
      <c r="FE557" s="165"/>
      <c r="FF557" s="165"/>
      <c r="FG557" s="165"/>
      <c r="FH557" s="165"/>
      <c r="FI557" s="165"/>
      <c r="FJ557" s="165"/>
      <c r="FK557" s="165"/>
      <c r="FL557" s="165"/>
      <c r="FM557" s="165"/>
      <c r="FN557" s="165"/>
      <c r="FO557" s="165"/>
      <c r="FP557" s="165"/>
      <c r="FQ557" s="165"/>
      <c r="FR557" s="165"/>
      <c r="FS557" s="165"/>
      <c r="FT557" s="165"/>
      <c r="FU557" s="165"/>
      <c r="FV557" s="165"/>
      <c r="FW557" s="165"/>
      <c r="FX557" s="165"/>
      <c r="FY557" s="165"/>
      <c r="FZ557" s="165"/>
      <c r="GA557" s="165"/>
      <c r="GB557" s="165"/>
      <c r="GC557" s="165"/>
      <c r="GD557" s="165"/>
      <c r="GE557" s="165"/>
      <c r="GF557" s="165"/>
      <c r="GG557" s="165"/>
      <c r="GH557" s="165"/>
      <c r="GI557" s="165"/>
      <c r="GJ557" s="165"/>
      <c r="GK557" s="165"/>
      <c r="GL557" s="165"/>
      <c r="GM557" s="165"/>
      <c r="GN557" s="165"/>
      <c r="GO557" s="165"/>
      <c r="GP557" s="165"/>
      <c r="GQ557" s="165"/>
      <c r="GR557" s="165"/>
      <c r="GS557" s="165"/>
      <c r="GT557" s="165"/>
      <c r="GU557" s="165"/>
      <c r="GV557" s="165"/>
      <c r="GW557" s="165"/>
      <c r="GX557" s="165"/>
      <c r="GY557" s="165"/>
      <c r="GZ557" s="165"/>
      <c r="HA557" s="165"/>
      <c r="HB557" s="165"/>
      <c r="HC557" s="165"/>
      <c r="HD557" s="165"/>
      <c r="HE557" s="165"/>
      <c r="HF557" s="165"/>
      <c r="HG557" s="165"/>
      <c r="HH557" s="165"/>
      <c r="HI557" s="165"/>
      <c r="HJ557" s="165"/>
      <c r="HK557" s="165"/>
      <c r="HL557" s="165"/>
      <c r="HM557" s="165"/>
      <c r="HN557" s="165"/>
      <c r="HO557" s="165"/>
      <c r="HP557" s="165"/>
      <c r="HQ557" s="165"/>
      <c r="HR557" s="165"/>
      <c r="HS557" s="165"/>
      <c r="HT557" s="165"/>
      <c r="HU557" s="165"/>
      <c r="HV557" s="165"/>
      <c r="HW557" s="165"/>
      <c r="HX557" s="165"/>
      <c r="HY557" s="165"/>
      <c r="HZ557" s="165"/>
      <c r="IA557" s="165"/>
      <c r="IB557" s="165"/>
      <c r="IC557" s="165"/>
      <c r="ID557" s="165"/>
      <c r="IE557" s="165"/>
      <c r="IF557" s="165"/>
      <c r="IG557" s="165"/>
      <c r="IH557" s="165"/>
      <c r="II557" s="165"/>
      <c r="IJ557" s="165"/>
      <c r="IK557" s="165"/>
      <c r="IL557" s="165"/>
      <c r="IM557" s="165"/>
      <c r="IN557" s="165"/>
      <c r="IO557" s="165"/>
      <c r="IP557" s="165"/>
      <c r="IQ557" s="165"/>
      <c r="IR557" s="165"/>
      <c r="IS557" s="165"/>
      <c r="IT557" s="165"/>
      <c r="IU557" s="165"/>
      <c r="IV557" s="165"/>
      <c r="IW557" s="165"/>
      <c r="IX557" s="165"/>
      <c r="IY557" s="165"/>
      <c r="IZ557" s="165"/>
      <c r="JA557" s="165"/>
      <c r="JB557" s="165"/>
      <c r="JC557" s="165"/>
      <c r="JD557" s="165"/>
      <c r="JE557" s="165"/>
      <c r="JF557" s="165"/>
      <c r="JG557" s="165"/>
      <c r="JH557" s="165"/>
      <c r="JI557" s="165"/>
      <c r="JJ557" s="165"/>
      <c r="JK557" s="165"/>
      <c r="JL557" s="165"/>
      <c r="JM557" s="165"/>
      <c r="JN557" s="165"/>
      <c r="JO557" s="165"/>
      <c r="JP557" s="165"/>
      <c r="JQ557" s="165"/>
      <c r="JR557" s="165"/>
      <c r="JS557" s="165"/>
      <c r="JT557" s="165"/>
      <c r="JU557" s="165"/>
      <c r="JV557" s="165"/>
      <c r="JW557" s="165"/>
      <c r="JX557" s="165"/>
      <c r="JY557" s="165"/>
      <c r="JZ557" s="165"/>
      <c r="KA557" s="165"/>
      <c r="KB557" s="165"/>
      <c r="KC557" s="165"/>
      <c r="KD557" s="165"/>
      <c r="KE557" s="165"/>
      <c r="KF557" s="165"/>
      <c r="KG557" s="165"/>
      <c r="KH557" s="165"/>
      <c r="KI557" s="165"/>
      <c r="KJ557" s="165"/>
      <c r="KK557" s="165"/>
      <c r="KL557" s="165"/>
      <c r="KM557" s="165"/>
      <c r="KN557" s="165"/>
      <c r="KO557" s="165"/>
      <c r="KP557" s="165"/>
      <c r="KQ557" s="165"/>
      <c r="KR557" s="165"/>
      <c r="KS557" s="165"/>
      <c r="KT557" s="165"/>
      <c r="KU557" s="165"/>
      <c r="KV557" s="165"/>
      <c r="KW557" s="165"/>
      <c r="KX557" s="165"/>
      <c r="KY557" s="165"/>
      <c r="KZ557" s="165"/>
      <c r="LA557" s="165"/>
      <c r="LB557" s="165"/>
      <c r="LC557" s="165"/>
      <c r="LD557" s="165"/>
      <c r="LE557" s="165"/>
      <c r="LF557" s="165"/>
      <c r="LG557" s="165"/>
      <c r="LH557" s="165"/>
      <c r="LI557" s="165"/>
      <c r="LJ557" s="165"/>
      <c r="LK557" s="165"/>
      <c r="LL557" s="165"/>
      <c r="LM557" s="165"/>
      <c r="LN557" s="165"/>
      <c r="LO557" s="165"/>
      <c r="LP557" s="165"/>
      <c r="LQ557" s="165"/>
      <c r="LR557" s="165"/>
      <c r="LS557" s="165"/>
      <c r="LT557" s="165"/>
      <c r="LU557" s="165"/>
      <c r="LV557" s="165"/>
      <c r="LW557" s="165"/>
      <c r="LX557" s="165"/>
      <c r="LY557" s="165"/>
      <c r="LZ557" s="165"/>
      <c r="MA557" s="165"/>
      <c r="MB557" s="165"/>
      <c r="MC557" s="165"/>
      <c r="MD557" s="165"/>
      <c r="ME557" s="165"/>
      <c r="MF557" s="165"/>
      <c r="MG557" s="165"/>
      <c r="MH557" s="165"/>
      <c r="MI557" s="165"/>
      <c r="MJ557" s="165"/>
      <c r="MK557" s="165"/>
      <c r="ML557" s="165"/>
      <c r="MM557" s="165"/>
      <c r="MN557" s="165"/>
      <c r="MO557" s="165"/>
      <c r="MP557" s="165"/>
      <c r="MQ557" s="165"/>
      <c r="MR557" s="165"/>
      <c r="MS557" s="165"/>
      <c r="MT557" s="165"/>
      <c r="MU557" s="165"/>
      <c r="MV557" s="165"/>
      <c r="MW557" s="165"/>
      <c r="MX557" s="165"/>
      <c r="MY557" s="165"/>
      <c r="MZ557" s="165"/>
      <c r="NA557" s="165"/>
      <c r="NB557" s="165"/>
      <c r="NC557" s="165"/>
      <c r="ND557" s="165"/>
      <c r="NE557" s="165"/>
      <c r="NF557" s="165"/>
      <c r="NG557" s="165"/>
      <c r="NH557" s="165"/>
      <c r="NI557" s="165"/>
      <c r="NJ557" s="165"/>
      <c r="NK557" s="165"/>
      <c r="NL557" s="165"/>
      <c r="NM557" s="165"/>
      <c r="NN557" s="165"/>
      <c r="NO557" s="165"/>
      <c r="NP557" s="165"/>
      <c r="NQ557" s="165"/>
      <c r="NR557" s="165"/>
      <c r="NS557" s="165"/>
      <c r="NT557" s="165"/>
      <c r="NU557" s="165"/>
      <c r="NV557" s="165"/>
      <c r="NW557" s="165"/>
      <c r="NX557" s="165"/>
      <c r="NY557" s="165"/>
      <c r="NZ557" s="165"/>
      <c r="OA557" s="165"/>
      <c r="OB557" s="165"/>
      <c r="OC557" s="165"/>
      <c r="OD557" s="165"/>
      <c r="OE557" s="165"/>
      <c r="OF557" s="165"/>
      <c r="OG557" s="165"/>
      <c r="OH557" s="165"/>
      <c r="OI557" s="165"/>
      <c r="OJ557" s="165"/>
      <c r="OK557" s="165"/>
      <c r="OL557" s="165"/>
      <c r="OM557" s="165"/>
      <c r="ON557" s="165"/>
      <c r="OO557" s="165"/>
      <c r="OP557" s="165"/>
      <c r="OQ557" s="165"/>
      <c r="OR557" s="165"/>
      <c r="OS557" s="165"/>
      <c r="OT557" s="165"/>
      <c r="OU557" s="165"/>
      <c r="OV557" s="165"/>
      <c r="OW557" s="165"/>
      <c r="OX557" s="165"/>
      <c r="OY557" s="165"/>
      <c r="OZ557" s="165"/>
      <c r="PA557" s="165"/>
      <c r="PB557" s="165"/>
      <c r="PC557" s="165"/>
      <c r="PD557" s="165"/>
      <c r="PE557" s="165"/>
      <c r="PF557" s="165"/>
      <c r="PG557" s="165"/>
      <c r="PH557" s="165"/>
      <c r="PI557" s="165"/>
      <c r="PJ557" s="165"/>
      <c r="PK557" s="165"/>
      <c r="PL557" s="165"/>
      <c r="PM557" s="165"/>
      <c r="PN557" s="165"/>
      <c r="PO557" s="165"/>
      <c r="PP557" s="165"/>
      <c r="PQ557" s="165"/>
      <c r="PR557" s="165"/>
      <c r="PS557" s="165"/>
      <c r="PT557" s="165"/>
      <c r="PU557" s="165"/>
      <c r="PV557" s="165"/>
      <c r="PW557" s="165"/>
      <c r="PX557" s="165"/>
      <c r="PY557" s="165"/>
      <c r="PZ557" s="165"/>
      <c r="QA557" s="165"/>
      <c r="QB557" s="165"/>
      <c r="QC557" s="165"/>
      <c r="QD557" s="165"/>
      <c r="QE557" s="165"/>
      <c r="QF557" s="165"/>
      <c r="QG557" s="165"/>
      <c r="QH557" s="165"/>
      <c r="QI557" s="165"/>
      <c r="QJ557" s="165"/>
      <c r="QK557" s="165"/>
      <c r="QL557" s="165"/>
      <c r="QM557" s="165"/>
      <c r="QN557" s="165"/>
      <c r="QO557" s="165"/>
      <c r="QP557" s="165"/>
      <c r="QQ557" s="165"/>
      <c r="QR557" s="165"/>
      <c r="QS557" s="165"/>
      <c r="QT557" s="165"/>
      <c r="QU557" s="165"/>
      <c r="QV557" s="165"/>
      <c r="QW557" s="165"/>
      <c r="QX557" s="165"/>
      <c r="QY557" s="165"/>
      <c r="QZ557" s="165"/>
      <c r="RA557" s="165"/>
      <c r="RB557" s="165"/>
      <c r="RC557" s="165"/>
      <c r="RD557" s="165"/>
      <c r="RE557" s="165"/>
      <c r="RF557" s="165"/>
      <c r="RG557" s="165"/>
      <c r="RH557" s="165"/>
      <c r="RI557" s="165"/>
      <c r="RJ557" s="165"/>
      <c r="RK557" s="165"/>
      <c r="RL557" s="165"/>
      <c r="RM557" s="165"/>
      <c r="RN557" s="165"/>
      <c r="RO557" s="165"/>
      <c r="RP557" s="165"/>
      <c r="RQ557" s="165"/>
      <c r="RR557" s="165"/>
      <c r="RS557" s="165"/>
      <c r="RT557" s="165"/>
      <c r="RU557" s="165"/>
      <c r="RV557" s="165"/>
      <c r="RW557" s="165"/>
      <c r="RX557" s="165"/>
      <c r="RY557" s="165"/>
      <c r="RZ557" s="165"/>
      <c r="SA557" s="165"/>
      <c r="SB557" s="165"/>
      <c r="SC557" s="165"/>
      <c r="SD557" s="165"/>
      <c r="SE557" s="165"/>
      <c r="SF557" s="165"/>
      <c r="SG557" s="165"/>
      <c r="SH557" s="165"/>
      <c r="SI557" s="165"/>
      <c r="SJ557" s="165"/>
      <c r="SK557" s="165"/>
      <c r="SL557" s="165"/>
      <c r="SM557" s="165"/>
      <c r="SN557" s="165"/>
      <c r="SO557" s="165"/>
      <c r="SP557" s="165"/>
      <c r="SQ557" s="165"/>
      <c r="SR557" s="165"/>
      <c r="SS557" s="165"/>
      <c r="ST557" s="165"/>
      <c r="SU557" s="165"/>
      <c r="SV557" s="165"/>
      <c r="SW557" s="165"/>
      <c r="SX557" s="165"/>
      <c r="SY557" s="165"/>
      <c r="SZ557" s="165"/>
      <c r="TA557" s="165"/>
      <c r="TB557" s="165"/>
      <c r="TC557" s="165"/>
      <c r="TD557" s="165"/>
      <c r="TE557" s="165"/>
      <c r="TF557" s="165"/>
      <c r="TG557" s="165"/>
      <c r="TH557" s="165"/>
      <c r="TI557" s="165"/>
      <c r="TJ557" s="165"/>
      <c r="TK557" s="165"/>
      <c r="TL557" s="165"/>
      <c r="TM557" s="165"/>
      <c r="TN557" s="165"/>
      <c r="TO557" s="165"/>
      <c r="TP557" s="165"/>
      <c r="TQ557" s="165"/>
      <c r="TR557" s="165"/>
      <c r="TS557" s="165"/>
      <c r="TT557" s="165"/>
      <c r="TU557" s="165"/>
      <c r="TV557" s="165"/>
      <c r="TW557" s="165"/>
      <c r="TX557" s="165"/>
      <c r="TY557" s="165"/>
      <c r="TZ557" s="165"/>
      <c r="UA557" s="165"/>
      <c r="UB557" s="165"/>
      <c r="UC557" s="165"/>
      <c r="UD557" s="165"/>
      <c r="UE557" s="165"/>
      <c r="UF557" s="165"/>
      <c r="UG557" s="165"/>
      <c r="UH557" s="165"/>
      <c r="UI557" s="165"/>
      <c r="UJ557" s="165"/>
      <c r="UK557" s="165"/>
      <c r="UL557" s="165"/>
      <c r="UM557" s="165"/>
      <c r="UN557" s="165"/>
      <c r="UO557" s="165"/>
      <c r="UP557" s="165"/>
      <c r="UQ557" s="165"/>
      <c r="UR557" s="165"/>
      <c r="US557" s="165"/>
      <c r="UT557" s="165"/>
      <c r="UU557" s="165"/>
      <c r="UV557" s="165"/>
      <c r="UW557" s="165"/>
      <c r="UX557" s="165"/>
      <c r="UY557" s="165"/>
      <c r="UZ557" s="165"/>
      <c r="VA557" s="165"/>
      <c r="VB557" s="165"/>
      <c r="VC557" s="165"/>
      <c r="VD557" s="165"/>
      <c r="VE557" s="165"/>
      <c r="VF557" s="165"/>
      <c r="VG557" s="165"/>
      <c r="VH557" s="165"/>
      <c r="VI557" s="165"/>
      <c r="VJ557" s="165"/>
      <c r="VK557" s="165"/>
      <c r="VL557" s="165"/>
      <c r="VM557" s="165"/>
      <c r="VN557" s="165"/>
      <c r="VO557" s="165"/>
      <c r="VP557" s="165"/>
      <c r="VQ557" s="165"/>
      <c r="VR557" s="165"/>
      <c r="VS557" s="165"/>
      <c r="VT557" s="165"/>
      <c r="VU557" s="165"/>
      <c r="VV557" s="165"/>
      <c r="VW557" s="165"/>
      <c r="VX557" s="165"/>
      <c r="VY557" s="165"/>
      <c r="VZ557" s="165"/>
      <c r="WA557" s="165"/>
      <c r="WB557" s="165"/>
      <c r="WC557" s="165"/>
      <c r="WD557" s="165"/>
      <c r="WE557" s="165"/>
      <c r="WF557" s="165"/>
      <c r="WG557" s="165"/>
      <c r="WH557" s="165"/>
      <c r="WI557" s="165"/>
      <c r="WJ557" s="165"/>
      <c r="WK557" s="165"/>
      <c r="WL557" s="165"/>
      <c r="WM557" s="165"/>
      <c r="WN557" s="165"/>
      <c r="WO557" s="165"/>
      <c r="WP557" s="165"/>
      <c r="WQ557" s="165"/>
      <c r="WR557" s="165"/>
      <c r="WS557" s="165"/>
      <c r="WT557" s="165"/>
      <c r="WU557" s="165"/>
      <c r="WV557" s="165"/>
      <c r="WW557" s="165"/>
      <c r="WX557" s="165"/>
      <c r="WY557" s="165"/>
      <c r="WZ557" s="165"/>
      <c r="XA557" s="165"/>
      <c r="XB557" s="165"/>
      <c r="XC557" s="165"/>
      <c r="XD557" s="165"/>
      <c r="XE557" s="165"/>
      <c r="XF557" s="165"/>
      <c r="XG557" s="165"/>
      <c r="XH557" s="165"/>
      <c r="XI557" s="165"/>
      <c r="XJ557" s="165"/>
      <c r="XK557" s="165"/>
      <c r="XL557" s="165"/>
      <c r="XM557" s="165"/>
      <c r="XN557" s="165"/>
      <c r="XO557" s="165"/>
      <c r="XP557" s="165"/>
      <c r="XQ557" s="165"/>
      <c r="XR557" s="165"/>
      <c r="XS557" s="165"/>
      <c r="XT557" s="165"/>
      <c r="XU557" s="165"/>
      <c r="XV557" s="165"/>
      <c r="XW557" s="165"/>
      <c r="XX557" s="165"/>
      <c r="XY557" s="165"/>
      <c r="XZ557" s="165"/>
      <c r="YA557" s="165"/>
      <c r="YB557" s="165"/>
      <c r="YC557" s="165"/>
      <c r="YD557" s="165"/>
      <c r="YE557" s="165"/>
      <c r="YF557" s="165"/>
      <c r="YG557" s="165"/>
      <c r="YH557" s="165"/>
      <c r="YI557" s="165"/>
      <c r="YJ557" s="165"/>
      <c r="YK557" s="165"/>
      <c r="YL557" s="165"/>
      <c r="YM557" s="165"/>
      <c r="YN557" s="165"/>
      <c r="YO557" s="165"/>
      <c r="YP557" s="165"/>
      <c r="YQ557" s="165"/>
      <c r="YR557" s="165"/>
      <c r="YS557" s="165"/>
      <c r="YT557" s="165"/>
      <c r="YU557" s="165"/>
      <c r="YV557" s="165"/>
      <c r="YW557" s="165"/>
      <c r="YX557" s="165"/>
      <c r="YY557" s="165"/>
      <c r="YZ557" s="165"/>
      <c r="ZA557" s="165"/>
      <c r="ZB557" s="165"/>
      <c r="ZC557" s="165"/>
      <c r="ZD557" s="165"/>
      <c r="ZE557" s="165"/>
      <c r="ZF557" s="165"/>
      <c r="ZG557" s="165"/>
      <c r="ZH557" s="165"/>
      <c r="ZI557" s="165"/>
      <c r="ZJ557" s="165"/>
      <c r="ZK557" s="165"/>
      <c r="ZL557" s="165"/>
      <c r="ZM557" s="165"/>
      <c r="ZN557" s="165"/>
      <c r="ZO557" s="165"/>
      <c r="ZP557" s="165"/>
      <c r="ZQ557" s="165"/>
      <c r="ZR557" s="165"/>
      <c r="ZS557" s="165"/>
      <c r="ZT557" s="165"/>
      <c r="ZU557" s="165"/>
      <c r="ZV557" s="165"/>
      <c r="ZW557" s="165"/>
      <c r="ZX557" s="165"/>
      <c r="ZY557" s="165"/>
      <c r="ZZ557" s="165"/>
      <c r="AAA557" s="165"/>
      <c r="AAB557" s="165"/>
      <c r="AAC557" s="165"/>
      <c r="AAD557" s="165"/>
      <c r="AAE557" s="165"/>
      <c r="AAF557" s="165"/>
      <c r="AAG557" s="165"/>
      <c r="AAH557" s="165"/>
      <c r="AAI557" s="165"/>
      <c r="AAJ557" s="165"/>
      <c r="AAK557" s="165"/>
      <c r="AAL557" s="165"/>
      <c r="AAM557" s="165"/>
      <c r="AAN557" s="165"/>
      <c r="AAO557" s="165"/>
      <c r="AAP557" s="165"/>
      <c r="AAQ557" s="165"/>
      <c r="AAR557" s="165"/>
      <c r="AAS557" s="165"/>
      <c r="AAT557" s="165"/>
      <c r="AAU557" s="165"/>
      <c r="AAV557" s="165"/>
      <c r="AAW557" s="165"/>
      <c r="AAX557" s="165"/>
      <c r="AAY557" s="165"/>
      <c r="AAZ557" s="165"/>
      <c r="ABA557" s="165"/>
      <c r="ABB557" s="165"/>
      <c r="ABC557" s="165"/>
      <c r="ABD557" s="165"/>
      <c r="ABE557" s="165"/>
      <c r="ABF557" s="165"/>
      <c r="ABG557" s="165"/>
      <c r="ABH557" s="165"/>
      <c r="ABI557" s="165"/>
      <c r="ABJ557" s="165"/>
      <c r="ABK557" s="165"/>
      <c r="ABL557" s="165"/>
      <c r="ABM557" s="165"/>
      <c r="ABN557" s="165"/>
      <c r="ABO557" s="165"/>
      <c r="ABP557" s="165"/>
      <c r="ABQ557" s="165"/>
      <c r="ABR557" s="165"/>
      <c r="ABS557" s="165"/>
      <c r="ABT557" s="165"/>
      <c r="ABU557" s="165"/>
      <c r="ABV557" s="165"/>
      <c r="ABW557" s="165"/>
      <c r="ABX557" s="165"/>
      <c r="ABY557" s="165"/>
      <c r="ABZ557" s="165"/>
      <c r="ACA557" s="165"/>
      <c r="ACB557" s="165"/>
      <c r="ACC557" s="165"/>
      <c r="ACD557" s="165"/>
      <c r="ACE557" s="165"/>
      <c r="ACF557" s="165"/>
      <c r="ACG557" s="165"/>
      <c r="ACH557" s="165"/>
      <c r="ACI557" s="165"/>
      <c r="ACJ557" s="165"/>
      <c r="ACK557" s="165"/>
      <c r="ACL557" s="165"/>
      <c r="ACM557" s="165"/>
      <c r="ACN557" s="165"/>
      <c r="ACO557" s="165"/>
      <c r="ACP557" s="165"/>
      <c r="ACQ557" s="165"/>
      <c r="ACR557" s="165"/>
      <c r="ACS557" s="165"/>
      <c r="ACT557" s="165"/>
      <c r="ACU557" s="165"/>
      <c r="ACV557" s="165"/>
      <c r="ACW557" s="165"/>
      <c r="ACX557" s="165"/>
      <c r="ACY557" s="165"/>
      <c r="ACZ557" s="165"/>
      <c r="ADA557" s="165"/>
      <c r="ADB557" s="165"/>
      <c r="ADC557" s="165"/>
      <c r="ADD557" s="165"/>
      <c r="ADE557" s="165"/>
      <c r="ADF557" s="165"/>
      <c r="ADG557" s="165"/>
      <c r="ADH557" s="165"/>
      <c r="ADI557" s="165"/>
      <c r="ADJ557" s="165"/>
      <c r="ADK557" s="165"/>
      <c r="ADL557" s="165"/>
      <c r="ADM557" s="165"/>
      <c r="ADN557" s="165"/>
      <c r="ADO557" s="165"/>
      <c r="ADP557" s="165"/>
      <c r="ADQ557" s="165"/>
      <c r="ADR557" s="165"/>
      <c r="ADS557" s="165"/>
      <c r="ADT557" s="165"/>
      <c r="ADU557" s="165"/>
      <c r="ADV557" s="165"/>
      <c r="ADW557" s="165"/>
      <c r="ADX557" s="165"/>
      <c r="ADY557" s="165"/>
      <c r="ADZ557" s="165"/>
      <c r="AEA557" s="165"/>
      <c r="AEB557" s="165"/>
      <c r="AEC557" s="165"/>
      <c r="AED557" s="165"/>
      <c r="AEE557" s="165"/>
      <c r="AEF557" s="165"/>
      <c r="AEG557" s="165"/>
      <c r="AEH557" s="165"/>
      <c r="AEI557" s="165"/>
      <c r="AEJ557" s="165"/>
      <c r="AEK557" s="165"/>
      <c r="AEL557" s="165"/>
      <c r="AEM557" s="165"/>
      <c r="AEN557" s="165"/>
      <c r="AEO557" s="165"/>
      <c r="AEP557" s="165"/>
      <c r="AEQ557" s="165"/>
      <c r="AER557" s="165"/>
      <c r="AES557" s="165"/>
      <c r="AET557" s="165"/>
      <c r="AEU557" s="165"/>
      <c r="AEV557" s="165"/>
      <c r="AEW557" s="165"/>
      <c r="AEX557" s="165"/>
      <c r="AEY557" s="165"/>
      <c r="AEZ557" s="165"/>
      <c r="AFA557" s="165"/>
      <c r="AFB557" s="165"/>
      <c r="AFC557" s="165"/>
      <c r="AFD557" s="165"/>
      <c r="AFE557" s="165"/>
      <c r="AFF557" s="165"/>
      <c r="AFG557" s="165"/>
      <c r="AFH557" s="165"/>
      <c r="AFI557" s="165"/>
      <c r="AFJ557" s="165"/>
      <c r="AFK557" s="165"/>
      <c r="AFL557" s="165"/>
      <c r="AFM557" s="165"/>
      <c r="AFN557" s="165"/>
      <c r="AFO557" s="165"/>
      <c r="AFP557" s="165"/>
      <c r="AFQ557" s="165"/>
      <c r="AFR557" s="165"/>
      <c r="AFS557" s="165"/>
      <c r="AFT557" s="165"/>
      <c r="AFU557" s="165"/>
      <c r="AFV557" s="165"/>
      <c r="AFW557" s="165"/>
      <c r="AFX557" s="165"/>
      <c r="AFY557" s="165"/>
      <c r="AFZ557" s="165"/>
      <c r="AGA557" s="165"/>
      <c r="AGB557" s="165"/>
      <c r="AGC557" s="165"/>
      <c r="AGD557" s="165"/>
      <c r="AGE557" s="165"/>
      <c r="AGF557" s="165"/>
      <c r="AGG557" s="165"/>
      <c r="AGH557" s="165"/>
      <c r="AGI557" s="165"/>
      <c r="AGJ557" s="165"/>
      <c r="AGK557" s="165"/>
      <c r="AGL557" s="165"/>
      <c r="AGM557" s="165"/>
      <c r="AGN557" s="165"/>
      <c r="AGO557" s="165"/>
      <c r="AGP557" s="165"/>
      <c r="AGQ557" s="165"/>
      <c r="AGR557" s="165"/>
      <c r="AGS557" s="165"/>
      <c r="AGT557" s="165"/>
      <c r="AGU557" s="165"/>
      <c r="AGV557" s="165"/>
      <c r="AGW557" s="165"/>
      <c r="AGX557" s="165"/>
      <c r="AGY557" s="165"/>
      <c r="AGZ557" s="165"/>
      <c r="AHA557" s="165"/>
      <c r="AHB557" s="165"/>
      <c r="AHC557" s="165"/>
      <c r="AHD557" s="165"/>
      <c r="AHE557" s="165"/>
      <c r="AHF557" s="165"/>
      <c r="AHG557" s="165"/>
      <c r="AHH557" s="165"/>
      <c r="AHI557" s="165"/>
      <c r="AHJ557" s="165"/>
      <c r="AHK557" s="165"/>
      <c r="AHL557" s="165"/>
      <c r="AHM557" s="165"/>
      <c r="AHN557" s="165"/>
      <c r="AHO557" s="165"/>
      <c r="AHP557" s="165"/>
      <c r="AHQ557" s="165"/>
      <c r="AHR557" s="165"/>
      <c r="AHS557" s="165"/>
      <c r="AHT557" s="165"/>
      <c r="AHU557" s="165"/>
      <c r="AHV557" s="165"/>
      <c r="AHW557" s="165"/>
      <c r="AHX557" s="165"/>
      <c r="AHY557" s="165"/>
      <c r="AHZ557" s="165"/>
      <c r="AIA557" s="165"/>
      <c r="AIB557" s="165"/>
      <c r="AIC557" s="165"/>
      <c r="AID557" s="165"/>
      <c r="AIE557" s="165"/>
      <c r="AIF557" s="165"/>
      <c r="AIG557" s="165"/>
      <c r="AIH557" s="165"/>
      <c r="AII557" s="165"/>
      <c r="AIJ557" s="165"/>
      <c r="AIK557" s="165"/>
      <c r="AIL557" s="165"/>
      <c r="AIM557" s="165"/>
      <c r="AIN557" s="165"/>
      <c r="AIO557" s="165"/>
      <c r="AIP557" s="165"/>
      <c r="AIQ557" s="165"/>
      <c r="AIR557" s="165"/>
      <c r="AIS557" s="165"/>
      <c r="AIT557" s="165"/>
      <c r="AIU557" s="165"/>
      <c r="AIV557" s="165"/>
      <c r="AIW557" s="165"/>
      <c r="AIX557" s="165"/>
      <c r="AIY557" s="165"/>
      <c r="AIZ557" s="165"/>
      <c r="AJA557" s="165"/>
      <c r="AJB557" s="165"/>
      <c r="AJC557" s="165"/>
      <c r="AJD557" s="165"/>
      <c r="AJE557" s="165"/>
      <c r="AJF557" s="165"/>
      <c r="AJG557" s="165"/>
      <c r="AJH557" s="165"/>
      <c r="AJI557" s="165"/>
      <c r="AJJ557" s="165"/>
      <c r="AJK557" s="165"/>
      <c r="AJL557" s="165"/>
      <c r="AJM557" s="165"/>
      <c r="AJN557" s="165"/>
      <c r="AJO557" s="165"/>
      <c r="AJP557" s="165"/>
      <c r="AJQ557" s="165"/>
      <c r="AJR557" s="165"/>
      <c r="AJS557" s="165"/>
      <c r="AJT557" s="165"/>
      <c r="AJU557" s="165"/>
      <c r="AJV557" s="165"/>
      <c r="AJW557" s="165"/>
      <c r="AJX557" s="165"/>
      <c r="AJY557" s="165"/>
      <c r="AJZ557" s="165"/>
    </row>
    <row r="558" spans="1:962" ht="63" x14ac:dyDescent="0.25">
      <c r="A558" s="126">
        <v>60000713</v>
      </c>
      <c r="B558" s="61" t="s">
        <v>1605</v>
      </c>
      <c r="C558" s="169" t="s">
        <v>1368</v>
      </c>
      <c r="D558" s="155">
        <f t="shared" si="36"/>
        <v>3735</v>
      </c>
      <c r="E558" s="155">
        <f>VLOOKUP(A558,[6]Лист2!$A$10:$G$1458,6,0)</f>
        <v>4482</v>
      </c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5"/>
      <c r="BN558" s="165"/>
      <c r="BO558" s="165"/>
      <c r="BP558" s="165"/>
      <c r="BQ558" s="165"/>
      <c r="BR558" s="165"/>
      <c r="BS558" s="165"/>
      <c r="BT558" s="165"/>
      <c r="BU558" s="165"/>
      <c r="BV558" s="165"/>
      <c r="BW558" s="165"/>
      <c r="BX558" s="165"/>
      <c r="BY558" s="165"/>
      <c r="BZ558" s="165"/>
      <c r="CA558" s="165"/>
      <c r="CB558" s="165"/>
      <c r="CC558" s="165"/>
      <c r="CD558" s="165"/>
      <c r="CE558" s="165"/>
      <c r="CF558" s="165"/>
      <c r="CG558" s="165"/>
      <c r="CH558" s="165"/>
      <c r="CI558" s="165"/>
      <c r="CJ558" s="165"/>
      <c r="CK558" s="165"/>
      <c r="CL558" s="165"/>
      <c r="CM558" s="165"/>
      <c r="CN558" s="165"/>
      <c r="CO558" s="165"/>
      <c r="CP558" s="165"/>
      <c r="CQ558" s="165"/>
      <c r="CR558" s="165"/>
      <c r="CS558" s="165"/>
      <c r="CT558" s="165"/>
      <c r="CU558" s="165"/>
      <c r="CV558" s="165"/>
      <c r="CW558" s="165"/>
      <c r="CX558" s="165"/>
      <c r="CY558" s="165"/>
      <c r="CZ558" s="165"/>
      <c r="DA558" s="165"/>
      <c r="DB558" s="165"/>
      <c r="DC558" s="165"/>
      <c r="DD558" s="165"/>
      <c r="DE558" s="165"/>
      <c r="DF558" s="165"/>
      <c r="DG558" s="165"/>
      <c r="DH558" s="165"/>
      <c r="DI558" s="165"/>
      <c r="DJ558" s="165"/>
      <c r="DK558" s="165"/>
      <c r="DL558" s="165"/>
      <c r="DM558" s="165"/>
      <c r="DN558" s="165"/>
      <c r="DO558" s="165"/>
      <c r="DP558" s="165"/>
      <c r="DQ558" s="165"/>
      <c r="DR558" s="165"/>
      <c r="DS558" s="165"/>
      <c r="DT558" s="165"/>
      <c r="DU558" s="165"/>
      <c r="DV558" s="165"/>
      <c r="DW558" s="165"/>
      <c r="DX558" s="165"/>
      <c r="DY558" s="165"/>
      <c r="DZ558" s="165"/>
      <c r="EA558" s="165"/>
      <c r="EB558" s="165"/>
      <c r="EC558" s="165"/>
      <c r="ED558" s="165"/>
      <c r="EE558" s="165"/>
      <c r="EF558" s="165"/>
      <c r="EG558" s="165"/>
      <c r="EH558" s="165"/>
      <c r="EI558" s="165"/>
      <c r="EJ558" s="165"/>
      <c r="EK558" s="165"/>
      <c r="EL558" s="165"/>
      <c r="EM558" s="165"/>
      <c r="EN558" s="165"/>
      <c r="EO558" s="165"/>
      <c r="EP558" s="165"/>
      <c r="EQ558" s="165"/>
      <c r="ER558" s="165"/>
      <c r="ES558" s="165"/>
      <c r="ET558" s="165"/>
      <c r="EU558" s="165"/>
      <c r="EV558" s="165"/>
      <c r="EW558" s="165"/>
      <c r="EX558" s="165"/>
      <c r="EY558" s="165"/>
      <c r="EZ558" s="165"/>
      <c r="FA558" s="165"/>
      <c r="FB558" s="165"/>
      <c r="FC558" s="165"/>
      <c r="FD558" s="165"/>
      <c r="FE558" s="165"/>
      <c r="FF558" s="165"/>
      <c r="FG558" s="165"/>
      <c r="FH558" s="165"/>
      <c r="FI558" s="165"/>
      <c r="FJ558" s="165"/>
      <c r="FK558" s="165"/>
      <c r="FL558" s="165"/>
      <c r="FM558" s="165"/>
      <c r="FN558" s="165"/>
      <c r="FO558" s="165"/>
      <c r="FP558" s="165"/>
      <c r="FQ558" s="165"/>
      <c r="FR558" s="165"/>
      <c r="FS558" s="165"/>
      <c r="FT558" s="165"/>
      <c r="FU558" s="165"/>
      <c r="FV558" s="165"/>
      <c r="FW558" s="165"/>
      <c r="FX558" s="165"/>
      <c r="FY558" s="165"/>
      <c r="FZ558" s="165"/>
      <c r="GA558" s="165"/>
      <c r="GB558" s="165"/>
      <c r="GC558" s="165"/>
      <c r="GD558" s="165"/>
      <c r="GE558" s="165"/>
      <c r="GF558" s="165"/>
      <c r="GG558" s="165"/>
      <c r="GH558" s="165"/>
      <c r="GI558" s="165"/>
      <c r="GJ558" s="165"/>
      <c r="GK558" s="165"/>
      <c r="GL558" s="165"/>
      <c r="GM558" s="165"/>
      <c r="GN558" s="165"/>
      <c r="GO558" s="165"/>
      <c r="GP558" s="165"/>
      <c r="GQ558" s="165"/>
      <c r="GR558" s="165"/>
      <c r="GS558" s="165"/>
      <c r="GT558" s="165"/>
      <c r="GU558" s="165"/>
      <c r="GV558" s="165"/>
      <c r="GW558" s="165"/>
      <c r="GX558" s="165"/>
      <c r="GY558" s="165"/>
      <c r="GZ558" s="165"/>
      <c r="HA558" s="165"/>
      <c r="HB558" s="165"/>
      <c r="HC558" s="165"/>
      <c r="HD558" s="165"/>
      <c r="HE558" s="165"/>
      <c r="HF558" s="165"/>
      <c r="HG558" s="165"/>
      <c r="HH558" s="165"/>
      <c r="HI558" s="165"/>
      <c r="HJ558" s="165"/>
      <c r="HK558" s="165"/>
      <c r="HL558" s="165"/>
      <c r="HM558" s="165"/>
      <c r="HN558" s="165"/>
      <c r="HO558" s="165"/>
      <c r="HP558" s="165"/>
      <c r="HQ558" s="165"/>
      <c r="HR558" s="165"/>
      <c r="HS558" s="165"/>
      <c r="HT558" s="165"/>
      <c r="HU558" s="165"/>
      <c r="HV558" s="165"/>
      <c r="HW558" s="165"/>
      <c r="HX558" s="165"/>
      <c r="HY558" s="165"/>
      <c r="HZ558" s="165"/>
      <c r="IA558" s="165"/>
      <c r="IB558" s="165"/>
      <c r="IC558" s="165"/>
      <c r="ID558" s="165"/>
      <c r="IE558" s="165"/>
      <c r="IF558" s="165"/>
      <c r="IG558" s="165"/>
      <c r="IH558" s="165"/>
      <c r="II558" s="165"/>
      <c r="IJ558" s="165"/>
      <c r="IK558" s="165"/>
      <c r="IL558" s="165"/>
      <c r="IM558" s="165"/>
      <c r="IN558" s="165"/>
      <c r="IO558" s="165"/>
      <c r="IP558" s="165"/>
      <c r="IQ558" s="165"/>
      <c r="IR558" s="165"/>
      <c r="IS558" s="165"/>
      <c r="IT558" s="165"/>
      <c r="IU558" s="165"/>
      <c r="IV558" s="165"/>
      <c r="IW558" s="165"/>
      <c r="IX558" s="165"/>
      <c r="IY558" s="165"/>
      <c r="IZ558" s="165"/>
      <c r="JA558" s="165"/>
      <c r="JB558" s="165"/>
      <c r="JC558" s="165"/>
      <c r="JD558" s="165"/>
      <c r="JE558" s="165"/>
      <c r="JF558" s="165"/>
      <c r="JG558" s="165"/>
      <c r="JH558" s="165"/>
      <c r="JI558" s="165"/>
      <c r="JJ558" s="165"/>
      <c r="JK558" s="165"/>
      <c r="JL558" s="165"/>
      <c r="JM558" s="165"/>
      <c r="JN558" s="165"/>
      <c r="JO558" s="165"/>
      <c r="JP558" s="165"/>
      <c r="JQ558" s="165"/>
      <c r="JR558" s="165"/>
      <c r="JS558" s="165"/>
      <c r="JT558" s="165"/>
      <c r="JU558" s="165"/>
      <c r="JV558" s="165"/>
      <c r="JW558" s="165"/>
      <c r="JX558" s="165"/>
      <c r="JY558" s="165"/>
      <c r="JZ558" s="165"/>
      <c r="KA558" s="165"/>
      <c r="KB558" s="165"/>
      <c r="KC558" s="165"/>
      <c r="KD558" s="165"/>
      <c r="KE558" s="165"/>
      <c r="KF558" s="165"/>
      <c r="KG558" s="165"/>
      <c r="KH558" s="165"/>
      <c r="KI558" s="165"/>
      <c r="KJ558" s="165"/>
      <c r="KK558" s="165"/>
      <c r="KL558" s="165"/>
      <c r="KM558" s="165"/>
      <c r="KN558" s="165"/>
      <c r="KO558" s="165"/>
      <c r="KP558" s="165"/>
      <c r="KQ558" s="165"/>
      <c r="KR558" s="165"/>
      <c r="KS558" s="165"/>
      <c r="KT558" s="165"/>
      <c r="KU558" s="165"/>
      <c r="KV558" s="165"/>
      <c r="KW558" s="165"/>
      <c r="KX558" s="165"/>
      <c r="KY558" s="165"/>
      <c r="KZ558" s="165"/>
      <c r="LA558" s="165"/>
      <c r="LB558" s="165"/>
      <c r="LC558" s="165"/>
      <c r="LD558" s="165"/>
      <c r="LE558" s="165"/>
      <c r="LF558" s="165"/>
      <c r="LG558" s="165"/>
      <c r="LH558" s="165"/>
      <c r="LI558" s="165"/>
      <c r="LJ558" s="165"/>
      <c r="LK558" s="165"/>
      <c r="LL558" s="165"/>
      <c r="LM558" s="165"/>
      <c r="LN558" s="165"/>
      <c r="LO558" s="165"/>
      <c r="LP558" s="165"/>
      <c r="LQ558" s="165"/>
      <c r="LR558" s="165"/>
      <c r="LS558" s="165"/>
      <c r="LT558" s="165"/>
      <c r="LU558" s="165"/>
      <c r="LV558" s="165"/>
      <c r="LW558" s="165"/>
      <c r="LX558" s="165"/>
      <c r="LY558" s="165"/>
      <c r="LZ558" s="165"/>
      <c r="MA558" s="165"/>
      <c r="MB558" s="165"/>
      <c r="MC558" s="165"/>
      <c r="MD558" s="165"/>
      <c r="ME558" s="165"/>
      <c r="MF558" s="165"/>
      <c r="MG558" s="165"/>
      <c r="MH558" s="165"/>
      <c r="MI558" s="165"/>
      <c r="MJ558" s="165"/>
      <c r="MK558" s="165"/>
      <c r="ML558" s="165"/>
      <c r="MM558" s="165"/>
      <c r="MN558" s="165"/>
      <c r="MO558" s="165"/>
      <c r="MP558" s="165"/>
      <c r="MQ558" s="165"/>
      <c r="MR558" s="165"/>
      <c r="MS558" s="165"/>
      <c r="MT558" s="165"/>
      <c r="MU558" s="165"/>
      <c r="MV558" s="165"/>
      <c r="MW558" s="165"/>
      <c r="MX558" s="165"/>
      <c r="MY558" s="165"/>
      <c r="MZ558" s="165"/>
      <c r="NA558" s="165"/>
      <c r="NB558" s="165"/>
      <c r="NC558" s="165"/>
      <c r="ND558" s="165"/>
      <c r="NE558" s="165"/>
      <c r="NF558" s="165"/>
      <c r="NG558" s="165"/>
      <c r="NH558" s="165"/>
      <c r="NI558" s="165"/>
      <c r="NJ558" s="165"/>
      <c r="NK558" s="165"/>
      <c r="NL558" s="165"/>
      <c r="NM558" s="165"/>
      <c r="NN558" s="165"/>
      <c r="NO558" s="165"/>
      <c r="NP558" s="165"/>
      <c r="NQ558" s="165"/>
      <c r="NR558" s="165"/>
      <c r="NS558" s="165"/>
      <c r="NT558" s="165"/>
      <c r="NU558" s="165"/>
      <c r="NV558" s="165"/>
      <c r="NW558" s="165"/>
      <c r="NX558" s="165"/>
      <c r="NY558" s="165"/>
      <c r="NZ558" s="165"/>
      <c r="OA558" s="165"/>
      <c r="OB558" s="165"/>
      <c r="OC558" s="165"/>
      <c r="OD558" s="165"/>
      <c r="OE558" s="165"/>
      <c r="OF558" s="165"/>
      <c r="OG558" s="165"/>
      <c r="OH558" s="165"/>
      <c r="OI558" s="165"/>
      <c r="OJ558" s="165"/>
      <c r="OK558" s="165"/>
      <c r="OL558" s="165"/>
      <c r="OM558" s="165"/>
      <c r="ON558" s="165"/>
      <c r="OO558" s="165"/>
      <c r="OP558" s="165"/>
      <c r="OQ558" s="165"/>
      <c r="OR558" s="165"/>
      <c r="OS558" s="165"/>
      <c r="OT558" s="165"/>
      <c r="OU558" s="165"/>
      <c r="OV558" s="165"/>
      <c r="OW558" s="165"/>
      <c r="OX558" s="165"/>
      <c r="OY558" s="165"/>
      <c r="OZ558" s="165"/>
      <c r="PA558" s="165"/>
      <c r="PB558" s="165"/>
      <c r="PC558" s="165"/>
      <c r="PD558" s="165"/>
      <c r="PE558" s="165"/>
      <c r="PF558" s="165"/>
      <c r="PG558" s="165"/>
      <c r="PH558" s="165"/>
      <c r="PI558" s="165"/>
      <c r="PJ558" s="165"/>
      <c r="PK558" s="165"/>
      <c r="PL558" s="165"/>
      <c r="PM558" s="165"/>
      <c r="PN558" s="165"/>
      <c r="PO558" s="165"/>
      <c r="PP558" s="165"/>
      <c r="PQ558" s="165"/>
      <c r="PR558" s="165"/>
      <c r="PS558" s="165"/>
      <c r="PT558" s="165"/>
      <c r="PU558" s="165"/>
      <c r="PV558" s="165"/>
      <c r="PW558" s="165"/>
      <c r="PX558" s="165"/>
      <c r="PY558" s="165"/>
      <c r="PZ558" s="165"/>
      <c r="QA558" s="165"/>
      <c r="QB558" s="165"/>
      <c r="QC558" s="165"/>
      <c r="QD558" s="165"/>
      <c r="QE558" s="165"/>
      <c r="QF558" s="165"/>
      <c r="QG558" s="165"/>
      <c r="QH558" s="165"/>
      <c r="QI558" s="165"/>
      <c r="QJ558" s="165"/>
      <c r="QK558" s="165"/>
      <c r="QL558" s="165"/>
      <c r="QM558" s="165"/>
      <c r="QN558" s="165"/>
      <c r="QO558" s="165"/>
      <c r="QP558" s="165"/>
      <c r="QQ558" s="165"/>
      <c r="QR558" s="165"/>
      <c r="QS558" s="165"/>
      <c r="QT558" s="165"/>
      <c r="QU558" s="165"/>
      <c r="QV558" s="165"/>
      <c r="QW558" s="165"/>
      <c r="QX558" s="165"/>
      <c r="QY558" s="165"/>
      <c r="QZ558" s="165"/>
      <c r="RA558" s="165"/>
      <c r="RB558" s="165"/>
      <c r="RC558" s="165"/>
      <c r="RD558" s="165"/>
      <c r="RE558" s="165"/>
      <c r="RF558" s="165"/>
      <c r="RG558" s="165"/>
      <c r="RH558" s="165"/>
      <c r="RI558" s="165"/>
      <c r="RJ558" s="165"/>
      <c r="RK558" s="165"/>
      <c r="RL558" s="165"/>
      <c r="RM558" s="165"/>
      <c r="RN558" s="165"/>
      <c r="RO558" s="165"/>
      <c r="RP558" s="165"/>
      <c r="RQ558" s="165"/>
      <c r="RR558" s="165"/>
      <c r="RS558" s="165"/>
      <c r="RT558" s="165"/>
      <c r="RU558" s="165"/>
      <c r="RV558" s="165"/>
      <c r="RW558" s="165"/>
      <c r="RX558" s="165"/>
      <c r="RY558" s="165"/>
      <c r="RZ558" s="165"/>
      <c r="SA558" s="165"/>
      <c r="SB558" s="165"/>
      <c r="SC558" s="165"/>
      <c r="SD558" s="165"/>
      <c r="SE558" s="165"/>
      <c r="SF558" s="165"/>
      <c r="SG558" s="165"/>
      <c r="SH558" s="165"/>
      <c r="SI558" s="165"/>
      <c r="SJ558" s="165"/>
      <c r="SK558" s="165"/>
      <c r="SL558" s="165"/>
      <c r="SM558" s="165"/>
      <c r="SN558" s="165"/>
      <c r="SO558" s="165"/>
      <c r="SP558" s="165"/>
      <c r="SQ558" s="165"/>
      <c r="SR558" s="165"/>
      <c r="SS558" s="165"/>
      <c r="ST558" s="165"/>
      <c r="SU558" s="165"/>
      <c r="SV558" s="165"/>
      <c r="SW558" s="165"/>
      <c r="SX558" s="165"/>
      <c r="SY558" s="165"/>
      <c r="SZ558" s="165"/>
      <c r="TA558" s="165"/>
      <c r="TB558" s="165"/>
      <c r="TC558" s="165"/>
      <c r="TD558" s="165"/>
      <c r="TE558" s="165"/>
      <c r="TF558" s="165"/>
      <c r="TG558" s="165"/>
      <c r="TH558" s="165"/>
      <c r="TI558" s="165"/>
      <c r="TJ558" s="165"/>
      <c r="TK558" s="165"/>
      <c r="TL558" s="165"/>
      <c r="TM558" s="165"/>
      <c r="TN558" s="165"/>
      <c r="TO558" s="165"/>
      <c r="TP558" s="165"/>
      <c r="TQ558" s="165"/>
      <c r="TR558" s="165"/>
      <c r="TS558" s="165"/>
      <c r="TT558" s="165"/>
      <c r="TU558" s="165"/>
      <c r="TV558" s="165"/>
      <c r="TW558" s="165"/>
      <c r="TX558" s="165"/>
      <c r="TY558" s="165"/>
      <c r="TZ558" s="165"/>
      <c r="UA558" s="165"/>
      <c r="UB558" s="165"/>
      <c r="UC558" s="165"/>
      <c r="UD558" s="165"/>
      <c r="UE558" s="165"/>
      <c r="UF558" s="165"/>
      <c r="UG558" s="165"/>
      <c r="UH558" s="165"/>
      <c r="UI558" s="165"/>
      <c r="UJ558" s="165"/>
      <c r="UK558" s="165"/>
      <c r="UL558" s="165"/>
      <c r="UM558" s="165"/>
      <c r="UN558" s="165"/>
      <c r="UO558" s="165"/>
      <c r="UP558" s="165"/>
      <c r="UQ558" s="165"/>
      <c r="UR558" s="165"/>
      <c r="US558" s="165"/>
      <c r="UT558" s="165"/>
      <c r="UU558" s="165"/>
      <c r="UV558" s="165"/>
      <c r="UW558" s="165"/>
      <c r="UX558" s="165"/>
      <c r="UY558" s="165"/>
      <c r="UZ558" s="165"/>
      <c r="VA558" s="165"/>
      <c r="VB558" s="165"/>
      <c r="VC558" s="165"/>
      <c r="VD558" s="165"/>
      <c r="VE558" s="165"/>
      <c r="VF558" s="165"/>
      <c r="VG558" s="165"/>
      <c r="VH558" s="165"/>
      <c r="VI558" s="165"/>
      <c r="VJ558" s="165"/>
      <c r="VK558" s="165"/>
      <c r="VL558" s="165"/>
      <c r="VM558" s="165"/>
      <c r="VN558" s="165"/>
      <c r="VO558" s="165"/>
      <c r="VP558" s="165"/>
      <c r="VQ558" s="165"/>
      <c r="VR558" s="165"/>
      <c r="VS558" s="165"/>
      <c r="VT558" s="165"/>
      <c r="VU558" s="165"/>
      <c r="VV558" s="165"/>
      <c r="VW558" s="165"/>
      <c r="VX558" s="165"/>
      <c r="VY558" s="165"/>
      <c r="VZ558" s="165"/>
      <c r="WA558" s="165"/>
      <c r="WB558" s="165"/>
      <c r="WC558" s="165"/>
      <c r="WD558" s="165"/>
      <c r="WE558" s="165"/>
      <c r="WF558" s="165"/>
      <c r="WG558" s="165"/>
      <c r="WH558" s="165"/>
      <c r="WI558" s="165"/>
      <c r="WJ558" s="165"/>
      <c r="WK558" s="165"/>
      <c r="WL558" s="165"/>
      <c r="WM558" s="165"/>
      <c r="WN558" s="165"/>
      <c r="WO558" s="165"/>
      <c r="WP558" s="165"/>
      <c r="WQ558" s="165"/>
      <c r="WR558" s="165"/>
      <c r="WS558" s="165"/>
      <c r="WT558" s="165"/>
      <c r="WU558" s="165"/>
      <c r="WV558" s="165"/>
      <c r="WW558" s="165"/>
      <c r="WX558" s="165"/>
      <c r="WY558" s="165"/>
      <c r="WZ558" s="165"/>
      <c r="XA558" s="165"/>
      <c r="XB558" s="165"/>
      <c r="XC558" s="165"/>
      <c r="XD558" s="165"/>
      <c r="XE558" s="165"/>
      <c r="XF558" s="165"/>
      <c r="XG558" s="165"/>
      <c r="XH558" s="165"/>
      <c r="XI558" s="165"/>
      <c r="XJ558" s="165"/>
      <c r="XK558" s="165"/>
      <c r="XL558" s="165"/>
      <c r="XM558" s="165"/>
      <c r="XN558" s="165"/>
      <c r="XO558" s="165"/>
      <c r="XP558" s="165"/>
      <c r="XQ558" s="165"/>
      <c r="XR558" s="165"/>
      <c r="XS558" s="165"/>
      <c r="XT558" s="165"/>
      <c r="XU558" s="165"/>
      <c r="XV558" s="165"/>
      <c r="XW558" s="165"/>
      <c r="XX558" s="165"/>
      <c r="XY558" s="165"/>
      <c r="XZ558" s="165"/>
      <c r="YA558" s="165"/>
      <c r="YB558" s="165"/>
      <c r="YC558" s="165"/>
      <c r="YD558" s="165"/>
      <c r="YE558" s="165"/>
      <c r="YF558" s="165"/>
      <c r="YG558" s="165"/>
      <c r="YH558" s="165"/>
      <c r="YI558" s="165"/>
      <c r="YJ558" s="165"/>
      <c r="YK558" s="165"/>
      <c r="YL558" s="165"/>
      <c r="YM558" s="165"/>
      <c r="YN558" s="165"/>
      <c r="YO558" s="165"/>
      <c r="YP558" s="165"/>
      <c r="YQ558" s="165"/>
      <c r="YR558" s="165"/>
      <c r="YS558" s="165"/>
      <c r="YT558" s="165"/>
      <c r="YU558" s="165"/>
      <c r="YV558" s="165"/>
      <c r="YW558" s="165"/>
      <c r="YX558" s="165"/>
      <c r="YY558" s="165"/>
      <c r="YZ558" s="165"/>
      <c r="ZA558" s="165"/>
      <c r="ZB558" s="165"/>
      <c r="ZC558" s="165"/>
      <c r="ZD558" s="165"/>
      <c r="ZE558" s="165"/>
      <c r="ZF558" s="165"/>
      <c r="ZG558" s="165"/>
      <c r="ZH558" s="165"/>
      <c r="ZI558" s="165"/>
      <c r="ZJ558" s="165"/>
      <c r="ZK558" s="165"/>
      <c r="ZL558" s="165"/>
      <c r="ZM558" s="165"/>
      <c r="ZN558" s="165"/>
      <c r="ZO558" s="165"/>
      <c r="ZP558" s="165"/>
      <c r="ZQ558" s="165"/>
      <c r="ZR558" s="165"/>
      <c r="ZS558" s="165"/>
      <c r="ZT558" s="165"/>
      <c r="ZU558" s="165"/>
      <c r="ZV558" s="165"/>
      <c r="ZW558" s="165"/>
      <c r="ZX558" s="165"/>
      <c r="ZY558" s="165"/>
      <c r="ZZ558" s="165"/>
      <c r="AAA558" s="165"/>
      <c r="AAB558" s="165"/>
      <c r="AAC558" s="165"/>
      <c r="AAD558" s="165"/>
      <c r="AAE558" s="165"/>
      <c r="AAF558" s="165"/>
      <c r="AAG558" s="165"/>
      <c r="AAH558" s="165"/>
      <c r="AAI558" s="165"/>
      <c r="AAJ558" s="165"/>
      <c r="AAK558" s="165"/>
      <c r="AAL558" s="165"/>
      <c r="AAM558" s="165"/>
      <c r="AAN558" s="165"/>
      <c r="AAO558" s="165"/>
      <c r="AAP558" s="165"/>
      <c r="AAQ558" s="165"/>
      <c r="AAR558" s="165"/>
      <c r="AAS558" s="165"/>
      <c r="AAT558" s="165"/>
      <c r="AAU558" s="165"/>
      <c r="AAV558" s="165"/>
      <c r="AAW558" s="165"/>
      <c r="AAX558" s="165"/>
      <c r="AAY558" s="165"/>
      <c r="AAZ558" s="165"/>
      <c r="ABA558" s="165"/>
      <c r="ABB558" s="165"/>
      <c r="ABC558" s="165"/>
      <c r="ABD558" s="165"/>
      <c r="ABE558" s="165"/>
      <c r="ABF558" s="165"/>
      <c r="ABG558" s="165"/>
      <c r="ABH558" s="165"/>
      <c r="ABI558" s="165"/>
      <c r="ABJ558" s="165"/>
      <c r="ABK558" s="165"/>
      <c r="ABL558" s="165"/>
      <c r="ABM558" s="165"/>
      <c r="ABN558" s="165"/>
      <c r="ABO558" s="165"/>
      <c r="ABP558" s="165"/>
      <c r="ABQ558" s="165"/>
      <c r="ABR558" s="165"/>
      <c r="ABS558" s="165"/>
      <c r="ABT558" s="165"/>
      <c r="ABU558" s="165"/>
      <c r="ABV558" s="165"/>
      <c r="ABW558" s="165"/>
      <c r="ABX558" s="165"/>
      <c r="ABY558" s="165"/>
      <c r="ABZ558" s="165"/>
      <c r="ACA558" s="165"/>
      <c r="ACB558" s="165"/>
      <c r="ACC558" s="165"/>
      <c r="ACD558" s="165"/>
      <c r="ACE558" s="165"/>
      <c r="ACF558" s="165"/>
      <c r="ACG558" s="165"/>
      <c r="ACH558" s="165"/>
      <c r="ACI558" s="165"/>
      <c r="ACJ558" s="165"/>
      <c r="ACK558" s="165"/>
      <c r="ACL558" s="165"/>
      <c r="ACM558" s="165"/>
      <c r="ACN558" s="165"/>
      <c r="ACO558" s="165"/>
      <c r="ACP558" s="165"/>
      <c r="ACQ558" s="165"/>
      <c r="ACR558" s="165"/>
      <c r="ACS558" s="165"/>
      <c r="ACT558" s="165"/>
      <c r="ACU558" s="165"/>
      <c r="ACV558" s="165"/>
      <c r="ACW558" s="165"/>
      <c r="ACX558" s="165"/>
      <c r="ACY558" s="165"/>
      <c r="ACZ558" s="165"/>
      <c r="ADA558" s="165"/>
      <c r="ADB558" s="165"/>
      <c r="ADC558" s="165"/>
      <c r="ADD558" s="165"/>
      <c r="ADE558" s="165"/>
      <c r="ADF558" s="165"/>
      <c r="ADG558" s="165"/>
      <c r="ADH558" s="165"/>
      <c r="ADI558" s="165"/>
      <c r="ADJ558" s="165"/>
      <c r="ADK558" s="165"/>
      <c r="ADL558" s="165"/>
      <c r="ADM558" s="165"/>
      <c r="ADN558" s="165"/>
      <c r="ADO558" s="165"/>
      <c r="ADP558" s="165"/>
      <c r="ADQ558" s="165"/>
      <c r="ADR558" s="165"/>
      <c r="ADS558" s="165"/>
      <c r="ADT558" s="165"/>
      <c r="ADU558" s="165"/>
      <c r="ADV558" s="165"/>
      <c r="ADW558" s="165"/>
      <c r="ADX558" s="165"/>
      <c r="ADY558" s="165"/>
      <c r="ADZ558" s="165"/>
      <c r="AEA558" s="165"/>
      <c r="AEB558" s="165"/>
      <c r="AEC558" s="165"/>
      <c r="AED558" s="165"/>
      <c r="AEE558" s="165"/>
      <c r="AEF558" s="165"/>
      <c r="AEG558" s="165"/>
      <c r="AEH558" s="165"/>
      <c r="AEI558" s="165"/>
      <c r="AEJ558" s="165"/>
      <c r="AEK558" s="165"/>
      <c r="AEL558" s="165"/>
      <c r="AEM558" s="165"/>
      <c r="AEN558" s="165"/>
      <c r="AEO558" s="165"/>
      <c r="AEP558" s="165"/>
      <c r="AEQ558" s="165"/>
      <c r="AER558" s="165"/>
      <c r="AES558" s="165"/>
      <c r="AET558" s="165"/>
      <c r="AEU558" s="165"/>
      <c r="AEV558" s="165"/>
      <c r="AEW558" s="165"/>
      <c r="AEX558" s="165"/>
      <c r="AEY558" s="165"/>
      <c r="AEZ558" s="165"/>
      <c r="AFA558" s="165"/>
      <c r="AFB558" s="165"/>
      <c r="AFC558" s="165"/>
      <c r="AFD558" s="165"/>
      <c r="AFE558" s="165"/>
      <c r="AFF558" s="165"/>
      <c r="AFG558" s="165"/>
      <c r="AFH558" s="165"/>
      <c r="AFI558" s="165"/>
      <c r="AFJ558" s="165"/>
      <c r="AFK558" s="165"/>
      <c r="AFL558" s="165"/>
      <c r="AFM558" s="165"/>
      <c r="AFN558" s="165"/>
      <c r="AFO558" s="165"/>
      <c r="AFP558" s="165"/>
      <c r="AFQ558" s="165"/>
      <c r="AFR558" s="165"/>
      <c r="AFS558" s="165"/>
      <c r="AFT558" s="165"/>
      <c r="AFU558" s="165"/>
      <c r="AFV558" s="165"/>
      <c r="AFW558" s="165"/>
      <c r="AFX558" s="165"/>
      <c r="AFY558" s="165"/>
      <c r="AFZ558" s="165"/>
      <c r="AGA558" s="165"/>
      <c r="AGB558" s="165"/>
      <c r="AGC558" s="165"/>
      <c r="AGD558" s="165"/>
      <c r="AGE558" s="165"/>
      <c r="AGF558" s="165"/>
      <c r="AGG558" s="165"/>
      <c r="AGH558" s="165"/>
      <c r="AGI558" s="165"/>
      <c r="AGJ558" s="165"/>
      <c r="AGK558" s="165"/>
      <c r="AGL558" s="165"/>
      <c r="AGM558" s="165"/>
      <c r="AGN558" s="165"/>
      <c r="AGO558" s="165"/>
      <c r="AGP558" s="165"/>
      <c r="AGQ558" s="165"/>
      <c r="AGR558" s="165"/>
      <c r="AGS558" s="165"/>
      <c r="AGT558" s="165"/>
      <c r="AGU558" s="165"/>
      <c r="AGV558" s="165"/>
      <c r="AGW558" s="165"/>
      <c r="AGX558" s="165"/>
      <c r="AGY558" s="165"/>
      <c r="AGZ558" s="165"/>
      <c r="AHA558" s="165"/>
      <c r="AHB558" s="165"/>
      <c r="AHC558" s="165"/>
      <c r="AHD558" s="165"/>
      <c r="AHE558" s="165"/>
      <c r="AHF558" s="165"/>
      <c r="AHG558" s="165"/>
      <c r="AHH558" s="165"/>
      <c r="AHI558" s="165"/>
      <c r="AHJ558" s="165"/>
      <c r="AHK558" s="165"/>
      <c r="AHL558" s="165"/>
      <c r="AHM558" s="165"/>
      <c r="AHN558" s="165"/>
      <c r="AHO558" s="165"/>
      <c r="AHP558" s="165"/>
      <c r="AHQ558" s="165"/>
      <c r="AHR558" s="165"/>
      <c r="AHS558" s="165"/>
      <c r="AHT558" s="165"/>
      <c r="AHU558" s="165"/>
      <c r="AHV558" s="165"/>
      <c r="AHW558" s="165"/>
      <c r="AHX558" s="165"/>
      <c r="AHY558" s="165"/>
      <c r="AHZ558" s="165"/>
      <c r="AIA558" s="165"/>
      <c r="AIB558" s="165"/>
      <c r="AIC558" s="165"/>
      <c r="AID558" s="165"/>
      <c r="AIE558" s="165"/>
      <c r="AIF558" s="165"/>
      <c r="AIG558" s="165"/>
      <c r="AIH558" s="165"/>
      <c r="AII558" s="165"/>
      <c r="AIJ558" s="165"/>
      <c r="AIK558" s="165"/>
      <c r="AIL558" s="165"/>
      <c r="AIM558" s="165"/>
      <c r="AIN558" s="165"/>
      <c r="AIO558" s="165"/>
      <c r="AIP558" s="165"/>
      <c r="AIQ558" s="165"/>
      <c r="AIR558" s="165"/>
      <c r="AIS558" s="165"/>
      <c r="AIT558" s="165"/>
      <c r="AIU558" s="165"/>
      <c r="AIV558" s="165"/>
      <c r="AIW558" s="165"/>
      <c r="AIX558" s="165"/>
      <c r="AIY558" s="165"/>
      <c r="AIZ558" s="165"/>
      <c r="AJA558" s="165"/>
      <c r="AJB558" s="165"/>
      <c r="AJC558" s="165"/>
      <c r="AJD558" s="165"/>
      <c r="AJE558" s="165"/>
      <c r="AJF558" s="165"/>
      <c r="AJG558" s="165"/>
      <c r="AJH558" s="165"/>
      <c r="AJI558" s="165"/>
      <c r="AJJ558" s="165"/>
      <c r="AJK558" s="165"/>
      <c r="AJL558" s="165"/>
      <c r="AJM558" s="165"/>
      <c r="AJN558" s="165"/>
      <c r="AJO558" s="165"/>
      <c r="AJP558" s="165"/>
      <c r="AJQ558" s="165"/>
      <c r="AJR558" s="165"/>
      <c r="AJS558" s="165"/>
      <c r="AJT558" s="165"/>
      <c r="AJU558" s="165"/>
      <c r="AJV558" s="165"/>
      <c r="AJW558" s="165"/>
      <c r="AJX558" s="165"/>
      <c r="AJY558" s="165"/>
      <c r="AJZ558" s="165"/>
    </row>
    <row r="559" spans="1:962" ht="63" x14ac:dyDescent="0.25">
      <c r="A559" s="126">
        <v>60000714</v>
      </c>
      <c r="B559" s="61" t="s">
        <v>1606</v>
      </c>
      <c r="C559" s="169" t="s">
        <v>1368</v>
      </c>
      <c r="D559" s="155">
        <f t="shared" si="36"/>
        <v>2960</v>
      </c>
      <c r="E559" s="155">
        <f>VLOOKUP(A559,[6]Лист2!$A$10:$G$1458,6,0)</f>
        <v>3552</v>
      </c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5"/>
      <c r="BN559" s="165"/>
      <c r="BO559" s="165"/>
      <c r="BP559" s="165"/>
      <c r="BQ559" s="165"/>
      <c r="BR559" s="165"/>
      <c r="BS559" s="165"/>
      <c r="BT559" s="165"/>
      <c r="BU559" s="165"/>
      <c r="BV559" s="165"/>
      <c r="BW559" s="165"/>
      <c r="BX559" s="165"/>
      <c r="BY559" s="165"/>
      <c r="BZ559" s="165"/>
      <c r="CA559" s="165"/>
      <c r="CB559" s="165"/>
      <c r="CC559" s="165"/>
      <c r="CD559" s="165"/>
      <c r="CE559" s="165"/>
      <c r="CF559" s="165"/>
      <c r="CG559" s="165"/>
      <c r="CH559" s="165"/>
      <c r="CI559" s="165"/>
      <c r="CJ559" s="165"/>
      <c r="CK559" s="165"/>
      <c r="CL559" s="165"/>
      <c r="CM559" s="165"/>
      <c r="CN559" s="165"/>
      <c r="CO559" s="165"/>
      <c r="CP559" s="165"/>
      <c r="CQ559" s="165"/>
      <c r="CR559" s="165"/>
      <c r="CS559" s="165"/>
      <c r="CT559" s="165"/>
      <c r="CU559" s="165"/>
      <c r="CV559" s="165"/>
      <c r="CW559" s="165"/>
      <c r="CX559" s="165"/>
      <c r="CY559" s="165"/>
      <c r="CZ559" s="165"/>
      <c r="DA559" s="165"/>
      <c r="DB559" s="165"/>
      <c r="DC559" s="165"/>
      <c r="DD559" s="165"/>
      <c r="DE559" s="165"/>
      <c r="DF559" s="165"/>
      <c r="DG559" s="165"/>
      <c r="DH559" s="165"/>
      <c r="DI559" s="165"/>
      <c r="DJ559" s="165"/>
      <c r="DK559" s="165"/>
      <c r="DL559" s="165"/>
      <c r="DM559" s="165"/>
      <c r="DN559" s="165"/>
      <c r="DO559" s="165"/>
      <c r="DP559" s="165"/>
      <c r="DQ559" s="165"/>
      <c r="DR559" s="165"/>
      <c r="DS559" s="165"/>
      <c r="DT559" s="165"/>
      <c r="DU559" s="165"/>
      <c r="DV559" s="165"/>
      <c r="DW559" s="165"/>
      <c r="DX559" s="165"/>
      <c r="DY559" s="165"/>
      <c r="DZ559" s="165"/>
      <c r="EA559" s="165"/>
      <c r="EB559" s="165"/>
      <c r="EC559" s="165"/>
      <c r="ED559" s="165"/>
      <c r="EE559" s="165"/>
      <c r="EF559" s="165"/>
      <c r="EG559" s="165"/>
      <c r="EH559" s="165"/>
      <c r="EI559" s="165"/>
      <c r="EJ559" s="165"/>
      <c r="EK559" s="165"/>
      <c r="EL559" s="165"/>
      <c r="EM559" s="165"/>
      <c r="EN559" s="165"/>
      <c r="EO559" s="165"/>
      <c r="EP559" s="165"/>
      <c r="EQ559" s="165"/>
      <c r="ER559" s="165"/>
      <c r="ES559" s="165"/>
      <c r="ET559" s="165"/>
      <c r="EU559" s="165"/>
      <c r="EV559" s="165"/>
      <c r="EW559" s="165"/>
      <c r="EX559" s="165"/>
      <c r="EY559" s="165"/>
      <c r="EZ559" s="165"/>
      <c r="FA559" s="165"/>
      <c r="FB559" s="165"/>
      <c r="FC559" s="165"/>
      <c r="FD559" s="165"/>
      <c r="FE559" s="165"/>
      <c r="FF559" s="165"/>
      <c r="FG559" s="165"/>
      <c r="FH559" s="165"/>
      <c r="FI559" s="165"/>
      <c r="FJ559" s="165"/>
      <c r="FK559" s="165"/>
      <c r="FL559" s="165"/>
      <c r="FM559" s="165"/>
      <c r="FN559" s="165"/>
      <c r="FO559" s="165"/>
      <c r="FP559" s="165"/>
      <c r="FQ559" s="165"/>
      <c r="FR559" s="165"/>
      <c r="FS559" s="165"/>
      <c r="FT559" s="165"/>
      <c r="FU559" s="165"/>
      <c r="FV559" s="165"/>
      <c r="FW559" s="165"/>
      <c r="FX559" s="165"/>
      <c r="FY559" s="165"/>
      <c r="FZ559" s="165"/>
      <c r="GA559" s="165"/>
      <c r="GB559" s="165"/>
      <c r="GC559" s="165"/>
      <c r="GD559" s="165"/>
      <c r="GE559" s="165"/>
      <c r="GF559" s="165"/>
      <c r="GG559" s="165"/>
      <c r="GH559" s="165"/>
      <c r="GI559" s="165"/>
      <c r="GJ559" s="165"/>
      <c r="GK559" s="165"/>
      <c r="GL559" s="165"/>
      <c r="GM559" s="165"/>
      <c r="GN559" s="165"/>
      <c r="GO559" s="165"/>
      <c r="GP559" s="165"/>
      <c r="GQ559" s="165"/>
      <c r="GR559" s="165"/>
      <c r="GS559" s="165"/>
      <c r="GT559" s="165"/>
      <c r="GU559" s="165"/>
      <c r="GV559" s="165"/>
      <c r="GW559" s="165"/>
      <c r="GX559" s="165"/>
      <c r="GY559" s="165"/>
      <c r="GZ559" s="165"/>
      <c r="HA559" s="165"/>
      <c r="HB559" s="165"/>
      <c r="HC559" s="165"/>
      <c r="HD559" s="165"/>
      <c r="HE559" s="165"/>
      <c r="HF559" s="165"/>
      <c r="HG559" s="165"/>
      <c r="HH559" s="165"/>
      <c r="HI559" s="165"/>
      <c r="HJ559" s="165"/>
      <c r="HK559" s="165"/>
      <c r="HL559" s="165"/>
      <c r="HM559" s="165"/>
      <c r="HN559" s="165"/>
      <c r="HO559" s="165"/>
      <c r="HP559" s="165"/>
      <c r="HQ559" s="165"/>
      <c r="HR559" s="165"/>
      <c r="HS559" s="165"/>
      <c r="HT559" s="165"/>
      <c r="HU559" s="165"/>
      <c r="HV559" s="165"/>
      <c r="HW559" s="165"/>
      <c r="HX559" s="165"/>
      <c r="HY559" s="165"/>
      <c r="HZ559" s="165"/>
      <c r="IA559" s="165"/>
      <c r="IB559" s="165"/>
      <c r="IC559" s="165"/>
      <c r="ID559" s="165"/>
      <c r="IE559" s="165"/>
      <c r="IF559" s="165"/>
      <c r="IG559" s="165"/>
      <c r="IH559" s="165"/>
      <c r="II559" s="165"/>
      <c r="IJ559" s="165"/>
      <c r="IK559" s="165"/>
      <c r="IL559" s="165"/>
      <c r="IM559" s="165"/>
      <c r="IN559" s="165"/>
      <c r="IO559" s="165"/>
      <c r="IP559" s="165"/>
      <c r="IQ559" s="165"/>
      <c r="IR559" s="165"/>
      <c r="IS559" s="165"/>
      <c r="IT559" s="165"/>
      <c r="IU559" s="165"/>
      <c r="IV559" s="165"/>
      <c r="IW559" s="165"/>
      <c r="IX559" s="165"/>
      <c r="IY559" s="165"/>
      <c r="IZ559" s="165"/>
      <c r="JA559" s="165"/>
      <c r="JB559" s="165"/>
      <c r="JC559" s="165"/>
      <c r="JD559" s="165"/>
      <c r="JE559" s="165"/>
      <c r="JF559" s="165"/>
      <c r="JG559" s="165"/>
      <c r="JH559" s="165"/>
      <c r="JI559" s="165"/>
      <c r="JJ559" s="165"/>
      <c r="JK559" s="165"/>
      <c r="JL559" s="165"/>
      <c r="JM559" s="165"/>
      <c r="JN559" s="165"/>
      <c r="JO559" s="165"/>
      <c r="JP559" s="165"/>
      <c r="JQ559" s="165"/>
      <c r="JR559" s="165"/>
      <c r="JS559" s="165"/>
      <c r="JT559" s="165"/>
      <c r="JU559" s="165"/>
      <c r="JV559" s="165"/>
      <c r="JW559" s="165"/>
      <c r="JX559" s="165"/>
      <c r="JY559" s="165"/>
      <c r="JZ559" s="165"/>
      <c r="KA559" s="165"/>
      <c r="KB559" s="165"/>
      <c r="KC559" s="165"/>
      <c r="KD559" s="165"/>
      <c r="KE559" s="165"/>
      <c r="KF559" s="165"/>
      <c r="KG559" s="165"/>
      <c r="KH559" s="165"/>
      <c r="KI559" s="165"/>
      <c r="KJ559" s="165"/>
      <c r="KK559" s="165"/>
      <c r="KL559" s="165"/>
      <c r="KM559" s="165"/>
      <c r="KN559" s="165"/>
      <c r="KO559" s="165"/>
      <c r="KP559" s="165"/>
      <c r="KQ559" s="165"/>
      <c r="KR559" s="165"/>
      <c r="KS559" s="165"/>
      <c r="KT559" s="165"/>
      <c r="KU559" s="165"/>
      <c r="KV559" s="165"/>
      <c r="KW559" s="165"/>
      <c r="KX559" s="165"/>
      <c r="KY559" s="165"/>
      <c r="KZ559" s="165"/>
      <c r="LA559" s="165"/>
      <c r="LB559" s="165"/>
      <c r="LC559" s="165"/>
      <c r="LD559" s="165"/>
      <c r="LE559" s="165"/>
      <c r="LF559" s="165"/>
      <c r="LG559" s="165"/>
      <c r="LH559" s="165"/>
      <c r="LI559" s="165"/>
      <c r="LJ559" s="165"/>
      <c r="LK559" s="165"/>
      <c r="LL559" s="165"/>
      <c r="LM559" s="165"/>
      <c r="LN559" s="165"/>
      <c r="LO559" s="165"/>
      <c r="LP559" s="165"/>
      <c r="LQ559" s="165"/>
      <c r="LR559" s="165"/>
      <c r="LS559" s="165"/>
      <c r="LT559" s="165"/>
      <c r="LU559" s="165"/>
      <c r="LV559" s="165"/>
      <c r="LW559" s="165"/>
      <c r="LX559" s="165"/>
      <c r="LY559" s="165"/>
      <c r="LZ559" s="165"/>
      <c r="MA559" s="165"/>
      <c r="MB559" s="165"/>
      <c r="MC559" s="165"/>
      <c r="MD559" s="165"/>
      <c r="ME559" s="165"/>
      <c r="MF559" s="165"/>
      <c r="MG559" s="165"/>
      <c r="MH559" s="165"/>
      <c r="MI559" s="165"/>
      <c r="MJ559" s="165"/>
      <c r="MK559" s="165"/>
      <c r="ML559" s="165"/>
      <c r="MM559" s="165"/>
      <c r="MN559" s="165"/>
      <c r="MO559" s="165"/>
      <c r="MP559" s="165"/>
      <c r="MQ559" s="165"/>
      <c r="MR559" s="165"/>
      <c r="MS559" s="165"/>
      <c r="MT559" s="165"/>
      <c r="MU559" s="165"/>
      <c r="MV559" s="165"/>
      <c r="MW559" s="165"/>
      <c r="MX559" s="165"/>
      <c r="MY559" s="165"/>
      <c r="MZ559" s="165"/>
      <c r="NA559" s="165"/>
      <c r="NB559" s="165"/>
      <c r="NC559" s="165"/>
      <c r="ND559" s="165"/>
      <c r="NE559" s="165"/>
      <c r="NF559" s="165"/>
      <c r="NG559" s="165"/>
      <c r="NH559" s="165"/>
      <c r="NI559" s="165"/>
      <c r="NJ559" s="165"/>
      <c r="NK559" s="165"/>
      <c r="NL559" s="165"/>
      <c r="NM559" s="165"/>
      <c r="NN559" s="165"/>
      <c r="NO559" s="165"/>
      <c r="NP559" s="165"/>
      <c r="NQ559" s="165"/>
      <c r="NR559" s="165"/>
      <c r="NS559" s="165"/>
      <c r="NT559" s="165"/>
      <c r="NU559" s="165"/>
      <c r="NV559" s="165"/>
      <c r="NW559" s="165"/>
      <c r="NX559" s="165"/>
      <c r="NY559" s="165"/>
      <c r="NZ559" s="165"/>
      <c r="OA559" s="165"/>
      <c r="OB559" s="165"/>
      <c r="OC559" s="165"/>
      <c r="OD559" s="165"/>
      <c r="OE559" s="165"/>
      <c r="OF559" s="165"/>
      <c r="OG559" s="165"/>
      <c r="OH559" s="165"/>
      <c r="OI559" s="165"/>
      <c r="OJ559" s="165"/>
      <c r="OK559" s="165"/>
      <c r="OL559" s="165"/>
      <c r="OM559" s="165"/>
      <c r="ON559" s="165"/>
      <c r="OO559" s="165"/>
      <c r="OP559" s="165"/>
      <c r="OQ559" s="165"/>
      <c r="OR559" s="165"/>
      <c r="OS559" s="165"/>
      <c r="OT559" s="165"/>
      <c r="OU559" s="165"/>
      <c r="OV559" s="165"/>
      <c r="OW559" s="165"/>
      <c r="OX559" s="165"/>
      <c r="OY559" s="165"/>
      <c r="OZ559" s="165"/>
      <c r="PA559" s="165"/>
      <c r="PB559" s="165"/>
      <c r="PC559" s="165"/>
      <c r="PD559" s="165"/>
      <c r="PE559" s="165"/>
      <c r="PF559" s="165"/>
      <c r="PG559" s="165"/>
      <c r="PH559" s="165"/>
      <c r="PI559" s="165"/>
      <c r="PJ559" s="165"/>
      <c r="PK559" s="165"/>
      <c r="PL559" s="165"/>
      <c r="PM559" s="165"/>
      <c r="PN559" s="165"/>
      <c r="PO559" s="165"/>
      <c r="PP559" s="165"/>
      <c r="PQ559" s="165"/>
      <c r="PR559" s="165"/>
      <c r="PS559" s="165"/>
      <c r="PT559" s="165"/>
      <c r="PU559" s="165"/>
      <c r="PV559" s="165"/>
      <c r="PW559" s="165"/>
      <c r="PX559" s="165"/>
      <c r="PY559" s="165"/>
      <c r="PZ559" s="165"/>
      <c r="QA559" s="165"/>
      <c r="QB559" s="165"/>
      <c r="QC559" s="165"/>
      <c r="QD559" s="165"/>
      <c r="QE559" s="165"/>
      <c r="QF559" s="165"/>
      <c r="QG559" s="165"/>
      <c r="QH559" s="165"/>
      <c r="QI559" s="165"/>
      <c r="QJ559" s="165"/>
      <c r="QK559" s="165"/>
      <c r="QL559" s="165"/>
      <c r="QM559" s="165"/>
      <c r="QN559" s="165"/>
      <c r="QO559" s="165"/>
      <c r="QP559" s="165"/>
      <c r="QQ559" s="165"/>
      <c r="QR559" s="165"/>
      <c r="QS559" s="165"/>
      <c r="QT559" s="165"/>
      <c r="QU559" s="165"/>
      <c r="QV559" s="165"/>
      <c r="QW559" s="165"/>
      <c r="QX559" s="165"/>
      <c r="QY559" s="165"/>
      <c r="QZ559" s="165"/>
      <c r="RA559" s="165"/>
      <c r="RB559" s="165"/>
      <c r="RC559" s="165"/>
      <c r="RD559" s="165"/>
      <c r="RE559" s="165"/>
      <c r="RF559" s="165"/>
      <c r="RG559" s="165"/>
      <c r="RH559" s="165"/>
      <c r="RI559" s="165"/>
      <c r="RJ559" s="165"/>
      <c r="RK559" s="165"/>
      <c r="RL559" s="165"/>
      <c r="RM559" s="165"/>
      <c r="RN559" s="165"/>
      <c r="RO559" s="165"/>
      <c r="RP559" s="165"/>
      <c r="RQ559" s="165"/>
      <c r="RR559" s="165"/>
      <c r="RS559" s="165"/>
      <c r="RT559" s="165"/>
      <c r="RU559" s="165"/>
      <c r="RV559" s="165"/>
      <c r="RW559" s="165"/>
      <c r="RX559" s="165"/>
      <c r="RY559" s="165"/>
      <c r="RZ559" s="165"/>
      <c r="SA559" s="165"/>
      <c r="SB559" s="165"/>
      <c r="SC559" s="165"/>
      <c r="SD559" s="165"/>
      <c r="SE559" s="165"/>
      <c r="SF559" s="165"/>
      <c r="SG559" s="165"/>
      <c r="SH559" s="165"/>
      <c r="SI559" s="165"/>
      <c r="SJ559" s="165"/>
      <c r="SK559" s="165"/>
      <c r="SL559" s="165"/>
      <c r="SM559" s="165"/>
      <c r="SN559" s="165"/>
      <c r="SO559" s="165"/>
      <c r="SP559" s="165"/>
      <c r="SQ559" s="165"/>
      <c r="SR559" s="165"/>
      <c r="SS559" s="165"/>
      <c r="ST559" s="165"/>
      <c r="SU559" s="165"/>
      <c r="SV559" s="165"/>
      <c r="SW559" s="165"/>
      <c r="SX559" s="165"/>
      <c r="SY559" s="165"/>
      <c r="SZ559" s="165"/>
      <c r="TA559" s="165"/>
      <c r="TB559" s="165"/>
      <c r="TC559" s="165"/>
      <c r="TD559" s="165"/>
      <c r="TE559" s="165"/>
      <c r="TF559" s="165"/>
      <c r="TG559" s="165"/>
      <c r="TH559" s="165"/>
      <c r="TI559" s="165"/>
      <c r="TJ559" s="165"/>
      <c r="TK559" s="165"/>
      <c r="TL559" s="165"/>
      <c r="TM559" s="165"/>
      <c r="TN559" s="165"/>
      <c r="TO559" s="165"/>
      <c r="TP559" s="165"/>
      <c r="TQ559" s="165"/>
      <c r="TR559" s="165"/>
      <c r="TS559" s="165"/>
      <c r="TT559" s="165"/>
      <c r="TU559" s="165"/>
      <c r="TV559" s="165"/>
      <c r="TW559" s="165"/>
      <c r="TX559" s="165"/>
      <c r="TY559" s="165"/>
      <c r="TZ559" s="165"/>
      <c r="UA559" s="165"/>
      <c r="UB559" s="165"/>
      <c r="UC559" s="165"/>
      <c r="UD559" s="165"/>
      <c r="UE559" s="165"/>
      <c r="UF559" s="165"/>
      <c r="UG559" s="165"/>
      <c r="UH559" s="165"/>
      <c r="UI559" s="165"/>
      <c r="UJ559" s="165"/>
      <c r="UK559" s="165"/>
      <c r="UL559" s="165"/>
      <c r="UM559" s="165"/>
      <c r="UN559" s="165"/>
      <c r="UO559" s="165"/>
      <c r="UP559" s="165"/>
      <c r="UQ559" s="165"/>
      <c r="UR559" s="165"/>
      <c r="US559" s="165"/>
      <c r="UT559" s="165"/>
      <c r="UU559" s="165"/>
      <c r="UV559" s="165"/>
      <c r="UW559" s="165"/>
      <c r="UX559" s="165"/>
      <c r="UY559" s="165"/>
      <c r="UZ559" s="165"/>
      <c r="VA559" s="165"/>
      <c r="VB559" s="165"/>
      <c r="VC559" s="165"/>
      <c r="VD559" s="165"/>
      <c r="VE559" s="165"/>
      <c r="VF559" s="165"/>
      <c r="VG559" s="165"/>
      <c r="VH559" s="165"/>
      <c r="VI559" s="165"/>
      <c r="VJ559" s="165"/>
      <c r="VK559" s="165"/>
      <c r="VL559" s="165"/>
      <c r="VM559" s="165"/>
      <c r="VN559" s="165"/>
      <c r="VO559" s="165"/>
      <c r="VP559" s="165"/>
      <c r="VQ559" s="165"/>
      <c r="VR559" s="165"/>
      <c r="VS559" s="165"/>
      <c r="VT559" s="165"/>
      <c r="VU559" s="165"/>
      <c r="VV559" s="165"/>
      <c r="VW559" s="165"/>
      <c r="VX559" s="165"/>
      <c r="VY559" s="165"/>
      <c r="VZ559" s="165"/>
      <c r="WA559" s="165"/>
      <c r="WB559" s="165"/>
      <c r="WC559" s="165"/>
      <c r="WD559" s="165"/>
      <c r="WE559" s="165"/>
      <c r="WF559" s="165"/>
      <c r="WG559" s="165"/>
      <c r="WH559" s="165"/>
      <c r="WI559" s="165"/>
      <c r="WJ559" s="165"/>
      <c r="WK559" s="165"/>
      <c r="WL559" s="165"/>
      <c r="WM559" s="165"/>
      <c r="WN559" s="165"/>
      <c r="WO559" s="165"/>
      <c r="WP559" s="165"/>
      <c r="WQ559" s="165"/>
      <c r="WR559" s="165"/>
      <c r="WS559" s="165"/>
      <c r="WT559" s="165"/>
      <c r="WU559" s="165"/>
      <c r="WV559" s="165"/>
      <c r="WW559" s="165"/>
      <c r="WX559" s="165"/>
      <c r="WY559" s="165"/>
      <c r="WZ559" s="165"/>
      <c r="XA559" s="165"/>
      <c r="XB559" s="165"/>
      <c r="XC559" s="165"/>
      <c r="XD559" s="165"/>
      <c r="XE559" s="165"/>
      <c r="XF559" s="165"/>
      <c r="XG559" s="165"/>
      <c r="XH559" s="165"/>
      <c r="XI559" s="165"/>
      <c r="XJ559" s="165"/>
      <c r="XK559" s="165"/>
      <c r="XL559" s="165"/>
      <c r="XM559" s="165"/>
      <c r="XN559" s="165"/>
      <c r="XO559" s="165"/>
      <c r="XP559" s="165"/>
      <c r="XQ559" s="165"/>
      <c r="XR559" s="165"/>
      <c r="XS559" s="165"/>
      <c r="XT559" s="165"/>
      <c r="XU559" s="165"/>
      <c r="XV559" s="165"/>
      <c r="XW559" s="165"/>
      <c r="XX559" s="165"/>
      <c r="XY559" s="165"/>
      <c r="XZ559" s="165"/>
      <c r="YA559" s="165"/>
      <c r="YB559" s="165"/>
      <c r="YC559" s="165"/>
      <c r="YD559" s="165"/>
      <c r="YE559" s="165"/>
      <c r="YF559" s="165"/>
      <c r="YG559" s="165"/>
      <c r="YH559" s="165"/>
      <c r="YI559" s="165"/>
      <c r="YJ559" s="165"/>
      <c r="YK559" s="165"/>
      <c r="YL559" s="165"/>
      <c r="YM559" s="165"/>
      <c r="YN559" s="165"/>
      <c r="YO559" s="165"/>
      <c r="YP559" s="165"/>
      <c r="YQ559" s="165"/>
      <c r="YR559" s="165"/>
      <c r="YS559" s="165"/>
      <c r="YT559" s="165"/>
      <c r="YU559" s="165"/>
      <c r="YV559" s="165"/>
      <c r="YW559" s="165"/>
      <c r="YX559" s="165"/>
      <c r="YY559" s="165"/>
      <c r="YZ559" s="165"/>
      <c r="ZA559" s="165"/>
      <c r="ZB559" s="165"/>
      <c r="ZC559" s="165"/>
      <c r="ZD559" s="165"/>
      <c r="ZE559" s="165"/>
      <c r="ZF559" s="165"/>
      <c r="ZG559" s="165"/>
      <c r="ZH559" s="165"/>
      <c r="ZI559" s="165"/>
      <c r="ZJ559" s="165"/>
      <c r="ZK559" s="165"/>
      <c r="ZL559" s="165"/>
      <c r="ZM559" s="165"/>
      <c r="ZN559" s="165"/>
      <c r="ZO559" s="165"/>
      <c r="ZP559" s="165"/>
      <c r="ZQ559" s="165"/>
      <c r="ZR559" s="165"/>
      <c r="ZS559" s="165"/>
      <c r="ZT559" s="165"/>
      <c r="ZU559" s="165"/>
      <c r="ZV559" s="165"/>
      <c r="ZW559" s="165"/>
      <c r="ZX559" s="165"/>
      <c r="ZY559" s="165"/>
      <c r="ZZ559" s="165"/>
      <c r="AAA559" s="165"/>
      <c r="AAB559" s="165"/>
      <c r="AAC559" s="165"/>
      <c r="AAD559" s="165"/>
      <c r="AAE559" s="165"/>
      <c r="AAF559" s="165"/>
      <c r="AAG559" s="165"/>
      <c r="AAH559" s="165"/>
      <c r="AAI559" s="165"/>
      <c r="AAJ559" s="165"/>
      <c r="AAK559" s="165"/>
      <c r="AAL559" s="165"/>
      <c r="AAM559" s="165"/>
      <c r="AAN559" s="165"/>
      <c r="AAO559" s="165"/>
      <c r="AAP559" s="165"/>
      <c r="AAQ559" s="165"/>
      <c r="AAR559" s="165"/>
      <c r="AAS559" s="165"/>
      <c r="AAT559" s="165"/>
      <c r="AAU559" s="165"/>
      <c r="AAV559" s="165"/>
      <c r="AAW559" s="165"/>
      <c r="AAX559" s="165"/>
      <c r="AAY559" s="165"/>
      <c r="AAZ559" s="165"/>
      <c r="ABA559" s="165"/>
      <c r="ABB559" s="165"/>
      <c r="ABC559" s="165"/>
      <c r="ABD559" s="165"/>
      <c r="ABE559" s="165"/>
      <c r="ABF559" s="165"/>
      <c r="ABG559" s="165"/>
      <c r="ABH559" s="165"/>
      <c r="ABI559" s="165"/>
      <c r="ABJ559" s="165"/>
      <c r="ABK559" s="165"/>
      <c r="ABL559" s="165"/>
      <c r="ABM559" s="165"/>
      <c r="ABN559" s="165"/>
      <c r="ABO559" s="165"/>
      <c r="ABP559" s="165"/>
      <c r="ABQ559" s="165"/>
      <c r="ABR559" s="165"/>
      <c r="ABS559" s="165"/>
      <c r="ABT559" s="165"/>
      <c r="ABU559" s="165"/>
      <c r="ABV559" s="165"/>
      <c r="ABW559" s="165"/>
      <c r="ABX559" s="165"/>
      <c r="ABY559" s="165"/>
      <c r="ABZ559" s="165"/>
      <c r="ACA559" s="165"/>
      <c r="ACB559" s="165"/>
      <c r="ACC559" s="165"/>
      <c r="ACD559" s="165"/>
      <c r="ACE559" s="165"/>
      <c r="ACF559" s="165"/>
      <c r="ACG559" s="165"/>
      <c r="ACH559" s="165"/>
      <c r="ACI559" s="165"/>
      <c r="ACJ559" s="165"/>
      <c r="ACK559" s="165"/>
      <c r="ACL559" s="165"/>
      <c r="ACM559" s="165"/>
      <c r="ACN559" s="165"/>
      <c r="ACO559" s="165"/>
      <c r="ACP559" s="165"/>
      <c r="ACQ559" s="165"/>
      <c r="ACR559" s="165"/>
      <c r="ACS559" s="165"/>
      <c r="ACT559" s="165"/>
      <c r="ACU559" s="165"/>
      <c r="ACV559" s="165"/>
      <c r="ACW559" s="165"/>
      <c r="ACX559" s="165"/>
      <c r="ACY559" s="165"/>
      <c r="ACZ559" s="165"/>
      <c r="ADA559" s="165"/>
      <c r="ADB559" s="165"/>
      <c r="ADC559" s="165"/>
      <c r="ADD559" s="165"/>
      <c r="ADE559" s="165"/>
      <c r="ADF559" s="165"/>
      <c r="ADG559" s="165"/>
      <c r="ADH559" s="165"/>
      <c r="ADI559" s="165"/>
      <c r="ADJ559" s="165"/>
      <c r="ADK559" s="165"/>
      <c r="ADL559" s="165"/>
      <c r="ADM559" s="165"/>
      <c r="ADN559" s="165"/>
      <c r="ADO559" s="165"/>
      <c r="ADP559" s="165"/>
      <c r="ADQ559" s="165"/>
      <c r="ADR559" s="165"/>
      <c r="ADS559" s="165"/>
      <c r="ADT559" s="165"/>
      <c r="ADU559" s="165"/>
      <c r="ADV559" s="165"/>
      <c r="ADW559" s="165"/>
      <c r="ADX559" s="165"/>
      <c r="ADY559" s="165"/>
      <c r="ADZ559" s="165"/>
      <c r="AEA559" s="165"/>
      <c r="AEB559" s="165"/>
      <c r="AEC559" s="165"/>
      <c r="AED559" s="165"/>
      <c r="AEE559" s="165"/>
      <c r="AEF559" s="165"/>
      <c r="AEG559" s="165"/>
      <c r="AEH559" s="165"/>
      <c r="AEI559" s="165"/>
      <c r="AEJ559" s="165"/>
      <c r="AEK559" s="165"/>
      <c r="AEL559" s="165"/>
      <c r="AEM559" s="165"/>
      <c r="AEN559" s="165"/>
      <c r="AEO559" s="165"/>
      <c r="AEP559" s="165"/>
      <c r="AEQ559" s="165"/>
      <c r="AER559" s="165"/>
      <c r="AES559" s="165"/>
      <c r="AET559" s="165"/>
      <c r="AEU559" s="165"/>
      <c r="AEV559" s="165"/>
      <c r="AEW559" s="165"/>
      <c r="AEX559" s="165"/>
      <c r="AEY559" s="165"/>
      <c r="AEZ559" s="165"/>
      <c r="AFA559" s="165"/>
      <c r="AFB559" s="165"/>
      <c r="AFC559" s="165"/>
      <c r="AFD559" s="165"/>
      <c r="AFE559" s="165"/>
      <c r="AFF559" s="165"/>
      <c r="AFG559" s="165"/>
      <c r="AFH559" s="165"/>
      <c r="AFI559" s="165"/>
      <c r="AFJ559" s="165"/>
      <c r="AFK559" s="165"/>
      <c r="AFL559" s="165"/>
      <c r="AFM559" s="165"/>
      <c r="AFN559" s="165"/>
      <c r="AFO559" s="165"/>
      <c r="AFP559" s="165"/>
      <c r="AFQ559" s="165"/>
      <c r="AFR559" s="165"/>
      <c r="AFS559" s="165"/>
      <c r="AFT559" s="165"/>
      <c r="AFU559" s="165"/>
      <c r="AFV559" s="165"/>
      <c r="AFW559" s="165"/>
      <c r="AFX559" s="165"/>
      <c r="AFY559" s="165"/>
      <c r="AFZ559" s="165"/>
      <c r="AGA559" s="165"/>
      <c r="AGB559" s="165"/>
      <c r="AGC559" s="165"/>
      <c r="AGD559" s="165"/>
      <c r="AGE559" s="165"/>
      <c r="AGF559" s="165"/>
      <c r="AGG559" s="165"/>
      <c r="AGH559" s="165"/>
      <c r="AGI559" s="165"/>
      <c r="AGJ559" s="165"/>
      <c r="AGK559" s="165"/>
      <c r="AGL559" s="165"/>
      <c r="AGM559" s="165"/>
      <c r="AGN559" s="165"/>
      <c r="AGO559" s="165"/>
      <c r="AGP559" s="165"/>
      <c r="AGQ559" s="165"/>
      <c r="AGR559" s="165"/>
      <c r="AGS559" s="165"/>
      <c r="AGT559" s="165"/>
      <c r="AGU559" s="165"/>
      <c r="AGV559" s="165"/>
      <c r="AGW559" s="165"/>
      <c r="AGX559" s="165"/>
      <c r="AGY559" s="165"/>
      <c r="AGZ559" s="165"/>
      <c r="AHA559" s="165"/>
      <c r="AHB559" s="165"/>
      <c r="AHC559" s="165"/>
      <c r="AHD559" s="165"/>
      <c r="AHE559" s="165"/>
      <c r="AHF559" s="165"/>
      <c r="AHG559" s="165"/>
      <c r="AHH559" s="165"/>
      <c r="AHI559" s="165"/>
      <c r="AHJ559" s="165"/>
      <c r="AHK559" s="165"/>
      <c r="AHL559" s="165"/>
      <c r="AHM559" s="165"/>
      <c r="AHN559" s="165"/>
      <c r="AHO559" s="165"/>
      <c r="AHP559" s="165"/>
      <c r="AHQ559" s="165"/>
      <c r="AHR559" s="165"/>
      <c r="AHS559" s="165"/>
      <c r="AHT559" s="165"/>
      <c r="AHU559" s="165"/>
      <c r="AHV559" s="165"/>
      <c r="AHW559" s="165"/>
      <c r="AHX559" s="165"/>
      <c r="AHY559" s="165"/>
      <c r="AHZ559" s="165"/>
      <c r="AIA559" s="165"/>
      <c r="AIB559" s="165"/>
      <c r="AIC559" s="165"/>
      <c r="AID559" s="165"/>
      <c r="AIE559" s="165"/>
      <c r="AIF559" s="165"/>
      <c r="AIG559" s="165"/>
      <c r="AIH559" s="165"/>
      <c r="AII559" s="165"/>
      <c r="AIJ559" s="165"/>
      <c r="AIK559" s="165"/>
      <c r="AIL559" s="165"/>
      <c r="AIM559" s="165"/>
      <c r="AIN559" s="165"/>
      <c r="AIO559" s="165"/>
      <c r="AIP559" s="165"/>
      <c r="AIQ559" s="165"/>
      <c r="AIR559" s="165"/>
      <c r="AIS559" s="165"/>
      <c r="AIT559" s="165"/>
      <c r="AIU559" s="165"/>
      <c r="AIV559" s="165"/>
      <c r="AIW559" s="165"/>
      <c r="AIX559" s="165"/>
      <c r="AIY559" s="165"/>
      <c r="AIZ559" s="165"/>
      <c r="AJA559" s="165"/>
      <c r="AJB559" s="165"/>
      <c r="AJC559" s="165"/>
      <c r="AJD559" s="165"/>
      <c r="AJE559" s="165"/>
      <c r="AJF559" s="165"/>
      <c r="AJG559" s="165"/>
      <c r="AJH559" s="165"/>
      <c r="AJI559" s="165"/>
      <c r="AJJ559" s="165"/>
      <c r="AJK559" s="165"/>
      <c r="AJL559" s="165"/>
      <c r="AJM559" s="165"/>
      <c r="AJN559" s="165"/>
      <c r="AJO559" s="165"/>
      <c r="AJP559" s="165"/>
      <c r="AJQ559" s="165"/>
      <c r="AJR559" s="165"/>
      <c r="AJS559" s="165"/>
      <c r="AJT559" s="165"/>
      <c r="AJU559" s="165"/>
      <c r="AJV559" s="165"/>
      <c r="AJW559" s="165"/>
      <c r="AJX559" s="165"/>
      <c r="AJY559" s="165"/>
      <c r="AJZ559" s="165"/>
    </row>
    <row r="560" spans="1:962" ht="63" x14ac:dyDescent="0.25">
      <c r="A560" s="126">
        <v>60000715</v>
      </c>
      <c r="B560" s="61" t="s">
        <v>1607</v>
      </c>
      <c r="C560" s="169" t="s">
        <v>1368</v>
      </c>
      <c r="D560" s="155">
        <f t="shared" si="36"/>
        <v>3835</v>
      </c>
      <c r="E560" s="155">
        <f>VLOOKUP(A560,[6]Лист2!$A$10:$G$1458,6,0)</f>
        <v>4602</v>
      </c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5"/>
      <c r="BN560" s="165"/>
      <c r="BO560" s="165"/>
      <c r="BP560" s="165"/>
      <c r="BQ560" s="165"/>
      <c r="BR560" s="165"/>
      <c r="BS560" s="165"/>
      <c r="BT560" s="165"/>
      <c r="BU560" s="165"/>
      <c r="BV560" s="165"/>
      <c r="BW560" s="165"/>
      <c r="BX560" s="165"/>
      <c r="BY560" s="165"/>
      <c r="BZ560" s="165"/>
      <c r="CA560" s="165"/>
      <c r="CB560" s="165"/>
      <c r="CC560" s="165"/>
      <c r="CD560" s="165"/>
      <c r="CE560" s="165"/>
      <c r="CF560" s="165"/>
      <c r="CG560" s="165"/>
      <c r="CH560" s="165"/>
      <c r="CI560" s="165"/>
      <c r="CJ560" s="165"/>
      <c r="CK560" s="165"/>
      <c r="CL560" s="165"/>
      <c r="CM560" s="165"/>
      <c r="CN560" s="165"/>
      <c r="CO560" s="165"/>
      <c r="CP560" s="165"/>
      <c r="CQ560" s="165"/>
      <c r="CR560" s="165"/>
      <c r="CS560" s="165"/>
      <c r="CT560" s="165"/>
      <c r="CU560" s="165"/>
      <c r="CV560" s="165"/>
      <c r="CW560" s="165"/>
      <c r="CX560" s="165"/>
      <c r="CY560" s="165"/>
      <c r="CZ560" s="165"/>
      <c r="DA560" s="165"/>
      <c r="DB560" s="165"/>
      <c r="DC560" s="165"/>
      <c r="DD560" s="165"/>
      <c r="DE560" s="165"/>
      <c r="DF560" s="165"/>
      <c r="DG560" s="165"/>
      <c r="DH560" s="165"/>
      <c r="DI560" s="165"/>
      <c r="DJ560" s="165"/>
      <c r="DK560" s="165"/>
      <c r="DL560" s="165"/>
      <c r="DM560" s="165"/>
      <c r="DN560" s="165"/>
      <c r="DO560" s="165"/>
      <c r="DP560" s="165"/>
      <c r="DQ560" s="165"/>
      <c r="DR560" s="165"/>
      <c r="DS560" s="165"/>
      <c r="DT560" s="165"/>
      <c r="DU560" s="165"/>
      <c r="DV560" s="165"/>
      <c r="DW560" s="165"/>
      <c r="DX560" s="165"/>
      <c r="DY560" s="165"/>
      <c r="DZ560" s="165"/>
      <c r="EA560" s="165"/>
      <c r="EB560" s="165"/>
      <c r="EC560" s="165"/>
      <c r="ED560" s="165"/>
      <c r="EE560" s="165"/>
      <c r="EF560" s="165"/>
      <c r="EG560" s="165"/>
      <c r="EH560" s="165"/>
      <c r="EI560" s="165"/>
      <c r="EJ560" s="165"/>
      <c r="EK560" s="165"/>
      <c r="EL560" s="165"/>
      <c r="EM560" s="165"/>
      <c r="EN560" s="165"/>
      <c r="EO560" s="165"/>
      <c r="EP560" s="165"/>
      <c r="EQ560" s="165"/>
      <c r="ER560" s="165"/>
      <c r="ES560" s="165"/>
      <c r="ET560" s="165"/>
      <c r="EU560" s="165"/>
      <c r="EV560" s="165"/>
      <c r="EW560" s="165"/>
      <c r="EX560" s="165"/>
      <c r="EY560" s="165"/>
      <c r="EZ560" s="165"/>
      <c r="FA560" s="165"/>
      <c r="FB560" s="165"/>
      <c r="FC560" s="165"/>
      <c r="FD560" s="165"/>
      <c r="FE560" s="165"/>
      <c r="FF560" s="165"/>
      <c r="FG560" s="165"/>
      <c r="FH560" s="165"/>
      <c r="FI560" s="165"/>
      <c r="FJ560" s="165"/>
      <c r="FK560" s="165"/>
      <c r="FL560" s="165"/>
      <c r="FM560" s="165"/>
      <c r="FN560" s="165"/>
      <c r="FO560" s="165"/>
      <c r="FP560" s="165"/>
      <c r="FQ560" s="165"/>
      <c r="FR560" s="165"/>
      <c r="FS560" s="165"/>
      <c r="FT560" s="165"/>
      <c r="FU560" s="165"/>
      <c r="FV560" s="165"/>
      <c r="FW560" s="165"/>
      <c r="FX560" s="165"/>
      <c r="FY560" s="165"/>
      <c r="FZ560" s="165"/>
      <c r="GA560" s="165"/>
      <c r="GB560" s="165"/>
      <c r="GC560" s="165"/>
      <c r="GD560" s="165"/>
      <c r="GE560" s="165"/>
      <c r="GF560" s="165"/>
      <c r="GG560" s="165"/>
      <c r="GH560" s="165"/>
      <c r="GI560" s="165"/>
      <c r="GJ560" s="165"/>
      <c r="GK560" s="165"/>
      <c r="GL560" s="165"/>
      <c r="GM560" s="165"/>
      <c r="GN560" s="165"/>
      <c r="GO560" s="165"/>
      <c r="GP560" s="165"/>
      <c r="GQ560" s="165"/>
      <c r="GR560" s="165"/>
      <c r="GS560" s="165"/>
      <c r="GT560" s="165"/>
      <c r="GU560" s="165"/>
      <c r="GV560" s="165"/>
      <c r="GW560" s="165"/>
      <c r="GX560" s="165"/>
      <c r="GY560" s="165"/>
      <c r="GZ560" s="165"/>
      <c r="HA560" s="165"/>
      <c r="HB560" s="165"/>
      <c r="HC560" s="165"/>
      <c r="HD560" s="165"/>
      <c r="HE560" s="165"/>
      <c r="HF560" s="165"/>
      <c r="HG560" s="165"/>
      <c r="HH560" s="165"/>
      <c r="HI560" s="165"/>
      <c r="HJ560" s="165"/>
      <c r="HK560" s="165"/>
      <c r="HL560" s="165"/>
      <c r="HM560" s="165"/>
      <c r="HN560" s="165"/>
      <c r="HO560" s="165"/>
      <c r="HP560" s="165"/>
      <c r="HQ560" s="165"/>
      <c r="HR560" s="165"/>
      <c r="HS560" s="165"/>
      <c r="HT560" s="165"/>
      <c r="HU560" s="165"/>
      <c r="HV560" s="165"/>
      <c r="HW560" s="165"/>
      <c r="HX560" s="165"/>
      <c r="HY560" s="165"/>
      <c r="HZ560" s="165"/>
      <c r="IA560" s="165"/>
      <c r="IB560" s="165"/>
      <c r="IC560" s="165"/>
      <c r="ID560" s="165"/>
      <c r="IE560" s="165"/>
      <c r="IF560" s="165"/>
      <c r="IG560" s="165"/>
      <c r="IH560" s="165"/>
      <c r="II560" s="165"/>
      <c r="IJ560" s="165"/>
      <c r="IK560" s="165"/>
      <c r="IL560" s="165"/>
      <c r="IM560" s="165"/>
      <c r="IN560" s="165"/>
      <c r="IO560" s="165"/>
      <c r="IP560" s="165"/>
      <c r="IQ560" s="165"/>
      <c r="IR560" s="165"/>
      <c r="IS560" s="165"/>
      <c r="IT560" s="165"/>
      <c r="IU560" s="165"/>
      <c r="IV560" s="165"/>
      <c r="IW560" s="165"/>
      <c r="IX560" s="165"/>
      <c r="IY560" s="165"/>
      <c r="IZ560" s="165"/>
      <c r="JA560" s="165"/>
      <c r="JB560" s="165"/>
      <c r="JC560" s="165"/>
      <c r="JD560" s="165"/>
      <c r="JE560" s="165"/>
      <c r="JF560" s="165"/>
      <c r="JG560" s="165"/>
      <c r="JH560" s="165"/>
      <c r="JI560" s="165"/>
      <c r="JJ560" s="165"/>
      <c r="JK560" s="165"/>
      <c r="JL560" s="165"/>
      <c r="JM560" s="165"/>
      <c r="JN560" s="165"/>
      <c r="JO560" s="165"/>
      <c r="JP560" s="165"/>
      <c r="JQ560" s="165"/>
      <c r="JR560" s="165"/>
      <c r="JS560" s="165"/>
      <c r="JT560" s="165"/>
      <c r="JU560" s="165"/>
      <c r="JV560" s="165"/>
      <c r="JW560" s="165"/>
      <c r="JX560" s="165"/>
      <c r="JY560" s="165"/>
      <c r="JZ560" s="165"/>
      <c r="KA560" s="165"/>
      <c r="KB560" s="165"/>
      <c r="KC560" s="165"/>
      <c r="KD560" s="165"/>
      <c r="KE560" s="165"/>
      <c r="KF560" s="165"/>
      <c r="KG560" s="165"/>
      <c r="KH560" s="165"/>
      <c r="KI560" s="165"/>
      <c r="KJ560" s="165"/>
      <c r="KK560" s="165"/>
      <c r="KL560" s="165"/>
      <c r="KM560" s="165"/>
      <c r="KN560" s="165"/>
      <c r="KO560" s="165"/>
      <c r="KP560" s="165"/>
      <c r="KQ560" s="165"/>
      <c r="KR560" s="165"/>
      <c r="KS560" s="165"/>
      <c r="KT560" s="165"/>
      <c r="KU560" s="165"/>
      <c r="KV560" s="165"/>
      <c r="KW560" s="165"/>
      <c r="KX560" s="165"/>
      <c r="KY560" s="165"/>
      <c r="KZ560" s="165"/>
      <c r="LA560" s="165"/>
      <c r="LB560" s="165"/>
      <c r="LC560" s="165"/>
      <c r="LD560" s="165"/>
      <c r="LE560" s="165"/>
      <c r="LF560" s="165"/>
      <c r="LG560" s="165"/>
      <c r="LH560" s="165"/>
      <c r="LI560" s="165"/>
      <c r="LJ560" s="165"/>
      <c r="LK560" s="165"/>
      <c r="LL560" s="165"/>
      <c r="LM560" s="165"/>
      <c r="LN560" s="165"/>
      <c r="LO560" s="165"/>
      <c r="LP560" s="165"/>
      <c r="LQ560" s="165"/>
      <c r="LR560" s="165"/>
      <c r="LS560" s="165"/>
      <c r="LT560" s="165"/>
      <c r="LU560" s="165"/>
      <c r="LV560" s="165"/>
      <c r="LW560" s="165"/>
      <c r="LX560" s="165"/>
      <c r="LY560" s="165"/>
      <c r="LZ560" s="165"/>
      <c r="MA560" s="165"/>
      <c r="MB560" s="165"/>
      <c r="MC560" s="165"/>
      <c r="MD560" s="165"/>
      <c r="ME560" s="165"/>
      <c r="MF560" s="165"/>
      <c r="MG560" s="165"/>
      <c r="MH560" s="165"/>
      <c r="MI560" s="165"/>
      <c r="MJ560" s="165"/>
      <c r="MK560" s="165"/>
      <c r="ML560" s="165"/>
      <c r="MM560" s="165"/>
      <c r="MN560" s="165"/>
      <c r="MO560" s="165"/>
      <c r="MP560" s="165"/>
      <c r="MQ560" s="165"/>
      <c r="MR560" s="165"/>
      <c r="MS560" s="165"/>
      <c r="MT560" s="165"/>
      <c r="MU560" s="165"/>
      <c r="MV560" s="165"/>
      <c r="MW560" s="165"/>
      <c r="MX560" s="165"/>
      <c r="MY560" s="165"/>
      <c r="MZ560" s="165"/>
      <c r="NA560" s="165"/>
      <c r="NB560" s="165"/>
      <c r="NC560" s="165"/>
      <c r="ND560" s="165"/>
      <c r="NE560" s="165"/>
      <c r="NF560" s="165"/>
      <c r="NG560" s="165"/>
      <c r="NH560" s="165"/>
      <c r="NI560" s="165"/>
      <c r="NJ560" s="165"/>
      <c r="NK560" s="165"/>
      <c r="NL560" s="165"/>
      <c r="NM560" s="165"/>
      <c r="NN560" s="165"/>
      <c r="NO560" s="165"/>
      <c r="NP560" s="165"/>
      <c r="NQ560" s="165"/>
      <c r="NR560" s="165"/>
      <c r="NS560" s="165"/>
      <c r="NT560" s="165"/>
      <c r="NU560" s="165"/>
      <c r="NV560" s="165"/>
      <c r="NW560" s="165"/>
      <c r="NX560" s="165"/>
      <c r="NY560" s="165"/>
      <c r="NZ560" s="165"/>
      <c r="OA560" s="165"/>
      <c r="OB560" s="165"/>
      <c r="OC560" s="165"/>
      <c r="OD560" s="165"/>
      <c r="OE560" s="165"/>
      <c r="OF560" s="165"/>
      <c r="OG560" s="165"/>
      <c r="OH560" s="165"/>
      <c r="OI560" s="165"/>
      <c r="OJ560" s="165"/>
      <c r="OK560" s="165"/>
      <c r="OL560" s="165"/>
      <c r="OM560" s="165"/>
      <c r="ON560" s="165"/>
      <c r="OO560" s="165"/>
      <c r="OP560" s="165"/>
      <c r="OQ560" s="165"/>
      <c r="OR560" s="165"/>
      <c r="OS560" s="165"/>
      <c r="OT560" s="165"/>
      <c r="OU560" s="165"/>
      <c r="OV560" s="165"/>
      <c r="OW560" s="165"/>
      <c r="OX560" s="165"/>
      <c r="OY560" s="165"/>
      <c r="OZ560" s="165"/>
      <c r="PA560" s="165"/>
      <c r="PB560" s="165"/>
      <c r="PC560" s="165"/>
      <c r="PD560" s="165"/>
      <c r="PE560" s="165"/>
      <c r="PF560" s="165"/>
      <c r="PG560" s="165"/>
      <c r="PH560" s="165"/>
      <c r="PI560" s="165"/>
      <c r="PJ560" s="165"/>
      <c r="PK560" s="165"/>
      <c r="PL560" s="165"/>
      <c r="PM560" s="165"/>
      <c r="PN560" s="165"/>
      <c r="PO560" s="165"/>
      <c r="PP560" s="165"/>
      <c r="PQ560" s="165"/>
      <c r="PR560" s="165"/>
      <c r="PS560" s="165"/>
      <c r="PT560" s="165"/>
      <c r="PU560" s="165"/>
      <c r="PV560" s="165"/>
      <c r="PW560" s="165"/>
      <c r="PX560" s="165"/>
      <c r="PY560" s="165"/>
      <c r="PZ560" s="165"/>
      <c r="QA560" s="165"/>
      <c r="QB560" s="165"/>
      <c r="QC560" s="165"/>
      <c r="QD560" s="165"/>
      <c r="QE560" s="165"/>
      <c r="QF560" s="165"/>
      <c r="QG560" s="165"/>
      <c r="QH560" s="165"/>
      <c r="QI560" s="165"/>
      <c r="QJ560" s="165"/>
      <c r="QK560" s="165"/>
      <c r="QL560" s="165"/>
      <c r="QM560" s="165"/>
      <c r="QN560" s="165"/>
      <c r="QO560" s="165"/>
      <c r="QP560" s="165"/>
      <c r="QQ560" s="165"/>
      <c r="QR560" s="165"/>
      <c r="QS560" s="165"/>
      <c r="QT560" s="165"/>
      <c r="QU560" s="165"/>
      <c r="QV560" s="165"/>
      <c r="QW560" s="165"/>
      <c r="QX560" s="165"/>
      <c r="QY560" s="165"/>
      <c r="QZ560" s="165"/>
      <c r="RA560" s="165"/>
      <c r="RB560" s="165"/>
      <c r="RC560" s="165"/>
      <c r="RD560" s="165"/>
      <c r="RE560" s="165"/>
      <c r="RF560" s="165"/>
      <c r="RG560" s="165"/>
      <c r="RH560" s="165"/>
      <c r="RI560" s="165"/>
      <c r="RJ560" s="165"/>
      <c r="RK560" s="165"/>
      <c r="RL560" s="165"/>
      <c r="RM560" s="165"/>
      <c r="RN560" s="165"/>
      <c r="RO560" s="165"/>
      <c r="RP560" s="165"/>
      <c r="RQ560" s="165"/>
      <c r="RR560" s="165"/>
      <c r="RS560" s="165"/>
      <c r="RT560" s="165"/>
      <c r="RU560" s="165"/>
      <c r="RV560" s="165"/>
      <c r="RW560" s="165"/>
      <c r="RX560" s="165"/>
      <c r="RY560" s="165"/>
      <c r="RZ560" s="165"/>
      <c r="SA560" s="165"/>
      <c r="SB560" s="165"/>
      <c r="SC560" s="165"/>
      <c r="SD560" s="165"/>
      <c r="SE560" s="165"/>
      <c r="SF560" s="165"/>
      <c r="SG560" s="165"/>
      <c r="SH560" s="165"/>
      <c r="SI560" s="165"/>
      <c r="SJ560" s="165"/>
      <c r="SK560" s="165"/>
      <c r="SL560" s="165"/>
      <c r="SM560" s="165"/>
      <c r="SN560" s="165"/>
      <c r="SO560" s="165"/>
      <c r="SP560" s="165"/>
      <c r="SQ560" s="165"/>
      <c r="SR560" s="165"/>
      <c r="SS560" s="165"/>
      <c r="ST560" s="165"/>
      <c r="SU560" s="165"/>
      <c r="SV560" s="165"/>
      <c r="SW560" s="165"/>
      <c r="SX560" s="165"/>
      <c r="SY560" s="165"/>
      <c r="SZ560" s="165"/>
      <c r="TA560" s="165"/>
      <c r="TB560" s="165"/>
      <c r="TC560" s="165"/>
      <c r="TD560" s="165"/>
      <c r="TE560" s="165"/>
      <c r="TF560" s="165"/>
      <c r="TG560" s="165"/>
      <c r="TH560" s="165"/>
      <c r="TI560" s="165"/>
      <c r="TJ560" s="165"/>
      <c r="TK560" s="165"/>
      <c r="TL560" s="165"/>
      <c r="TM560" s="165"/>
      <c r="TN560" s="165"/>
      <c r="TO560" s="165"/>
      <c r="TP560" s="165"/>
      <c r="TQ560" s="165"/>
      <c r="TR560" s="165"/>
      <c r="TS560" s="165"/>
      <c r="TT560" s="165"/>
      <c r="TU560" s="165"/>
      <c r="TV560" s="165"/>
      <c r="TW560" s="165"/>
      <c r="TX560" s="165"/>
      <c r="TY560" s="165"/>
      <c r="TZ560" s="165"/>
      <c r="UA560" s="165"/>
      <c r="UB560" s="165"/>
      <c r="UC560" s="165"/>
      <c r="UD560" s="165"/>
      <c r="UE560" s="165"/>
      <c r="UF560" s="165"/>
      <c r="UG560" s="165"/>
      <c r="UH560" s="165"/>
      <c r="UI560" s="165"/>
      <c r="UJ560" s="165"/>
      <c r="UK560" s="165"/>
      <c r="UL560" s="165"/>
      <c r="UM560" s="165"/>
      <c r="UN560" s="165"/>
      <c r="UO560" s="165"/>
      <c r="UP560" s="165"/>
      <c r="UQ560" s="165"/>
      <c r="UR560" s="165"/>
      <c r="US560" s="165"/>
      <c r="UT560" s="165"/>
      <c r="UU560" s="165"/>
      <c r="UV560" s="165"/>
      <c r="UW560" s="165"/>
      <c r="UX560" s="165"/>
      <c r="UY560" s="165"/>
      <c r="UZ560" s="165"/>
      <c r="VA560" s="165"/>
      <c r="VB560" s="165"/>
      <c r="VC560" s="165"/>
      <c r="VD560" s="165"/>
      <c r="VE560" s="165"/>
      <c r="VF560" s="165"/>
      <c r="VG560" s="165"/>
      <c r="VH560" s="165"/>
      <c r="VI560" s="165"/>
      <c r="VJ560" s="165"/>
      <c r="VK560" s="165"/>
      <c r="VL560" s="165"/>
      <c r="VM560" s="165"/>
      <c r="VN560" s="165"/>
      <c r="VO560" s="165"/>
      <c r="VP560" s="165"/>
      <c r="VQ560" s="165"/>
      <c r="VR560" s="165"/>
      <c r="VS560" s="165"/>
      <c r="VT560" s="165"/>
      <c r="VU560" s="165"/>
      <c r="VV560" s="165"/>
      <c r="VW560" s="165"/>
      <c r="VX560" s="165"/>
      <c r="VY560" s="165"/>
      <c r="VZ560" s="165"/>
      <c r="WA560" s="165"/>
      <c r="WB560" s="165"/>
      <c r="WC560" s="165"/>
      <c r="WD560" s="165"/>
      <c r="WE560" s="165"/>
      <c r="WF560" s="165"/>
      <c r="WG560" s="165"/>
      <c r="WH560" s="165"/>
      <c r="WI560" s="165"/>
      <c r="WJ560" s="165"/>
      <c r="WK560" s="165"/>
      <c r="WL560" s="165"/>
      <c r="WM560" s="165"/>
      <c r="WN560" s="165"/>
      <c r="WO560" s="165"/>
      <c r="WP560" s="165"/>
      <c r="WQ560" s="165"/>
      <c r="WR560" s="165"/>
      <c r="WS560" s="165"/>
      <c r="WT560" s="165"/>
      <c r="WU560" s="165"/>
      <c r="WV560" s="165"/>
      <c r="WW560" s="165"/>
      <c r="WX560" s="165"/>
      <c r="WY560" s="165"/>
      <c r="WZ560" s="165"/>
      <c r="XA560" s="165"/>
      <c r="XB560" s="165"/>
      <c r="XC560" s="165"/>
      <c r="XD560" s="165"/>
      <c r="XE560" s="165"/>
      <c r="XF560" s="165"/>
      <c r="XG560" s="165"/>
      <c r="XH560" s="165"/>
      <c r="XI560" s="165"/>
      <c r="XJ560" s="165"/>
      <c r="XK560" s="165"/>
      <c r="XL560" s="165"/>
      <c r="XM560" s="165"/>
      <c r="XN560" s="165"/>
      <c r="XO560" s="165"/>
      <c r="XP560" s="165"/>
      <c r="XQ560" s="165"/>
      <c r="XR560" s="165"/>
      <c r="XS560" s="165"/>
      <c r="XT560" s="165"/>
      <c r="XU560" s="165"/>
      <c r="XV560" s="165"/>
      <c r="XW560" s="165"/>
      <c r="XX560" s="165"/>
      <c r="XY560" s="165"/>
      <c r="XZ560" s="165"/>
      <c r="YA560" s="165"/>
      <c r="YB560" s="165"/>
      <c r="YC560" s="165"/>
      <c r="YD560" s="165"/>
      <c r="YE560" s="165"/>
      <c r="YF560" s="165"/>
      <c r="YG560" s="165"/>
      <c r="YH560" s="165"/>
      <c r="YI560" s="165"/>
      <c r="YJ560" s="165"/>
      <c r="YK560" s="165"/>
      <c r="YL560" s="165"/>
      <c r="YM560" s="165"/>
      <c r="YN560" s="165"/>
      <c r="YO560" s="165"/>
      <c r="YP560" s="165"/>
      <c r="YQ560" s="165"/>
      <c r="YR560" s="165"/>
      <c r="YS560" s="165"/>
      <c r="YT560" s="165"/>
      <c r="YU560" s="165"/>
      <c r="YV560" s="165"/>
      <c r="YW560" s="165"/>
      <c r="YX560" s="165"/>
      <c r="YY560" s="165"/>
      <c r="YZ560" s="165"/>
      <c r="ZA560" s="165"/>
      <c r="ZB560" s="165"/>
      <c r="ZC560" s="165"/>
      <c r="ZD560" s="165"/>
      <c r="ZE560" s="165"/>
      <c r="ZF560" s="165"/>
      <c r="ZG560" s="165"/>
      <c r="ZH560" s="165"/>
      <c r="ZI560" s="165"/>
      <c r="ZJ560" s="165"/>
      <c r="ZK560" s="165"/>
      <c r="ZL560" s="165"/>
      <c r="ZM560" s="165"/>
      <c r="ZN560" s="165"/>
      <c r="ZO560" s="165"/>
      <c r="ZP560" s="165"/>
      <c r="ZQ560" s="165"/>
      <c r="ZR560" s="165"/>
      <c r="ZS560" s="165"/>
      <c r="ZT560" s="165"/>
      <c r="ZU560" s="165"/>
      <c r="ZV560" s="165"/>
      <c r="ZW560" s="165"/>
      <c r="ZX560" s="165"/>
      <c r="ZY560" s="165"/>
      <c r="ZZ560" s="165"/>
      <c r="AAA560" s="165"/>
      <c r="AAB560" s="165"/>
      <c r="AAC560" s="165"/>
      <c r="AAD560" s="165"/>
      <c r="AAE560" s="165"/>
      <c r="AAF560" s="165"/>
      <c r="AAG560" s="165"/>
      <c r="AAH560" s="165"/>
      <c r="AAI560" s="165"/>
      <c r="AAJ560" s="165"/>
      <c r="AAK560" s="165"/>
      <c r="AAL560" s="165"/>
      <c r="AAM560" s="165"/>
      <c r="AAN560" s="165"/>
      <c r="AAO560" s="165"/>
      <c r="AAP560" s="165"/>
      <c r="AAQ560" s="165"/>
      <c r="AAR560" s="165"/>
      <c r="AAS560" s="165"/>
      <c r="AAT560" s="165"/>
      <c r="AAU560" s="165"/>
      <c r="AAV560" s="165"/>
      <c r="AAW560" s="165"/>
      <c r="AAX560" s="165"/>
      <c r="AAY560" s="165"/>
      <c r="AAZ560" s="165"/>
      <c r="ABA560" s="165"/>
      <c r="ABB560" s="165"/>
      <c r="ABC560" s="165"/>
      <c r="ABD560" s="165"/>
      <c r="ABE560" s="165"/>
      <c r="ABF560" s="165"/>
      <c r="ABG560" s="165"/>
      <c r="ABH560" s="165"/>
      <c r="ABI560" s="165"/>
      <c r="ABJ560" s="165"/>
      <c r="ABK560" s="165"/>
      <c r="ABL560" s="165"/>
      <c r="ABM560" s="165"/>
      <c r="ABN560" s="165"/>
      <c r="ABO560" s="165"/>
      <c r="ABP560" s="165"/>
      <c r="ABQ560" s="165"/>
      <c r="ABR560" s="165"/>
      <c r="ABS560" s="165"/>
      <c r="ABT560" s="165"/>
      <c r="ABU560" s="165"/>
      <c r="ABV560" s="165"/>
      <c r="ABW560" s="165"/>
      <c r="ABX560" s="165"/>
      <c r="ABY560" s="165"/>
      <c r="ABZ560" s="165"/>
      <c r="ACA560" s="165"/>
      <c r="ACB560" s="165"/>
      <c r="ACC560" s="165"/>
      <c r="ACD560" s="165"/>
      <c r="ACE560" s="165"/>
      <c r="ACF560" s="165"/>
      <c r="ACG560" s="165"/>
      <c r="ACH560" s="165"/>
      <c r="ACI560" s="165"/>
      <c r="ACJ560" s="165"/>
      <c r="ACK560" s="165"/>
      <c r="ACL560" s="165"/>
      <c r="ACM560" s="165"/>
      <c r="ACN560" s="165"/>
      <c r="ACO560" s="165"/>
      <c r="ACP560" s="165"/>
      <c r="ACQ560" s="165"/>
      <c r="ACR560" s="165"/>
      <c r="ACS560" s="165"/>
      <c r="ACT560" s="165"/>
      <c r="ACU560" s="165"/>
      <c r="ACV560" s="165"/>
      <c r="ACW560" s="165"/>
      <c r="ACX560" s="165"/>
      <c r="ACY560" s="165"/>
      <c r="ACZ560" s="165"/>
      <c r="ADA560" s="165"/>
      <c r="ADB560" s="165"/>
      <c r="ADC560" s="165"/>
      <c r="ADD560" s="165"/>
      <c r="ADE560" s="165"/>
      <c r="ADF560" s="165"/>
      <c r="ADG560" s="165"/>
      <c r="ADH560" s="165"/>
      <c r="ADI560" s="165"/>
      <c r="ADJ560" s="165"/>
      <c r="ADK560" s="165"/>
      <c r="ADL560" s="165"/>
      <c r="ADM560" s="165"/>
      <c r="ADN560" s="165"/>
      <c r="ADO560" s="165"/>
      <c r="ADP560" s="165"/>
      <c r="ADQ560" s="165"/>
      <c r="ADR560" s="165"/>
      <c r="ADS560" s="165"/>
      <c r="ADT560" s="165"/>
      <c r="ADU560" s="165"/>
      <c r="ADV560" s="165"/>
      <c r="ADW560" s="165"/>
      <c r="ADX560" s="165"/>
      <c r="ADY560" s="165"/>
      <c r="ADZ560" s="165"/>
      <c r="AEA560" s="165"/>
      <c r="AEB560" s="165"/>
      <c r="AEC560" s="165"/>
      <c r="AED560" s="165"/>
      <c r="AEE560" s="165"/>
      <c r="AEF560" s="165"/>
      <c r="AEG560" s="165"/>
      <c r="AEH560" s="165"/>
      <c r="AEI560" s="165"/>
      <c r="AEJ560" s="165"/>
      <c r="AEK560" s="165"/>
      <c r="AEL560" s="165"/>
      <c r="AEM560" s="165"/>
      <c r="AEN560" s="165"/>
      <c r="AEO560" s="165"/>
      <c r="AEP560" s="165"/>
      <c r="AEQ560" s="165"/>
      <c r="AER560" s="165"/>
      <c r="AES560" s="165"/>
      <c r="AET560" s="165"/>
      <c r="AEU560" s="165"/>
      <c r="AEV560" s="165"/>
      <c r="AEW560" s="165"/>
      <c r="AEX560" s="165"/>
      <c r="AEY560" s="165"/>
      <c r="AEZ560" s="165"/>
      <c r="AFA560" s="165"/>
      <c r="AFB560" s="165"/>
      <c r="AFC560" s="165"/>
      <c r="AFD560" s="165"/>
      <c r="AFE560" s="165"/>
      <c r="AFF560" s="165"/>
      <c r="AFG560" s="165"/>
      <c r="AFH560" s="165"/>
      <c r="AFI560" s="165"/>
      <c r="AFJ560" s="165"/>
      <c r="AFK560" s="165"/>
      <c r="AFL560" s="165"/>
      <c r="AFM560" s="165"/>
      <c r="AFN560" s="165"/>
      <c r="AFO560" s="165"/>
      <c r="AFP560" s="165"/>
      <c r="AFQ560" s="165"/>
      <c r="AFR560" s="165"/>
      <c r="AFS560" s="165"/>
      <c r="AFT560" s="165"/>
      <c r="AFU560" s="165"/>
      <c r="AFV560" s="165"/>
      <c r="AFW560" s="165"/>
      <c r="AFX560" s="165"/>
      <c r="AFY560" s="165"/>
      <c r="AFZ560" s="165"/>
      <c r="AGA560" s="165"/>
      <c r="AGB560" s="165"/>
      <c r="AGC560" s="165"/>
      <c r="AGD560" s="165"/>
      <c r="AGE560" s="165"/>
      <c r="AGF560" s="165"/>
      <c r="AGG560" s="165"/>
      <c r="AGH560" s="165"/>
      <c r="AGI560" s="165"/>
      <c r="AGJ560" s="165"/>
      <c r="AGK560" s="165"/>
      <c r="AGL560" s="165"/>
      <c r="AGM560" s="165"/>
      <c r="AGN560" s="165"/>
      <c r="AGO560" s="165"/>
      <c r="AGP560" s="165"/>
      <c r="AGQ560" s="165"/>
      <c r="AGR560" s="165"/>
      <c r="AGS560" s="165"/>
      <c r="AGT560" s="165"/>
      <c r="AGU560" s="165"/>
      <c r="AGV560" s="165"/>
      <c r="AGW560" s="165"/>
      <c r="AGX560" s="165"/>
      <c r="AGY560" s="165"/>
      <c r="AGZ560" s="165"/>
      <c r="AHA560" s="165"/>
      <c r="AHB560" s="165"/>
      <c r="AHC560" s="165"/>
      <c r="AHD560" s="165"/>
      <c r="AHE560" s="165"/>
      <c r="AHF560" s="165"/>
      <c r="AHG560" s="165"/>
      <c r="AHH560" s="165"/>
      <c r="AHI560" s="165"/>
      <c r="AHJ560" s="165"/>
      <c r="AHK560" s="165"/>
      <c r="AHL560" s="165"/>
      <c r="AHM560" s="165"/>
      <c r="AHN560" s="165"/>
      <c r="AHO560" s="165"/>
      <c r="AHP560" s="165"/>
      <c r="AHQ560" s="165"/>
      <c r="AHR560" s="165"/>
      <c r="AHS560" s="165"/>
      <c r="AHT560" s="165"/>
      <c r="AHU560" s="165"/>
      <c r="AHV560" s="165"/>
      <c r="AHW560" s="165"/>
      <c r="AHX560" s="165"/>
      <c r="AHY560" s="165"/>
      <c r="AHZ560" s="165"/>
      <c r="AIA560" s="165"/>
      <c r="AIB560" s="165"/>
      <c r="AIC560" s="165"/>
      <c r="AID560" s="165"/>
      <c r="AIE560" s="165"/>
      <c r="AIF560" s="165"/>
      <c r="AIG560" s="165"/>
      <c r="AIH560" s="165"/>
      <c r="AII560" s="165"/>
      <c r="AIJ560" s="165"/>
      <c r="AIK560" s="165"/>
      <c r="AIL560" s="165"/>
      <c r="AIM560" s="165"/>
      <c r="AIN560" s="165"/>
      <c r="AIO560" s="165"/>
      <c r="AIP560" s="165"/>
      <c r="AIQ560" s="165"/>
      <c r="AIR560" s="165"/>
      <c r="AIS560" s="165"/>
      <c r="AIT560" s="165"/>
      <c r="AIU560" s="165"/>
      <c r="AIV560" s="165"/>
      <c r="AIW560" s="165"/>
      <c r="AIX560" s="165"/>
      <c r="AIY560" s="165"/>
      <c r="AIZ560" s="165"/>
      <c r="AJA560" s="165"/>
      <c r="AJB560" s="165"/>
      <c r="AJC560" s="165"/>
      <c r="AJD560" s="165"/>
      <c r="AJE560" s="165"/>
      <c r="AJF560" s="165"/>
      <c r="AJG560" s="165"/>
      <c r="AJH560" s="165"/>
      <c r="AJI560" s="165"/>
      <c r="AJJ560" s="165"/>
      <c r="AJK560" s="165"/>
      <c r="AJL560" s="165"/>
      <c r="AJM560" s="165"/>
      <c r="AJN560" s="165"/>
      <c r="AJO560" s="165"/>
      <c r="AJP560" s="165"/>
      <c r="AJQ560" s="165"/>
      <c r="AJR560" s="165"/>
      <c r="AJS560" s="165"/>
      <c r="AJT560" s="165"/>
      <c r="AJU560" s="165"/>
      <c r="AJV560" s="165"/>
      <c r="AJW560" s="165"/>
      <c r="AJX560" s="165"/>
      <c r="AJY560" s="165"/>
      <c r="AJZ560" s="165"/>
    </row>
    <row r="561" spans="1:962" ht="63" x14ac:dyDescent="0.25">
      <c r="A561" s="126">
        <v>60000716</v>
      </c>
      <c r="B561" s="61" t="s">
        <v>1490</v>
      </c>
      <c r="C561" s="169" t="s">
        <v>1368</v>
      </c>
      <c r="D561" s="155">
        <f t="shared" si="36"/>
        <v>2945</v>
      </c>
      <c r="E561" s="155">
        <f>VLOOKUP(A561,[6]Лист2!$A$10:$G$1458,6,0)</f>
        <v>3534</v>
      </c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5"/>
      <c r="BN561" s="165"/>
      <c r="BO561" s="165"/>
      <c r="BP561" s="165"/>
      <c r="BQ561" s="165"/>
      <c r="BR561" s="165"/>
      <c r="BS561" s="165"/>
      <c r="BT561" s="165"/>
      <c r="BU561" s="165"/>
      <c r="BV561" s="165"/>
      <c r="BW561" s="165"/>
      <c r="BX561" s="165"/>
      <c r="BY561" s="165"/>
      <c r="BZ561" s="165"/>
      <c r="CA561" s="165"/>
      <c r="CB561" s="165"/>
      <c r="CC561" s="165"/>
      <c r="CD561" s="165"/>
      <c r="CE561" s="165"/>
      <c r="CF561" s="165"/>
      <c r="CG561" s="165"/>
      <c r="CH561" s="165"/>
      <c r="CI561" s="165"/>
      <c r="CJ561" s="165"/>
      <c r="CK561" s="165"/>
      <c r="CL561" s="165"/>
      <c r="CM561" s="165"/>
      <c r="CN561" s="165"/>
      <c r="CO561" s="165"/>
      <c r="CP561" s="165"/>
      <c r="CQ561" s="165"/>
      <c r="CR561" s="165"/>
      <c r="CS561" s="165"/>
      <c r="CT561" s="165"/>
      <c r="CU561" s="165"/>
      <c r="CV561" s="165"/>
      <c r="CW561" s="165"/>
      <c r="CX561" s="165"/>
      <c r="CY561" s="165"/>
      <c r="CZ561" s="165"/>
      <c r="DA561" s="165"/>
      <c r="DB561" s="165"/>
      <c r="DC561" s="165"/>
      <c r="DD561" s="165"/>
      <c r="DE561" s="165"/>
      <c r="DF561" s="165"/>
      <c r="DG561" s="165"/>
      <c r="DH561" s="165"/>
      <c r="DI561" s="165"/>
      <c r="DJ561" s="165"/>
      <c r="DK561" s="165"/>
      <c r="DL561" s="165"/>
      <c r="DM561" s="165"/>
      <c r="DN561" s="165"/>
      <c r="DO561" s="165"/>
      <c r="DP561" s="165"/>
      <c r="DQ561" s="165"/>
      <c r="DR561" s="165"/>
      <c r="DS561" s="165"/>
      <c r="DT561" s="165"/>
      <c r="DU561" s="165"/>
      <c r="DV561" s="165"/>
      <c r="DW561" s="165"/>
      <c r="DX561" s="165"/>
      <c r="DY561" s="165"/>
      <c r="DZ561" s="165"/>
      <c r="EA561" s="165"/>
      <c r="EB561" s="165"/>
      <c r="EC561" s="165"/>
      <c r="ED561" s="165"/>
      <c r="EE561" s="165"/>
      <c r="EF561" s="165"/>
      <c r="EG561" s="165"/>
      <c r="EH561" s="165"/>
      <c r="EI561" s="165"/>
      <c r="EJ561" s="165"/>
      <c r="EK561" s="165"/>
      <c r="EL561" s="165"/>
      <c r="EM561" s="165"/>
      <c r="EN561" s="165"/>
      <c r="EO561" s="165"/>
      <c r="EP561" s="165"/>
      <c r="EQ561" s="165"/>
      <c r="ER561" s="165"/>
      <c r="ES561" s="165"/>
      <c r="ET561" s="165"/>
      <c r="EU561" s="165"/>
      <c r="EV561" s="165"/>
      <c r="EW561" s="165"/>
      <c r="EX561" s="165"/>
      <c r="EY561" s="165"/>
      <c r="EZ561" s="165"/>
      <c r="FA561" s="165"/>
      <c r="FB561" s="165"/>
      <c r="FC561" s="165"/>
      <c r="FD561" s="165"/>
      <c r="FE561" s="165"/>
      <c r="FF561" s="165"/>
      <c r="FG561" s="165"/>
      <c r="FH561" s="165"/>
      <c r="FI561" s="165"/>
      <c r="FJ561" s="165"/>
      <c r="FK561" s="165"/>
      <c r="FL561" s="165"/>
      <c r="FM561" s="165"/>
      <c r="FN561" s="165"/>
      <c r="FO561" s="165"/>
      <c r="FP561" s="165"/>
      <c r="FQ561" s="165"/>
      <c r="FR561" s="165"/>
      <c r="FS561" s="165"/>
      <c r="FT561" s="165"/>
      <c r="FU561" s="165"/>
      <c r="FV561" s="165"/>
      <c r="FW561" s="165"/>
      <c r="FX561" s="165"/>
      <c r="FY561" s="165"/>
      <c r="FZ561" s="165"/>
      <c r="GA561" s="165"/>
      <c r="GB561" s="165"/>
      <c r="GC561" s="165"/>
      <c r="GD561" s="165"/>
      <c r="GE561" s="165"/>
      <c r="GF561" s="165"/>
      <c r="GG561" s="165"/>
      <c r="GH561" s="165"/>
      <c r="GI561" s="165"/>
      <c r="GJ561" s="165"/>
      <c r="GK561" s="165"/>
      <c r="GL561" s="165"/>
      <c r="GM561" s="165"/>
      <c r="GN561" s="165"/>
      <c r="GO561" s="165"/>
      <c r="GP561" s="165"/>
      <c r="GQ561" s="165"/>
      <c r="GR561" s="165"/>
      <c r="GS561" s="165"/>
      <c r="GT561" s="165"/>
      <c r="GU561" s="165"/>
      <c r="GV561" s="165"/>
      <c r="GW561" s="165"/>
      <c r="GX561" s="165"/>
      <c r="GY561" s="165"/>
      <c r="GZ561" s="165"/>
      <c r="HA561" s="165"/>
      <c r="HB561" s="165"/>
      <c r="HC561" s="165"/>
      <c r="HD561" s="165"/>
      <c r="HE561" s="165"/>
      <c r="HF561" s="165"/>
      <c r="HG561" s="165"/>
      <c r="HH561" s="165"/>
      <c r="HI561" s="165"/>
      <c r="HJ561" s="165"/>
      <c r="HK561" s="165"/>
      <c r="HL561" s="165"/>
      <c r="HM561" s="165"/>
      <c r="HN561" s="165"/>
      <c r="HO561" s="165"/>
      <c r="HP561" s="165"/>
      <c r="HQ561" s="165"/>
      <c r="HR561" s="165"/>
      <c r="HS561" s="165"/>
      <c r="HT561" s="165"/>
      <c r="HU561" s="165"/>
      <c r="HV561" s="165"/>
      <c r="HW561" s="165"/>
      <c r="HX561" s="165"/>
      <c r="HY561" s="165"/>
      <c r="HZ561" s="165"/>
      <c r="IA561" s="165"/>
      <c r="IB561" s="165"/>
      <c r="IC561" s="165"/>
      <c r="ID561" s="165"/>
      <c r="IE561" s="165"/>
      <c r="IF561" s="165"/>
      <c r="IG561" s="165"/>
      <c r="IH561" s="165"/>
      <c r="II561" s="165"/>
      <c r="IJ561" s="165"/>
      <c r="IK561" s="165"/>
      <c r="IL561" s="165"/>
      <c r="IM561" s="165"/>
      <c r="IN561" s="165"/>
      <c r="IO561" s="165"/>
      <c r="IP561" s="165"/>
      <c r="IQ561" s="165"/>
      <c r="IR561" s="165"/>
      <c r="IS561" s="165"/>
      <c r="IT561" s="165"/>
      <c r="IU561" s="165"/>
      <c r="IV561" s="165"/>
      <c r="IW561" s="165"/>
      <c r="IX561" s="165"/>
      <c r="IY561" s="165"/>
      <c r="IZ561" s="165"/>
      <c r="JA561" s="165"/>
      <c r="JB561" s="165"/>
      <c r="JC561" s="165"/>
      <c r="JD561" s="165"/>
      <c r="JE561" s="165"/>
      <c r="JF561" s="165"/>
      <c r="JG561" s="165"/>
      <c r="JH561" s="165"/>
      <c r="JI561" s="165"/>
      <c r="JJ561" s="165"/>
      <c r="JK561" s="165"/>
      <c r="JL561" s="165"/>
      <c r="JM561" s="165"/>
      <c r="JN561" s="165"/>
      <c r="JO561" s="165"/>
      <c r="JP561" s="165"/>
      <c r="JQ561" s="165"/>
      <c r="JR561" s="165"/>
      <c r="JS561" s="165"/>
      <c r="JT561" s="165"/>
      <c r="JU561" s="165"/>
      <c r="JV561" s="165"/>
      <c r="JW561" s="165"/>
      <c r="JX561" s="165"/>
      <c r="JY561" s="165"/>
      <c r="JZ561" s="165"/>
      <c r="KA561" s="165"/>
      <c r="KB561" s="165"/>
      <c r="KC561" s="165"/>
      <c r="KD561" s="165"/>
      <c r="KE561" s="165"/>
      <c r="KF561" s="165"/>
      <c r="KG561" s="165"/>
      <c r="KH561" s="165"/>
      <c r="KI561" s="165"/>
      <c r="KJ561" s="165"/>
      <c r="KK561" s="165"/>
      <c r="KL561" s="165"/>
      <c r="KM561" s="165"/>
      <c r="KN561" s="165"/>
      <c r="KO561" s="165"/>
      <c r="KP561" s="165"/>
      <c r="KQ561" s="165"/>
      <c r="KR561" s="165"/>
      <c r="KS561" s="165"/>
      <c r="KT561" s="165"/>
      <c r="KU561" s="165"/>
      <c r="KV561" s="165"/>
      <c r="KW561" s="165"/>
      <c r="KX561" s="165"/>
      <c r="KY561" s="165"/>
      <c r="KZ561" s="165"/>
      <c r="LA561" s="165"/>
      <c r="LB561" s="165"/>
      <c r="LC561" s="165"/>
      <c r="LD561" s="165"/>
      <c r="LE561" s="165"/>
      <c r="LF561" s="165"/>
      <c r="LG561" s="165"/>
      <c r="LH561" s="165"/>
      <c r="LI561" s="165"/>
      <c r="LJ561" s="165"/>
      <c r="LK561" s="165"/>
      <c r="LL561" s="165"/>
      <c r="LM561" s="165"/>
      <c r="LN561" s="165"/>
      <c r="LO561" s="165"/>
      <c r="LP561" s="165"/>
      <c r="LQ561" s="165"/>
      <c r="LR561" s="165"/>
      <c r="LS561" s="165"/>
      <c r="LT561" s="165"/>
      <c r="LU561" s="165"/>
      <c r="LV561" s="165"/>
      <c r="LW561" s="165"/>
      <c r="LX561" s="165"/>
      <c r="LY561" s="165"/>
      <c r="LZ561" s="165"/>
      <c r="MA561" s="165"/>
      <c r="MB561" s="165"/>
      <c r="MC561" s="165"/>
      <c r="MD561" s="165"/>
      <c r="ME561" s="165"/>
      <c r="MF561" s="165"/>
      <c r="MG561" s="165"/>
      <c r="MH561" s="165"/>
      <c r="MI561" s="165"/>
      <c r="MJ561" s="165"/>
      <c r="MK561" s="165"/>
      <c r="ML561" s="165"/>
      <c r="MM561" s="165"/>
      <c r="MN561" s="165"/>
      <c r="MO561" s="165"/>
      <c r="MP561" s="165"/>
      <c r="MQ561" s="165"/>
      <c r="MR561" s="165"/>
      <c r="MS561" s="165"/>
      <c r="MT561" s="165"/>
      <c r="MU561" s="165"/>
      <c r="MV561" s="165"/>
      <c r="MW561" s="165"/>
      <c r="MX561" s="165"/>
      <c r="MY561" s="165"/>
      <c r="MZ561" s="165"/>
      <c r="NA561" s="165"/>
      <c r="NB561" s="165"/>
      <c r="NC561" s="165"/>
      <c r="ND561" s="165"/>
      <c r="NE561" s="165"/>
      <c r="NF561" s="165"/>
      <c r="NG561" s="165"/>
      <c r="NH561" s="165"/>
      <c r="NI561" s="165"/>
      <c r="NJ561" s="165"/>
      <c r="NK561" s="165"/>
      <c r="NL561" s="165"/>
      <c r="NM561" s="165"/>
      <c r="NN561" s="165"/>
      <c r="NO561" s="165"/>
      <c r="NP561" s="165"/>
      <c r="NQ561" s="165"/>
      <c r="NR561" s="165"/>
      <c r="NS561" s="165"/>
      <c r="NT561" s="165"/>
      <c r="NU561" s="165"/>
      <c r="NV561" s="165"/>
      <c r="NW561" s="165"/>
      <c r="NX561" s="165"/>
      <c r="NY561" s="165"/>
      <c r="NZ561" s="165"/>
      <c r="OA561" s="165"/>
      <c r="OB561" s="165"/>
      <c r="OC561" s="165"/>
      <c r="OD561" s="165"/>
      <c r="OE561" s="165"/>
      <c r="OF561" s="165"/>
      <c r="OG561" s="165"/>
      <c r="OH561" s="165"/>
      <c r="OI561" s="165"/>
      <c r="OJ561" s="165"/>
      <c r="OK561" s="165"/>
      <c r="OL561" s="165"/>
      <c r="OM561" s="165"/>
      <c r="ON561" s="165"/>
      <c r="OO561" s="165"/>
      <c r="OP561" s="165"/>
      <c r="OQ561" s="165"/>
      <c r="OR561" s="165"/>
      <c r="OS561" s="165"/>
      <c r="OT561" s="165"/>
      <c r="OU561" s="165"/>
      <c r="OV561" s="165"/>
      <c r="OW561" s="165"/>
      <c r="OX561" s="165"/>
      <c r="OY561" s="165"/>
      <c r="OZ561" s="165"/>
      <c r="PA561" s="165"/>
      <c r="PB561" s="165"/>
      <c r="PC561" s="165"/>
      <c r="PD561" s="165"/>
      <c r="PE561" s="165"/>
      <c r="PF561" s="165"/>
      <c r="PG561" s="165"/>
      <c r="PH561" s="165"/>
      <c r="PI561" s="165"/>
      <c r="PJ561" s="165"/>
      <c r="PK561" s="165"/>
      <c r="PL561" s="165"/>
      <c r="PM561" s="165"/>
      <c r="PN561" s="165"/>
      <c r="PO561" s="165"/>
      <c r="PP561" s="165"/>
      <c r="PQ561" s="165"/>
      <c r="PR561" s="165"/>
      <c r="PS561" s="165"/>
      <c r="PT561" s="165"/>
      <c r="PU561" s="165"/>
      <c r="PV561" s="165"/>
      <c r="PW561" s="165"/>
      <c r="PX561" s="165"/>
      <c r="PY561" s="165"/>
      <c r="PZ561" s="165"/>
      <c r="QA561" s="165"/>
      <c r="QB561" s="165"/>
      <c r="QC561" s="165"/>
      <c r="QD561" s="165"/>
      <c r="QE561" s="165"/>
      <c r="QF561" s="165"/>
      <c r="QG561" s="165"/>
      <c r="QH561" s="165"/>
      <c r="QI561" s="165"/>
      <c r="QJ561" s="165"/>
      <c r="QK561" s="165"/>
      <c r="QL561" s="165"/>
      <c r="QM561" s="165"/>
      <c r="QN561" s="165"/>
      <c r="QO561" s="165"/>
      <c r="QP561" s="165"/>
      <c r="QQ561" s="165"/>
      <c r="QR561" s="165"/>
      <c r="QS561" s="165"/>
      <c r="QT561" s="165"/>
      <c r="QU561" s="165"/>
      <c r="QV561" s="165"/>
      <c r="QW561" s="165"/>
      <c r="QX561" s="165"/>
      <c r="QY561" s="165"/>
      <c r="QZ561" s="165"/>
      <c r="RA561" s="165"/>
      <c r="RB561" s="165"/>
      <c r="RC561" s="165"/>
      <c r="RD561" s="165"/>
      <c r="RE561" s="165"/>
      <c r="RF561" s="165"/>
      <c r="RG561" s="165"/>
      <c r="RH561" s="165"/>
      <c r="RI561" s="165"/>
      <c r="RJ561" s="165"/>
      <c r="RK561" s="165"/>
      <c r="RL561" s="165"/>
      <c r="RM561" s="165"/>
      <c r="RN561" s="165"/>
      <c r="RO561" s="165"/>
      <c r="RP561" s="165"/>
      <c r="RQ561" s="165"/>
      <c r="RR561" s="165"/>
      <c r="RS561" s="165"/>
      <c r="RT561" s="165"/>
      <c r="RU561" s="165"/>
      <c r="RV561" s="165"/>
      <c r="RW561" s="165"/>
      <c r="RX561" s="165"/>
      <c r="RY561" s="165"/>
      <c r="RZ561" s="165"/>
      <c r="SA561" s="165"/>
      <c r="SB561" s="165"/>
      <c r="SC561" s="165"/>
      <c r="SD561" s="165"/>
      <c r="SE561" s="165"/>
      <c r="SF561" s="165"/>
      <c r="SG561" s="165"/>
      <c r="SH561" s="165"/>
      <c r="SI561" s="165"/>
      <c r="SJ561" s="165"/>
      <c r="SK561" s="165"/>
      <c r="SL561" s="165"/>
      <c r="SM561" s="165"/>
      <c r="SN561" s="165"/>
      <c r="SO561" s="165"/>
      <c r="SP561" s="165"/>
      <c r="SQ561" s="165"/>
      <c r="SR561" s="165"/>
      <c r="SS561" s="165"/>
      <c r="ST561" s="165"/>
      <c r="SU561" s="165"/>
      <c r="SV561" s="165"/>
      <c r="SW561" s="165"/>
      <c r="SX561" s="165"/>
      <c r="SY561" s="165"/>
      <c r="SZ561" s="165"/>
      <c r="TA561" s="165"/>
      <c r="TB561" s="165"/>
      <c r="TC561" s="165"/>
      <c r="TD561" s="165"/>
      <c r="TE561" s="165"/>
      <c r="TF561" s="165"/>
      <c r="TG561" s="165"/>
      <c r="TH561" s="165"/>
      <c r="TI561" s="165"/>
      <c r="TJ561" s="165"/>
      <c r="TK561" s="165"/>
      <c r="TL561" s="165"/>
      <c r="TM561" s="165"/>
      <c r="TN561" s="165"/>
      <c r="TO561" s="165"/>
      <c r="TP561" s="165"/>
      <c r="TQ561" s="165"/>
      <c r="TR561" s="165"/>
      <c r="TS561" s="165"/>
      <c r="TT561" s="165"/>
      <c r="TU561" s="165"/>
      <c r="TV561" s="165"/>
      <c r="TW561" s="165"/>
      <c r="TX561" s="165"/>
      <c r="TY561" s="165"/>
      <c r="TZ561" s="165"/>
      <c r="UA561" s="165"/>
      <c r="UB561" s="165"/>
      <c r="UC561" s="165"/>
      <c r="UD561" s="165"/>
      <c r="UE561" s="165"/>
      <c r="UF561" s="165"/>
      <c r="UG561" s="165"/>
      <c r="UH561" s="165"/>
      <c r="UI561" s="165"/>
      <c r="UJ561" s="165"/>
      <c r="UK561" s="165"/>
      <c r="UL561" s="165"/>
      <c r="UM561" s="165"/>
      <c r="UN561" s="165"/>
      <c r="UO561" s="165"/>
      <c r="UP561" s="165"/>
      <c r="UQ561" s="165"/>
      <c r="UR561" s="165"/>
      <c r="US561" s="165"/>
      <c r="UT561" s="165"/>
      <c r="UU561" s="165"/>
      <c r="UV561" s="165"/>
      <c r="UW561" s="165"/>
      <c r="UX561" s="165"/>
      <c r="UY561" s="165"/>
      <c r="UZ561" s="165"/>
      <c r="VA561" s="165"/>
      <c r="VB561" s="165"/>
      <c r="VC561" s="165"/>
      <c r="VD561" s="165"/>
      <c r="VE561" s="165"/>
      <c r="VF561" s="165"/>
      <c r="VG561" s="165"/>
      <c r="VH561" s="165"/>
      <c r="VI561" s="165"/>
      <c r="VJ561" s="165"/>
      <c r="VK561" s="165"/>
      <c r="VL561" s="165"/>
      <c r="VM561" s="165"/>
      <c r="VN561" s="165"/>
      <c r="VO561" s="165"/>
      <c r="VP561" s="165"/>
      <c r="VQ561" s="165"/>
      <c r="VR561" s="165"/>
      <c r="VS561" s="165"/>
      <c r="VT561" s="165"/>
      <c r="VU561" s="165"/>
      <c r="VV561" s="165"/>
      <c r="VW561" s="165"/>
      <c r="VX561" s="165"/>
      <c r="VY561" s="165"/>
      <c r="VZ561" s="165"/>
      <c r="WA561" s="165"/>
      <c r="WB561" s="165"/>
      <c r="WC561" s="165"/>
      <c r="WD561" s="165"/>
      <c r="WE561" s="165"/>
      <c r="WF561" s="165"/>
      <c r="WG561" s="165"/>
      <c r="WH561" s="165"/>
      <c r="WI561" s="165"/>
      <c r="WJ561" s="165"/>
      <c r="WK561" s="165"/>
      <c r="WL561" s="165"/>
      <c r="WM561" s="165"/>
      <c r="WN561" s="165"/>
      <c r="WO561" s="165"/>
      <c r="WP561" s="165"/>
      <c r="WQ561" s="165"/>
      <c r="WR561" s="165"/>
      <c r="WS561" s="165"/>
      <c r="WT561" s="165"/>
      <c r="WU561" s="165"/>
      <c r="WV561" s="165"/>
      <c r="WW561" s="165"/>
      <c r="WX561" s="165"/>
      <c r="WY561" s="165"/>
      <c r="WZ561" s="165"/>
      <c r="XA561" s="165"/>
      <c r="XB561" s="165"/>
      <c r="XC561" s="165"/>
      <c r="XD561" s="165"/>
      <c r="XE561" s="165"/>
      <c r="XF561" s="165"/>
      <c r="XG561" s="165"/>
      <c r="XH561" s="165"/>
      <c r="XI561" s="165"/>
      <c r="XJ561" s="165"/>
      <c r="XK561" s="165"/>
      <c r="XL561" s="165"/>
      <c r="XM561" s="165"/>
      <c r="XN561" s="165"/>
      <c r="XO561" s="165"/>
      <c r="XP561" s="165"/>
      <c r="XQ561" s="165"/>
      <c r="XR561" s="165"/>
      <c r="XS561" s="165"/>
      <c r="XT561" s="165"/>
      <c r="XU561" s="165"/>
      <c r="XV561" s="165"/>
      <c r="XW561" s="165"/>
      <c r="XX561" s="165"/>
      <c r="XY561" s="165"/>
      <c r="XZ561" s="165"/>
      <c r="YA561" s="165"/>
      <c r="YB561" s="165"/>
      <c r="YC561" s="165"/>
      <c r="YD561" s="165"/>
      <c r="YE561" s="165"/>
      <c r="YF561" s="165"/>
      <c r="YG561" s="165"/>
      <c r="YH561" s="165"/>
      <c r="YI561" s="165"/>
      <c r="YJ561" s="165"/>
      <c r="YK561" s="165"/>
      <c r="YL561" s="165"/>
      <c r="YM561" s="165"/>
      <c r="YN561" s="165"/>
      <c r="YO561" s="165"/>
      <c r="YP561" s="165"/>
      <c r="YQ561" s="165"/>
      <c r="YR561" s="165"/>
      <c r="YS561" s="165"/>
      <c r="YT561" s="165"/>
      <c r="YU561" s="165"/>
      <c r="YV561" s="165"/>
      <c r="YW561" s="165"/>
      <c r="YX561" s="165"/>
      <c r="YY561" s="165"/>
      <c r="YZ561" s="165"/>
      <c r="ZA561" s="165"/>
      <c r="ZB561" s="165"/>
      <c r="ZC561" s="165"/>
      <c r="ZD561" s="165"/>
      <c r="ZE561" s="165"/>
      <c r="ZF561" s="165"/>
      <c r="ZG561" s="165"/>
      <c r="ZH561" s="165"/>
      <c r="ZI561" s="165"/>
      <c r="ZJ561" s="165"/>
      <c r="ZK561" s="165"/>
      <c r="ZL561" s="165"/>
      <c r="ZM561" s="165"/>
      <c r="ZN561" s="165"/>
      <c r="ZO561" s="165"/>
      <c r="ZP561" s="165"/>
      <c r="ZQ561" s="165"/>
      <c r="ZR561" s="165"/>
      <c r="ZS561" s="165"/>
      <c r="ZT561" s="165"/>
      <c r="ZU561" s="165"/>
      <c r="ZV561" s="165"/>
      <c r="ZW561" s="165"/>
      <c r="ZX561" s="165"/>
      <c r="ZY561" s="165"/>
      <c r="ZZ561" s="165"/>
      <c r="AAA561" s="165"/>
      <c r="AAB561" s="165"/>
      <c r="AAC561" s="165"/>
      <c r="AAD561" s="165"/>
      <c r="AAE561" s="165"/>
      <c r="AAF561" s="165"/>
      <c r="AAG561" s="165"/>
      <c r="AAH561" s="165"/>
      <c r="AAI561" s="165"/>
      <c r="AAJ561" s="165"/>
      <c r="AAK561" s="165"/>
      <c r="AAL561" s="165"/>
      <c r="AAM561" s="165"/>
      <c r="AAN561" s="165"/>
      <c r="AAO561" s="165"/>
      <c r="AAP561" s="165"/>
      <c r="AAQ561" s="165"/>
      <c r="AAR561" s="165"/>
      <c r="AAS561" s="165"/>
      <c r="AAT561" s="165"/>
      <c r="AAU561" s="165"/>
      <c r="AAV561" s="165"/>
      <c r="AAW561" s="165"/>
      <c r="AAX561" s="165"/>
      <c r="AAY561" s="165"/>
      <c r="AAZ561" s="165"/>
      <c r="ABA561" s="165"/>
      <c r="ABB561" s="165"/>
      <c r="ABC561" s="165"/>
      <c r="ABD561" s="165"/>
      <c r="ABE561" s="165"/>
      <c r="ABF561" s="165"/>
      <c r="ABG561" s="165"/>
      <c r="ABH561" s="165"/>
      <c r="ABI561" s="165"/>
      <c r="ABJ561" s="165"/>
      <c r="ABK561" s="165"/>
      <c r="ABL561" s="165"/>
      <c r="ABM561" s="165"/>
      <c r="ABN561" s="165"/>
      <c r="ABO561" s="165"/>
      <c r="ABP561" s="165"/>
      <c r="ABQ561" s="165"/>
      <c r="ABR561" s="165"/>
      <c r="ABS561" s="165"/>
      <c r="ABT561" s="165"/>
      <c r="ABU561" s="165"/>
      <c r="ABV561" s="165"/>
      <c r="ABW561" s="165"/>
      <c r="ABX561" s="165"/>
      <c r="ABY561" s="165"/>
      <c r="ABZ561" s="165"/>
      <c r="ACA561" s="165"/>
      <c r="ACB561" s="165"/>
      <c r="ACC561" s="165"/>
      <c r="ACD561" s="165"/>
      <c r="ACE561" s="165"/>
      <c r="ACF561" s="165"/>
      <c r="ACG561" s="165"/>
      <c r="ACH561" s="165"/>
      <c r="ACI561" s="165"/>
      <c r="ACJ561" s="165"/>
      <c r="ACK561" s="165"/>
      <c r="ACL561" s="165"/>
      <c r="ACM561" s="165"/>
      <c r="ACN561" s="165"/>
      <c r="ACO561" s="165"/>
      <c r="ACP561" s="165"/>
      <c r="ACQ561" s="165"/>
      <c r="ACR561" s="165"/>
      <c r="ACS561" s="165"/>
      <c r="ACT561" s="165"/>
      <c r="ACU561" s="165"/>
      <c r="ACV561" s="165"/>
      <c r="ACW561" s="165"/>
      <c r="ACX561" s="165"/>
      <c r="ACY561" s="165"/>
      <c r="ACZ561" s="165"/>
      <c r="ADA561" s="165"/>
      <c r="ADB561" s="165"/>
      <c r="ADC561" s="165"/>
      <c r="ADD561" s="165"/>
      <c r="ADE561" s="165"/>
      <c r="ADF561" s="165"/>
      <c r="ADG561" s="165"/>
      <c r="ADH561" s="165"/>
      <c r="ADI561" s="165"/>
      <c r="ADJ561" s="165"/>
      <c r="ADK561" s="165"/>
      <c r="ADL561" s="165"/>
      <c r="ADM561" s="165"/>
      <c r="ADN561" s="165"/>
      <c r="ADO561" s="165"/>
      <c r="ADP561" s="165"/>
      <c r="ADQ561" s="165"/>
      <c r="ADR561" s="165"/>
      <c r="ADS561" s="165"/>
      <c r="ADT561" s="165"/>
      <c r="ADU561" s="165"/>
      <c r="ADV561" s="165"/>
      <c r="ADW561" s="165"/>
      <c r="ADX561" s="165"/>
      <c r="ADY561" s="165"/>
      <c r="ADZ561" s="165"/>
      <c r="AEA561" s="165"/>
      <c r="AEB561" s="165"/>
      <c r="AEC561" s="165"/>
      <c r="AED561" s="165"/>
      <c r="AEE561" s="165"/>
      <c r="AEF561" s="165"/>
      <c r="AEG561" s="165"/>
      <c r="AEH561" s="165"/>
      <c r="AEI561" s="165"/>
      <c r="AEJ561" s="165"/>
      <c r="AEK561" s="165"/>
      <c r="AEL561" s="165"/>
      <c r="AEM561" s="165"/>
      <c r="AEN561" s="165"/>
      <c r="AEO561" s="165"/>
      <c r="AEP561" s="165"/>
      <c r="AEQ561" s="165"/>
      <c r="AER561" s="165"/>
      <c r="AES561" s="165"/>
      <c r="AET561" s="165"/>
      <c r="AEU561" s="165"/>
      <c r="AEV561" s="165"/>
      <c r="AEW561" s="165"/>
      <c r="AEX561" s="165"/>
      <c r="AEY561" s="165"/>
      <c r="AEZ561" s="165"/>
      <c r="AFA561" s="165"/>
      <c r="AFB561" s="165"/>
      <c r="AFC561" s="165"/>
      <c r="AFD561" s="165"/>
      <c r="AFE561" s="165"/>
      <c r="AFF561" s="165"/>
      <c r="AFG561" s="165"/>
      <c r="AFH561" s="165"/>
      <c r="AFI561" s="165"/>
      <c r="AFJ561" s="165"/>
      <c r="AFK561" s="165"/>
      <c r="AFL561" s="165"/>
      <c r="AFM561" s="165"/>
      <c r="AFN561" s="165"/>
      <c r="AFO561" s="165"/>
      <c r="AFP561" s="165"/>
      <c r="AFQ561" s="165"/>
      <c r="AFR561" s="165"/>
      <c r="AFS561" s="165"/>
      <c r="AFT561" s="165"/>
      <c r="AFU561" s="165"/>
      <c r="AFV561" s="165"/>
      <c r="AFW561" s="165"/>
      <c r="AFX561" s="165"/>
      <c r="AFY561" s="165"/>
      <c r="AFZ561" s="165"/>
      <c r="AGA561" s="165"/>
      <c r="AGB561" s="165"/>
      <c r="AGC561" s="165"/>
      <c r="AGD561" s="165"/>
      <c r="AGE561" s="165"/>
      <c r="AGF561" s="165"/>
      <c r="AGG561" s="165"/>
      <c r="AGH561" s="165"/>
      <c r="AGI561" s="165"/>
      <c r="AGJ561" s="165"/>
      <c r="AGK561" s="165"/>
      <c r="AGL561" s="165"/>
      <c r="AGM561" s="165"/>
      <c r="AGN561" s="165"/>
      <c r="AGO561" s="165"/>
      <c r="AGP561" s="165"/>
      <c r="AGQ561" s="165"/>
      <c r="AGR561" s="165"/>
      <c r="AGS561" s="165"/>
      <c r="AGT561" s="165"/>
      <c r="AGU561" s="165"/>
      <c r="AGV561" s="165"/>
      <c r="AGW561" s="165"/>
      <c r="AGX561" s="165"/>
      <c r="AGY561" s="165"/>
      <c r="AGZ561" s="165"/>
      <c r="AHA561" s="165"/>
      <c r="AHB561" s="165"/>
      <c r="AHC561" s="165"/>
      <c r="AHD561" s="165"/>
      <c r="AHE561" s="165"/>
      <c r="AHF561" s="165"/>
      <c r="AHG561" s="165"/>
      <c r="AHH561" s="165"/>
      <c r="AHI561" s="165"/>
      <c r="AHJ561" s="165"/>
      <c r="AHK561" s="165"/>
      <c r="AHL561" s="165"/>
      <c r="AHM561" s="165"/>
      <c r="AHN561" s="165"/>
      <c r="AHO561" s="165"/>
      <c r="AHP561" s="165"/>
      <c r="AHQ561" s="165"/>
      <c r="AHR561" s="165"/>
      <c r="AHS561" s="165"/>
      <c r="AHT561" s="165"/>
      <c r="AHU561" s="165"/>
      <c r="AHV561" s="165"/>
      <c r="AHW561" s="165"/>
      <c r="AHX561" s="165"/>
      <c r="AHY561" s="165"/>
      <c r="AHZ561" s="165"/>
      <c r="AIA561" s="165"/>
      <c r="AIB561" s="165"/>
      <c r="AIC561" s="165"/>
      <c r="AID561" s="165"/>
      <c r="AIE561" s="165"/>
      <c r="AIF561" s="165"/>
      <c r="AIG561" s="165"/>
      <c r="AIH561" s="165"/>
      <c r="AII561" s="165"/>
      <c r="AIJ561" s="165"/>
      <c r="AIK561" s="165"/>
      <c r="AIL561" s="165"/>
      <c r="AIM561" s="165"/>
      <c r="AIN561" s="165"/>
      <c r="AIO561" s="165"/>
      <c r="AIP561" s="165"/>
      <c r="AIQ561" s="165"/>
      <c r="AIR561" s="165"/>
      <c r="AIS561" s="165"/>
      <c r="AIT561" s="165"/>
      <c r="AIU561" s="165"/>
      <c r="AIV561" s="165"/>
      <c r="AIW561" s="165"/>
      <c r="AIX561" s="165"/>
      <c r="AIY561" s="165"/>
      <c r="AIZ561" s="165"/>
      <c r="AJA561" s="165"/>
      <c r="AJB561" s="165"/>
      <c r="AJC561" s="165"/>
      <c r="AJD561" s="165"/>
      <c r="AJE561" s="165"/>
      <c r="AJF561" s="165"/>
      <c r="AJG561" s="165"/>
      <c r="AJH561" s="165"/>
      <c r="AJI561" s="165"/>
      <c r="AJJ561" s="165"/>
      <c r="AJK561" s="165"/>
      <c r="AJL561" s="165"/>
      <c r="AJM561" s="165"/>
      <c r="AJN561" s="165"/>
      <c r="AJO561" s="165"/>
      <c r="AJP561" s="165"/>
      <c r="AJQ561" s="165"/>
      <c r="AJR561" s="165"/>
      <c r="AJS561" s="165"/>
      <c r="AJT561" s="165"/>
      <c r="AJU561" s="165"/>
      <c r="AJV561" s="165"/>
      <c r="AJW561" s="165"/>
      <c r="AJX561" s="165"/>
      <c r="AJY561" s="165"/>
      <c r="AJZ561" s="165"/>
    </row>
    <row r="562" spans="1:962" ht="78.75" x14ac:dyDescent="0.25">
      <c r="A562" s="126">
        <v>60000717</v>
      </c>
      <c r="B562" s="61" t="s">
        <v>1608</v>
      </c>
      <c r="C562" s="169" t="s">
        <v>1368</v>
      </c>
      <c r="D562" s="155">
        <f t="shared" si="36"/>
        <v>3630</v>
      </c>
      <c r="E562" s="155">
        <f>VLOOKUP(A562,[6]Лист2!$A$10:$G$1458,6,0)</f>
        <v>4356</v>
      </c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5"/>
      <c r="BN562" s="165"/>
      <c r="BO562" s="165"/>
      <c r="BP562" s="165"/>
      <c r="BQ562" s="165"/>
      <c r="BR562" s="165"/>
      <c r="BS562" s="165"/>
      <c r="BT562" s="165"/>
      <c r="BU562" s="165"/>
      <c r="BV562" s="165"/>
      <c r="BW562" s="165"/>
      <c r="BX562" s="165"/>
      <c r="BY562" s="165"/>
      <c r="BZ562" s="165"/>
      <c r="CA562" s="165"/>
      <c r="CB562" s="165"/>
      <c r="CC562" s="165"/>
      <c r="CD562" s="165"/>
      <c r="CE562" s="165"/>
      <c r="CF562" s="165"/>
      <c r="CG562" s="165"/>
      <c r="CH562" s="165"/>
      <c r="CI562" s="165"/>
      <c r="CJ562" s="165"/>
      <c r="CK562" s="165"/>
      <c r="CL562" s="165"/>
      <c r="CM562" s="165"/>
      <c r="CN562" s="165"/>
      <c r="CO562" s="165"/>
      <c r="CP562" s="165"/>
      <c r="CQ562" s="165"/>
      <c r="CR562" s="165"/>
      <c r="CS562" s="165"/>
      <c r="CT562" s="165"/>
      <c r="CU562" s="165"/>
      <c r="CV562" s="165"/>
      <c r="CW562" s="165"/>
      <c r="CX562" s="165"/>
      <c r="CY562" s="165"/>
      <c r="CZ562" s="165"/>
      <c r="DA562" s="165"/>
      <c r="DB562" s="165"/>
      <c r="DC562" s="165"/>
      <c r="DD562" s="165"/>
      <c r="DE562" s="165"/>
      <c r="DF562" s="165"/>
      <c r="DG562" s="165"/>
      <c r="DH562" s="165"/>
      <c r="DI562" s="165"/>
      <c r="DJ562" s="165"/>
      <c r="DK562" s="165"/>
      <c r="DL562" s="165"/>
      <c r="DM562" s="165"/>
      <c r="DN562" s="165"/>
      <c r="DO562" s="165"/>
      <c r="DP562" s="165"/>
      <c r="DQ562" s="165"/>
      <c r="DR562" s="165"/>
      <c r="DS562" s="165"/>
      <c r="DT562" s="165"/>
      <c r="DU562" s="165"/>
      <c r="DV562" s="165"/>
      <c r="DW562" s="165"/>
      <c r="DX562" s="165"/>
      <c r="DY562" s="165"/>
      <c r="DZ562" s="165"/>
      <c r="EA562" s="165"/>
      <c r="EB562" s="165"/>
      <c r="EC562" s="165"/>
      <c r="ED562" s="165"/>
      <c r="EE562" s="165"/>
      <c r="EF562" s="165"/>
      <c r="EG562" s="165"/>
      <c r="EH562" s="165"/>
      <c r="EI562" s="165"/>
      <c r="EJ562" s="165"/>
      <c r="EK562" s="165"/>
      <c r="EL562" s="165"/>
      <c r="EM562" s="165"/>
      <c r="EN562" s="165"/>
      <c r="EO562" s="165"/>
      <c r="EP562" s="165"/>
      <c r="EQ562" s="165"/>
      <c r="ER562" s="165"/>
      <c r="ES562" s="165"/>
      <c r="ET562" s="165"/>
      <c r="EU562" s="165"/>
      <c r="EV562" s="165"/>
      <c r="EW562" s="165"/>
      <c r="EX562" s="165"/>
      <c r="EY562" s="165"/>
      <c r="EZ562" s="165"/>
      <c r="FA562" s="165"/>
      <c r="FB562" s="165"/>
      <c r="FC562" s="165"/>
      <c r="FD562" s="165"/>
      <c r="FE562" s="165"/>
      <c r="FF562" s="165"/>
      <c r="FG562" s="165"/>
      <c r="FH562" s="165"/>
      <c r="FI562" s="165"/>
      <c r="FJ562" s="165"/>
      <c r="FK562" s="165"/>
      <c r="FL562" s="165"/>
      <c r="FM562" s="165"/>
      <c r="FN562" s="165"/>
      <c r="FO562" s="165"/>
      <c r="FP562" s="165"/>
      <c r="FQ562" s="165"/>
      <c r="FR562" s="165"/>
      <c r="FS562" s="165"/>
      <c r="FT562" s="165"/>
      <c r="FU562" s="165"/>
      <c r="FV562" s="165"/>
      <c r="FW562" s="165"/>
      <c r="FX562" s="165"/>
      <c r="FY562" s="165"/>
      <c r="FZ562" s="165"/>
      <c r="GA562" s="165"/>
      <c r="GB562" s="165"/>
      <c r="GC562" s="165"/>
      <c r="GD562" s="165"/>
      <c r="GE562" s="165"/>
      <c r="GF562" s="165"/>
      <c r="GG562" s="165"/>
      <c r="GH562" s="165"/>
      <c r="GI562" s="165"/>
      <c r="GJ562" s="165"/>
      <c r="GK562" s="165"/>
      <c r="GL562" s="165"/>
      <c r="GM562" s="165"/>
      <c r="GN562" s="165"/>
      <c r="GO562" s="165"/>
      <c r="GP562" s="165"/>
      <c r="GQ562" s="165"/>
      <c r="GR562" s="165"/>
      <c r="GS562" s="165"/>
      <c r="GT562" s="165"/>
      <c r="GU562" s="165"/>
      <c r="GV562" s="165"/>
      <c r="GW562" s="165"/>
      <c r="GX562" s="165"/>
      <c r="GY562" s="165"/>
      <c r="GZ562" s="165"/>
      <c r="HA562" s="165"/>
      <c r="HB562" s="165"/>
      <c r="HC562" s="165"/>
      <c r="HD562" s="165"/>
      <c r="HE562" s="165"/>
      <c r="HF562" s="165"/>
      <c r="HG562" s="165"/>
      <c r="HH562" s="165"/>
      <c r="HI562" s="165"/>
      <c r="HJ562" s="165"/>
      <c r="HK562" s="165"/>
      <c r="HL562" s="165"/>
      <c r="HM562" s="165"/>
      <c r="HN562" s="165"/>
      <c r="HO562" s="165"/>
      <c r="HP562" s="165"/>
      <c r="HQ562" s="165"/>
      <c r="HR562" s="165"/>
      <c r="HS562" s="165"/>
      <c r="HT562" s="165"/>
      <c r="HU562" s="165"/>
      <c r="HV562" s="165"/>
      <c r="HW562" s="165"/>
      <c r="HX562" s="165"/>
      <c r="HY562" s="165"/>
      <c r="HZ562" s="165"/>
      <c r="IA562" s="165"/>
      <c r="IB562" s="165"/>
      <c r="IC562" s="165"/>
      <c r="ID562" s="165"/>
      <c r="IE562" s="165"/>
      <c r="IF562" s="165"/>
      <c r="IG562" s="165"/>
      <c r="IH562" s="165"/>
      <c r="II562" s="165"/>
      <c r="IJ562" s="165"/>
      <c r="IK562" s="165"/>
      <c r="IL562" s="165"/>
      <c r="IM562" s="165"/>
      <c r="IN562" s="165"/>
      <c r="IO562" s="165"/>
      <c r="IP562" s="165"/>
      <c r="IQ562" s="165"/>
      <c r="IR562" s="165"/>
      <c r="IS562" s="165"/>
      <c r="IT562" s="165"/>
      <c r="IU562" s="165"/>
      <c r="IV562" s="165"/>
      <c r="IW562" s="165"/>
      <c r="IX562" s="165"/>
      <c r="IY562" s="165"/>
      <c r="IZ562" s="165"/>
      <c r="JA562" s="165"/>
      <c r="JB562" s="165"/>
      <c r="JC562" s="165"/>
      <c r="JD562" s="165"/>
      <c r="JE562" s="165"/>
      <c r="JF562" s="165"/>
      <c r="JG562" s="165"/>
      <c r="JH562" s="165"/>
      <c r="JI562" s="165"/>
      <c r="JJ562" s="165"/>
      <c r="JK562" s="165"/>
      <c r="JL562" s="165"/>
      <c r="JM562" s="165"/>
      <c r="JN562" s="165"/>
      <c r="JO562" s="165"/>
      <c r="JP562" s="165"/>
      <c r="JQ562" s="165"/>
      <c r="JR562" s="165"/>
      <c r="JS562" s="165"/>
      <c r="JT562" s="165"/>
      <c r="JU562" s="165"/>
      <c r="JV562" s="165"/>
      <c r="JW562" s="165"/>
      <c r="JX562" s="165"/>
      <c r="JY562" s="165"/>
      <c r="JZ562" s="165"/>
      <c r="KA562" s="165"/>
      <c r="KB562" s="165"/>
      <c r="KC562" s="165"/>
      <c r="KD562" s="165"/>
      <c r="KE562" s="165"/>
      <c r="KF562" s="165"/>
      <c r="KG562" s="165"/>
      <c r="KH562" s="165"/>
      <c r="KI562" s="165"/>
      <c r="KJ562" s="165"/>
      <c r="KK562" s="165"/>
      <c r="KL562" s="165"/>
      <c r="KM562" s="165"/>
      <c r="KN562" s="165"/>
      <c r="KO562" s="165"/>
      <c r="KP562" s="165"/>
      <c r="KQ562" s="165"/>
      <c r="KR562" s="165"/>
      <c r="KS562" s="165"/>
      <c r="KT562" s="165"/>
      <c r="KU562" s="165"/>
      <c r="KV562" s="165"/>
      <c r="KW562" s="165"/>
      <c r="KX562" s="165"/>
      <c r="KY562" s="165"/>
      <c r="KZ562" s="165"/>
      <c r="LA562" s="165"/>
      <c r="LB562" s="165"/>
      <c r="LC562" s="165"/>
      <c r="LD562" s="165"/>
      <c r="LE562" s="165"/>
      <c r="LF562" s="165"/>
      <c r="LG562" s="165"/>
      <c r="LH562" s="165"/>
      <c r="LI562" s="165"/>
      <c r="LJ562" s="165"/>
      <c r="LK562" s="165"/>
      <c r="LL562" s="165"/>
      <c r="LM562" s="165"/>
      <c r="LN562" s="165"/>
      <c r="LO562" s="165"/>
      <c r="LP562" s="165"/>
      <c r="LQ562" s="165"/>
      <c r="LR562" s="165"/>
      <c r="LS562" s="165"/>
      <c r="LT562" s="165"/>
      <c r="LU562" s="165"/>
      <c r="LV562" s="165"/>
      <c r="LW562" s="165"/>
      <c r="LX562" s="165"/>
      <c r="LY562" s="165"/>
      <c r="LZ562" s="165"/>
      <c r="MA562" s="165"/>
      <c r="MB562" s="165"/>
      <c r="MC562" s="165"/>
      <c r="MD562" s="165"/>
      <c r="ME562" s="165"/>
      <c r="MF562" s="165"/>
      <c r="MG562" s="165"/>
      <c r="MH562" s="165"/>
      <c r="MI562" s="165"/>
      <c r="MJ562" s="165"/>
      <c r="MK562" s="165"/>
      <c r="ML562" s="165"/>
      <c r="MM562" s="165"/>
      <c r="MN562" s="165"/>
      <c r="MO562" s="165"/>
      <c r="MP562" s="165"/>
      <c r="MQ562" s="165"/>
      <c r="MR562" s="165"/>
      <c r="MS562" s="165"/>
      <c r="MT562" s="165"/>
      <c r="MU562" s="165"/>
      <c r="MV562" s="165"/>
      <c r="MW562" s="165"/>
      <c r="MX562" s="165"/>
      <c r="MY562" s="165"/>
      <c r="MZ562" s="165"/>
      <c r="NA562" s="165"/>
      <c r="NB562" s="165"/>
      <c r="NC562" s="165"/>
      <c r="ND562" s="165"/>
      <c r="NE562" s="165"/>
      <c r="NF562" s="165"/>
      <c r="NG562" s="165"/>
      <c r="NH562" s="165"/>
      <c r="NI562" s="165"/>
      <c r="NJ562" s="165"/>
      <c r="NK562" s="165"/>
      <c r="NL562" s="165"/>
      <c r="NM562" s="165"/>
      <c r="NN562" s="165"/>
      <c r="NO562" s="165"/>
      <c r="NP562" s="165"/>
      <c r="NQ562" s="165"/>
      <c r="NR562" s="165"/>
      <c r="NS562" s="165"/>
      <c r="NT562" s="165"/>
      <c r="NU562" s="165"/>
      <c r="NV562" s="165"/>
      <c r="NW562" s="165"/>
      <c r="NX562" s="165"/>
      <c r="NY562" s="165"/>
      <c r="NZ562" s="165"/>
      <c r="OA562" s="165"/>
      <c r="OB562" s="165"/>
      <c r="OC562" s="165"/>
      <c r="OD562" s="165"/>
      <c r="OE562" s="165"/>
      <c r="OF562" s="165"/>
      <c r="OG562" s="165"/>
      <c r="OH562" s="165"/>
      <c r="OI562" s="165"/>
      <c r="OJ562" s="165"/>
      <c r="OK562" s="165"/>
      <c r="OL562" s="165"/>
      <c r="OM562" s="165"/>
      <c r="ON562" s="165"/>
      <c r="OO562" s="165"/>
      <c r="OP562" s="165"/>
      <c r="OQ562" s="165"/>
      <c r="OR562" s="165"/>
      <c r="OS562" s="165"/>
      <c r="OT562" s="165"/>
      <c r="OU562" s="165"/>
      <c r="OV562" s="165"/>
      <c r="OW562" s="165"/>
      <c r="OX562" s="165"/>
      <c r="OY562" s="165"/>
      <c r="OZ562" s="165"/>
      <c r="PA562" s="165"/>
      <c r="PB562" s="165"/>
      <c r="PC562" s="165"/>
      <c r="PD562" s="165"/>
      <c r="PE562" s="165"/>
      <c r="PF562" s="165"/>
      <c r="PG562" s="165"/>
      <c r="PH562" s="165"/>
      <c r="PI562" s="165"/>
      <c r="PJ562" s="165"/>
      <c r="PK562" s="165"/>
      <c r="PL562" s="165"/>
      <c r="PM562" s="165"/>
      <c r="PN562" s="165"/>
      <c r="PO562" s="165"/>
      <c r="PP562" s="165"/>
      <c r="PQ562" s="165"/>
      <c r="PR562" s="165"/>
      <c r="PS562" s="165"/>
      <c r="PT562" s="165"/>
      <c r="PU562" s="165"/>
      <c r="PV562" s="165"/>
      <c r="PW562" s="165"/>
      <c r="PX562" s="165"/>
      <c r="PY562" s="165"/>
      <c r="PZ562" s="165"/>
      <c r="QA562" s="165"/>
      <c r="QB562" s="165"/>
      <c r="QC562" s="165"/>
      <c r="QD562" s="165"/>
      <c r="QE562" s="165"/>
      <c r="QF562" s="165"/>
      <c r="QG562" s="165"/>
      <c r="QH562" s="165"/>
      <c r="QI562" s="165"/>
      <c r="QJ562" s="165"/>
      <c r="QK562" s="165"/>
      <c r="QL562" s="165"/>
      <c r="QM562" s="165"/>
      <c r="QN562" s="165"/>
      <c r="QO562" s="165"/>
      <c r="QP562" s="165"/>
      <c r="QQ562" s="165"/>
      <c r="QR562" s="165"/>
      <c r="QS562" s="165"/>
      <c r="QT562" s="165"/>
      <c r="QU562" s="165"/>
      <c r="QV562" s="165"/>
      <c r="QW562" s="165"/>
      <c r="QX562" s="165"/>
      <c r="QY562" s="165"/>
      <c r="QZ562" s="165"/>
      <c r="RA562" s="165"/>
      <c r="RB562" s="165"/>
      <c r="RC562" s="165"/>
      <c r="RD562" s="165"/>
      <c r="RE562" s="165"/>
      <c r="RF562" s="165"/>
      <c r="RG562" s="165"/>
      <c r="RH562" s="165"/>
      <c r="RI562" s="165"/>
      <c r="RJ562" s="165"/>
      <c r="RK562" s="165"/>
      <c r="RL562" s="165"/>
      <c r="RM562" s="165"/>
      <c r="RN562" s="165"/>
      <c r="RO562" s="165"/>
      <c r="RP562" s="165"/>
      <c r="RQ562" s="165"/>
      <c r="RR562" s="165"/>
      <c r="RS562" s="165"/>
      <c r="RT562" s="165"/>
      <c r="RU562" s="165"/>
      <c r="RV562" s="165"/>
      <c r="RW562" s="165"/>
      <c r="RX562" s="165"/>
      <c r="RY562" s="165"/>
      <c r="RZ562" s="165"/>
      <c r="SA562" s="165"/>
      <c r="SB562" s="165"/>
      <c r="SC562" s="165"/>
      <c r="SD562" s="165"/>
      <c r="SE562" s="165"/>
      <c r="SF562" s="165"/>
      <c r="SG562" s="165"/>
      <c r="SH562" s="165"/>
      <c r="SI562" s="165"/>
      <c r="SJ562" s="165"/>
      <c r="SK562" s="165"/>
      <c r="SL562" s="165"/>
      <c r="SM562" s="165"/>
      <c r="SN562" s="165"/>
      <c r="SO562" s="165"/>
      <c r="SP562" s="165"/>
      <c r="SQ562" s="165"/>
      <c r="SR562" s="165"/>
      <c r="SS562" s="165"/>
      <c r="ST562" s="165"/>
      <c r="SU562" s="165"/>
      <c r="SV562" s="165"/>
      <c r="SW562" s="165"/>
      <c r="SX562" s="165"/>
      <c r="SY562" s="165"/>
      <c r="SZ562" s="165"/>
      <c r="TA562" s="165"/>
      <c r="TB562" s="165"/>
      <c r="TC562" s="165"/>
      <c r="TD562" s="165"/>
      <c r="TE562" s="165"/>
      <c r="TF562" s="165"/>
      <c r="TG562" s="165"/>
      <c r="TH562" s="165"/>
      <c r="TI562" s="165"/>
      <c r="TJ562" s="165"/>
      <c r="TK562" s="165"/>
      <c r="TL562" s="165"/>
      <c r="TM562" s="165"/>
      <c r="TN562" s="165"/>
      <c r="TO562" s="165"/>
      <c r="TP562" s="165"/>
      <c r="TQ562" s="165"/>
      <c r="TR562" s="165"/>
      <c r="TS562" s="165"/>
      <c r="TT562" s="165"/>
      <c r="TU562" s="165"/>
      <c r="TV562" s="165"/>
      <c r="TW562" s="165"/>
      <c r="TX562" s="165"/>
      <c r="TY562" s="165"/>
      <c r="TZ562" s="165"/>
      <c r="UA562" s="165"/>
      <c r="UB562" s="165"/>
      <c r="UC562" s="165"/>
      <c r="UD562" s="165"/>
      <c r="UE562" s="165"/>
      <c r="UF562" s="165"/>
      <c r="UG562" s="165"/>
      <c r="UH562" s="165"/>
      <c r="UI562" s="165"/>
      <c r="UJ562" s="165"/>
      <c r="UK562" s="165"/>
      <c r="UL562" s="165"/>
      <c r="UM562" s="165"/>
      <c r="UN562" s="165"/>
      <c r="UO562" s="165"/>
      <c r="UP562" s="165"/>
      <c r="UQ562" s="165"/>
      <c r="UR562" s="165"/>
      <c r="US562" s="165"/>
      <c r="UT562" s="165"/>
      <c r="UU562" s="165"/>
      <c r="UV562" s="165"/>
      <c r="UW562" s="165"/>
      <c r="UX562" s="165"/>
      <c r="UY562" s="165"/>
      <c r="UZ562" s="165"/>
      <c r="VA562" s="165"/>
      <c r="VB562" s="165"/>
      <c r="VC562" s="165"/>
      <c r="VD562" s="165"/>
      <c r="VE562" s="165"/>
      <c r="VF562" s="165"/>
      <c r="VG562" s="165"/>
      <c r="VH562" s="165"/>
      <c r="VI562" s="165"/>
      <c r="VJ562" s="165"/>
      <c r="VK562" s="165"/>
      <c r="VL562" s="165"/>
      <c r="VM562" s="165"/>
      <c r="VN562" s="165"/>
      <c r="VO562" s="165"/>
      <c r="VP562" s="165"/>
      <c r="VQ562" s="165"/>
      <c r="VR562" s="165"/>
      <c r="VS562" s="165"/>
      <c r="VT562" s="165"/>
      <c r="VU562" s="165"/>
      <c r="VV562" s="165"/>
      <c r="VW562" s="165"/>
      <c r="VX562" s="165"/>
      <c r="VY562" s="165"/>
      <c r="VZ562" s="165"/>
      <c r="WA562" s="165"/>
      <c r="WB562" s="165"/>
      <c r="WC562" s="165"/>
      <c r="WD562" s="165"/>
      <c r="WE562" s="165"/>
      <c r="WF562" s="165"/>
      <c r="WG562" s="165"/>
      <c r="WH562" s="165"/>
      <c r="WI562" s="165"/>
      <c r="WJ562" s="165"/>
      <c r="WK562" s="165"/>
      <c r="WL562" s="165"/>
      <c r="WM562" s="165"/>
      <c r="WN562" s="165"/>
      <c r="WO562" s="165"/>
      <c r="WP562" s="165"/>
      <c r="WQ562" s="165"/>
      <c r="WR562" s="165"/>
      <c r="WS562" s="165"/>
      <c r="WT562" s="165"/>
      <c r="WU562" s="165"/>
      <c r="WV562" s="165"/>
      <c r="WW562" s="165"/>
      <c r="WX562" s="165"/>
      <c r="WY562" s="165"/>
      <c r="WZ562" s="165"/>
      <c r="XA562" s="165"/>
      <c r="XB562" s="165"/>
      <c r="XC562" s="165"/>
      <c r="XD562" s="165"/>
      <c r="XE562" s="165"/>
      <c r="XF562" s="165"/>
      <c r="XG562" s="165"/>
      <c r="XH562" s="165"/>
      <c r="XI562" s="165"/>
      <c r="XJ562" s="165"/>
      <c r="XK562" s="165"/>
      <c r="XL562" s="165"/>
      <c r="XM562" s="165"/>
      <c r="XN562" s="165"/>
      <c r="XO562" s="165"/>
      <c r="XP562" s="165"/>
      <c r="XQ562" s="165"/>
      <c r="XR562" s="165"/>
      <c r="XS562" s="165"/>
      <c r="XT562" s="165"/>
      <c r="XU562" s="165"/>
      <c r="XV562" s="165"/>
      <c r="XW562" s="165"/>
      <c r="XX562" s="165"/>
      <c r="XY562" s="165"/>
      <c r="XZ562" s="165"/>
      <c r="YA562" s="165"/>
      <c r="YB562" s="165"/>
      <c r="YC562" s="165"/>
      <c r="YD562" s="165"/>
      <c r="YE562" s="165"/>
      <c r="YF562" s="165"/>
      <c r="YG562" s="165"/>
      <c r="YH562" s="165"/>
      <c r="YI562" s="165"/>
      <c r="YJ562" s="165"/>
      <c r="YK562" s="165"/>
      <c r="YL562" s="165"/>
      <c r="YM562" s="165"/>
      <c r="YN562" s="165"/>
      <c r="YO562" s="165"/>
      <c r="YP562" s="165"/>
      <c r="YQ562" s="165"/>
      <c r="YR562" s="165"/>
      <c r="YS562" s="165"/>
      <c r="YT562" s="165"/>
      <c r="YU562" s="165"/>
      <c r="YV562" s="165"/>
      <c r="YW562" s="165"/>
      <c r="YX562" s="165"/>
      <c r="YY562" s="165"/>
      <c r="YZ562" s="165"/>
      <c r="ZA562" s="165"/>
      <c r="ZB562" s="165"/>
      <c r="ZC562" s="165"/>
      <c r="ZD562" s="165"/>
      <c r="ZE562" s="165"/>
      <c r="ZF562" s="165"/>
      <c r="ZG562" s="165"/>
      <c r="ZH562" s="165"/>
      <c r="ZI562" s="165"/>
      <c r="ZJ562" s="165"/>
      <c r="ZK562" s="165"/>
      <c r="ZL562" s="165"/>
      <c r="ZM562" s="165"/>
      <c r="ZN562" s="165"/>
      <c r="ZO562" s="165"/>
      <c r="ZP562" s="165"/>
      <c r="ZQ562" s="165"/>
      <c r="ZR562" s="165"/>
      <c r="ZS562" s="165"/>
      <c r="ZT562" s="165"/>
      <c r="ZU562" s="165"/>
      <c r="ZV562" s="165"/>
      <c r="ZW562" s="165"/>
      <c r="ZX562" s="165"/>
      <c r="ZY562" s="165"/>
      <c r="ZZ562" s="165"/>
      <c r="AAA562" s="165"/>
      <c r="AAB562" s="165"/>
      <c r="AAC562" s="165"/>
      <c r="AAD562" s="165"/>
      <c r="AAE562" s="165"/>
      <c r="AAF562" s="165"/>
      <c r="AAG562" s="165"/>
      <c r="AAH562" s="165"/>
      <c r="AAI562" s="165"/>
      <c r="AAJ562" s="165"/>
      <c r="AAK562" s="165"/>
      <c r="AAL562" s="165"/>
      <c r="AAM562" s="165"/>
      <c r="AAN562" s="165"/>
      <c r="AAO562" s="165"/>
      <c r="AAP562" s="165"/>
      <c r="AAQ562" s="165"/>
      <c r="AAR562" s="165"/>
      <c r="AAS562" s="165"/>
      <c r="AAT562" s="165"/>
      <c r="AAU562" s="165"/>
      <c r="AAV562" s="165"/>
      <c r="AAW562" s="165"/>
      <c r="AAX562" s="165"/>
      <c r="AAY562" s="165"/>
      <c r="AAZ562" s="165"/>
      <c r="ABA562" s="165"/>
      <c r="ABB562" s="165"/>
      <c r="ABC562" s="165"/>
      <c r="ABD562" s="165"/>
      <c r="ABE562" s="165"/>
      <c r="ABF562" s="165"/>
      <c r="ABG562" s="165"/>
      <c r="ABH562" s="165"/>
      <c r="ABI562" s="165"/>
      <c r="ABJ562" s="165"/>
      <c r="ABK562" s="165"/>
      <c r="ABL562" s="165"/>
      <c r="ABM562" s="165"/>
      <c r="ABN562" s="165"/>
      <c r="ABO562" s="165"/>
      <c r="ABP562" s="165"/>
      <c r="ABQ562" s="165"/>
      <c r="ABR562" s="165"/>
      <c r="ABS562" s="165"/>
      <c r="ABT562" s="165"/>
      <c r="ABU562" s="165"/>
      <c r="ABV562" s="165"/>
      <c r="ABW562" s="165"/>
      <c r="ABX562" s="165"/>
      <c r="ABY562" s="165"/>
      <c r="ABZ562" s="165"/>
      <c r="ACA562" s="165"/>
      <c r="ACB562" s="165"/>
      <c r="ACC562" s="165"/>
      <c r="ACD562" s="165"/>
      <c r="ACE562" s="165"/>
      <c r="ACF562" s="165"/>
      <c r="ACG562" s="165"/>
      <c r="ACH562" s="165"/>
      <c r="ACI562" s="165"/>
      <c r="ACJ562" s="165"/>
      <c r="ACK562" s="165"/>
      <c r="ACL562" s="165"/>
      <c r="ACM562" s="165"/>
      <c r="ACN562" s="165"/>
      <c r="ACO562" s="165"/>
      <c r="ACP562" s="165"/>
      <c r="ACQ562" s="165"/>
      <c r="ACR562" s="165"/>
      <c r="ACS562" s="165"/>
      <c r="ACT562" s="165"/>
      <c r="ACU562" s="165"/>
      <c r="ACV562" s="165"/>
      <c r="ACW562" s="165"/>
      <c r="ACX562" s="165"/>
      <c r="ACY562" s="165"/>
      <c r="ACZ562" s="165"/>
      <c r="ADA562" s="165"/>
      <c r="ADB562" s="165"/>
      <c r="ADC562" s="165"/>
      <c r="ADD562" s="165"/>
      <c r="ADE562" s="165"/>
      <c r="ADF562" s="165"/>
      <c r="ADG562" s="165"/>
      <c r="ADH562" s="165"/>
      <c r="ADI562" s="165"/>
      <c r="ADJ562" s="165"/>
      <c r="ADK562" s="165"/>
      <c r="ADL562" s="165"/>
      <c r="ADM562" s="165"/>
      <c r="ADN562" s="165"/>
      <c r="ADO562" s="165"/>
      <c r="ADP562" s="165"/>
      <c r="ADQ562" s="165"/>
      <c r="ADR562" s="165"/>
      <c r="ADS562" s="165"/>
      <c r="ADT562" s="165"/>
      <c r="ADU562" s="165"/>
      <c r="ADV562" s="165"/>
      <c r="ADW562" s="165"/>
      <c r="ADX562" s="165"/>
      <c r="ADY562" s="165"/>
      <c r="ADZ562" s="165"/>
      <c r="AEA562" s="165"/>
      <c r="AEB562" s="165"/>
      <c r="AEC562" s="165"/>
      <c r="AED562" s="165"/>
      <c r="AEE562" s="165"/>
      <c r="AEF562" s="165"/>
      <c r="AEG562" s="165"/>
      <c r="AEH562" s="165"/>
      <c r="AEI562" s="165"/>
      <c r="AEJ562" s="165"/>
      <c r="AEK562" s="165"/>
      <c r="AEL562" s="165"/>
      <c r="AEM562" s="165"/>
      <c r="AEN562" s="165"/>
      <c r="AEO562" s="165"/>
      <c r="AEP562" s="165"/>
      <c r="AEQ562" s="165"/>
      <c r="AER562" s="165"/>
      <c r="AES562" s="165"/>
      <c r="AET562" s="165"/>
      <c r="AEU562" s="165"/>
      <c r="AEV562" s="165"/>
      <c r="AEW562" s="165"/>
      <c r="AEX562" s="165"/>
      <c r="AEY562" s="165"/>
      <c r="AEZ562" s="165"/>
      <c r="AFA562" s="165"/>
      <c r="AFB562" s="165"/>
      <c r="AFC562" s="165"/>
      <c r="AFD562" s="165"/>
      <c r="AFE562" s="165"/>
      <c r="AFF562" s="165"/>
      <c r="AFG562" s="165"/>
      <c r="AFH562" s="165"/>
      <c r="AFI562" s="165"/>
      <c r="AFJ562" s="165"/>
      <c r="AFK562" s="165"/>
      <c r="AFL562" s="165"/>
      <c r="AFM562" s="165"/>
      <c r="AFN562" s="165"/>
      <c r="AFO562" s="165"/>
      <c r="AFP562" s="165"/>
      <c r="AFQ562" s="165"/>
      <c r="AFR562" s="165"/>
      <c r="AFS562" s="165"/>
      <c r="AFT562" s="165"/>
      <c r="AFU562" s="165"/>
      <c r="AFV562" s="165"/>
      <c r="AFW562" s="165"/>
      <c r="AFX562" s="165"/>
      <c r="AFY562" s="165"/>
      <c r="AFZ562" s="165"/>
      <c r="AGA562" s="165"/>
      <c r="AGB562" s="165"/>
      <c r="AGC562" s="165"/>
      <c r="AGD562" s="165"/>
      <c r="AGE562" s="165"/>
      <c r="AGF562" s="165"/>
      <c r="AGG562" s="165"/>
      <c r="AGH562" s="165"/>
      <c r="AGI562" s="165"/>
      <c r="AGJ562" s="165"/>
      <c r="AGK562" s="165"/>
      <c r="AGL562" s="165"/>
      <c r="AGM562" s="165"/>
      <c r="AGN562" s="165"/>
      <c r="AGO562" s="165"/>
      <c r="AGP562" s="165"/>
      <c r="AGQ562" s="165"/>
      <c r="AGR562" s="165"/>
      <c r="AGS562" s="165"/>
      <c r="AGT562" s="165"/>
      <c r="AGU562" s="165"/>
      <c r="AGV562" s="165"/>
      <c r="AGW562" s="165"/>
      <c r="AGX562" s="165"/>
      <c r="AGY562" s="165"/>
      <c r="AGZ562" s="165"/>
      <c r="AHA562" s="165"/>
      <c r="AHB562" s="165"/>
      <c r="AHC562" s="165"/>
      <c r="AHD562" s="165"/>
      <c r="AHE562" s="165"/>
      <c r="AHF562" s="165"/>
      <c r="AHG562" s="165"/>
      <c r="AHH562" s="165"/>
      <c r="AHI562" s="165"/>
      <c r="AHJ562" s="165"/>
      <c r="AHK562" s="165"/>
      <c r="AHL562" s="165"/>
      <c r="AHM562" s="165"/>
      <c r="AHN562" s="165"/>
      <c r="AHO562" s="165"/>
      <c r="AHP562" s="165"/>
      <c r="AHQ562" s="165"/>
      <c r="AHR562" s="165"/>
      <c r="AHS562" s="165"/>
      <c r="AHT562" s="165"/>
      <c r="AHU562" s="165"/>
      <c r="AHV562" s="165"/>
      <c r="AHW562" s="165"/>
      <c r="AHX562" s="165"/>
      <c r="AHY562" s="165"/>
      <c r="AHZ562" s="165"/>
      <c r="AIA562" s="165"/>
      <c r="AIB562" s="165"/>
      <c r="AIC562" s="165"/>
      <c r="AID562" s="165"/>
      <c r="AIE562" s="165"/>
      <c r="AIF562" s="165"/>
      <c r="AIG562" s="165"/>
      <c r="AIH562" s="165"/>
      <c r="AII562" s="165"/>
      <c r="AIJ562" s="165"/>
      <c r="AIK562" s="165"/>
      <c r="AIL562" s="165"/>
      <c r="AIM562" s="165"/>
      <c r="AIN562" s="165"/>
      <c r="AIO562" s="165"/>
      <c r="AIP562" s="165"/>
      <c r="AIQ562" s="165"/>
      <c r="AIR562" s="165"/>
      <c r="AIS562" s="165"/>
      <c r="AIT562" s="165"/>
      <c r="AIU562" s="165"/>
      <c r="AIV562" s="165"/>
      <c r="AIW562" s="165"/>
      <c r="AIX562" s="165"/>
      <c r="AIY562" s="165"/>
      <c r="AIZ562" s="165"/>
      <c r="AJA562" s="165"/>
      <c r="AJB562" s="165"/>
      <c r="AJC562" s="165"/>
      <c r="AJD562" s="165"/>
      <c r="AJE562" s="165"/>
      <c r="AJF562" s="165"/>
      <c r="AJG562" s="165"/>
      <c r="AJH562" s="165"/>
      <c r="AJI562" s="165"/>
      <c r="AJJ562" s="165"/>
      <c r="AJK562" s="165"/>
      <c r="AJL562" s="165"/>
      <c r="AJM562" s="165"/>
      <c r="AJN562" s="165"/>
      <c r="AJO562" s="165"/>
      <c r="AJP562" s="165"/>
      <c r="AJQ562" s="165"/>
      <c r="AJR562" s="165"/>
      <c r="AJS562" s="165"/>
      <c r="AJT562" s="165"/>
      <c r="AJU562" s="165"/>
      <c r="AJV562" s="165"/>
      <c r="AJW562" s="165"/>
      <c r="AJX562" s="165"/>
      <c r="AJY562" s="165"/>
      <c r="AJZ562" s="165"/>
    </row>
    <row r="563" spans="1:962" ht="78.75" x14ac:dyDescent="0.25">
      <c r="A563" s="126">
        <v>60000718</v>
      </c>
      <c r="B563" s="61" t="s">
        <v>1609</v>
      </c>
      <c r="C563" s="169" t="s">
        <v>1368</v>
      </c>
      <c r="D563" s="155">
        <f t="shared" si="36"/>
        <v>2845</v>
      </c>
      <c r="E563" s="155">
        <f>VLOOKUP(A563,[6]Лист2!$A$10:$G$1458,6,0)</f>
        <v>3414</v>
      </c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  <c r="AZ563" s="165"/>
      <c r="BA563" s="165"/>
      <c r="BB563" s="165"/>
      <c r="BC563" s="165"/>
      <c r="BD563" s="165"/>
      <c r="BE563" s="165"/>
      <c r="BF563" s="165"/>
      <c r="BG563" s="165"/>
      <c r="BH563" s="165"/>
      <c r="BI563" s="165"/>
      <c r="BJ563" s="165"/>
      <c r="BK563" s="165"/>
      <c r="BL563" s="165"/>
      <c r="BM563" s="165"/>
      <c r="BN563" s="165"/>
      <c r="BO563" s="165"/>
      <c r="BP563" s="165"/>
      <c r="BQ563" s="165"/>
      <c r="BR563" s="165"/>
      <c r="BS563" s="165"/>
      <c r="BT563" s="165"/>
      <c r="BU563" s="165"/>
      <c r="BV563" s="165"/>
      <c r="BW563" s="165"/>
      <c r="BX563" s="165"/>
      <c r="BY563" s="165"/>
      <c r="BZ563" s="165"/>
      <c r="CA563" s="165"/>
      <c r="CB563" s="165"/>
      <c r="CC563" s="165"/>
      <c r="CD563" s="165"/>
      <c r="CE563" s="165"/>
      <c r="CF563" s="165"/>
      <c r="CG563" s="165"/>
      <c r="CH563" s="165"/>
      <c r="CI563" s="165"/>
      <c r="CJ563" s="165"/>
      <c r="CK563" s="165"/>
      <c r="CL563" s="165"/>
      <c r="CM563" s="165"/>
      <c r="CN563" s="165"/>
      <c r="CO563" s="165"/>
      <c r="CP563" s="165"/>
      <c r="CQ563" s="165"/>
      <c r="CR563" s="165"/>
      <c r="CS563" s="165"/>
      <c r="CT563" s="165"/>
      <c r="CU563" s="165"/>
      <c r="CV563" s="165"/>
      <c r="CW563" s="165"/>
      <c r="CX563" s="165"/>
      <c r="CY563" s="165"/>
      <c r="CZ563" s="165"/>
      <c r="DA563" s="165"/>
      <c r="DB563" s="165"/>
      <c r="DC563" s="165"/>
      <c r="DD563" s="165"/>
      <c r="DE563" s="165"/>
      <c r="DF563" s="165"/>
      <c r="DG563" s="165"/>
      <c r="DH563" s="165"/>
      <c r="DI563" s="165"/>
      <c r="DJ563" s="165"/>
      <c r="DK563" s="165"/>
      <c r="DL563" s="165"/>
      <c r="DM563" s="165"/>
      <c r="DN563" s="165"/>
      <c r="DO563" s="165"/>
      <c r="DP563" s="165"/>
      <c r="DQ563" s="165"/>
      <c r="DR563" s="165"/>
      <c r="DS563" s="165"/>
      <c r="DT563" s="165"/>
      <c r="DU563" s="165"/>
      <c r="DV563" s="165"/>
      <c r="DW563" s="165"/>
      <c r="DX563" s="165"/>
      <c r="DY563" s="165"/>
      <c r="DZ563" s="165"/>
      <c r="EA563" s="165"/>
      <c r="EB563" s="165"/>
      <c r="EC563" s="165"/>
      <c r="ED563" s="165"/>
      <c r="EE563" s="165"/>
      <c r="EF563" s="165"/>
      <c r="EG563" s="165"/>
      <c r="EH563" s="165"/>
      <c r="EI563" s="165"/>
      <c r="EJ563" s="165"/>
      <c r="EK563" s="165"/>
      <c r="EL563" s="165"/>
      <c r="EM563" s="165"/>
      <c r="EN563" s="165"/>
      <c r="EO563" s="165"/>
      <c r="EP563" s="165"/>
      <c r="EQ563" s="165"/>
      <c r="ER563" s="165"/>
      <c r="ES563" s="165"/>
      <c r="ET563" s="165"/>
      <c r="EU563" s="165"/>
      <c r="EV563" s="165"/>
      <c r="EW563" s="165"/>
      <c r="EX563" s="165"/>
      <c r="EY563" s="165"/>
      <c r="EZ563" s="165"/>
      <c r="FA563" s="165"/>
      <c r="FB563" s="165"/>
      <c r="FC563" s="165"/>
      <c r="FD563" s="165"/>
      <c r="FE563" s="165"/>
      <c r="FF563" s="165"/>
      <c r="FG563" s="165"/>
      <c r="FH563" s="165"/>
      <c r="FI563" s="165"/>
      <c r="FJ563" s="165"/>
      <c r="FK563" s="165"/>
      <c r="FL563" s="165"/>
      <c r="FM563" s="165"/>
      <c r="FN563" s="165"/>
      <c r="FO563" s="165"/>
      <c r="FP563" s="165"/>
      <c r="FQ563" s="165"/>
      <c r="FR563" s="165"/>
      <c r="FS563" s="165"/>
      <c r="FT563" s="165"/>
      <c r="FU563" s="165"/>
      <c r="FV563" s="165"/>
      <c r="FW563" s="165"/>
      <c r="FX563" s="165"/>
      <c r="FY563" s="165"/>
      <c r="FZ563" s="165"/>
      <c r="GA563" s="165"/>
      <c r="GB563" s="165"/>
      <c r="GC563" s="165"/>
      <c r="GD563" s="165"/>
      <c r="GE563" s="165"/>
      <c r="GF563" s="165"/>
      <c r="GG563" s="165"/>
      <c r="GH563" s="165"/>
      <c r="GI563" s="165"/>
      <c r="GJ563" s="165"/>
      <c r="GK563" s="165"/>
      <c r="GL563" s="165"/>
      <c r="GM563" s="165"/>
      <c r="GN563" s="165"/>
      <c r="GO563" s="165"/>
      <c r="GP563" s="165"/>
      <c r="GQ563" s="165"/>
      <c r="GR563" s="165"/>
      <c r="GS563" s="165"/>
      <c r="GT563" s="165"/>
      <c r="GU563" s="165"/>
      <c r="GV563" s="165"/>
      <c r="GW563" s="165"/>
      <c r="GX563" s="165"/>
      <c r="GY563" s="165"/>
      <c r="GZ563" s="165"/>
      <c r="HA563" s="165"/>
      <c r="HB563" s="165"/>
      <c r="HC563" s="165"/>
      <c r="HD563" s="165"/>
      <c r="HE563" s="165"/>
      <c r="HF563" s="165"/>
      <c r="HG563" s="165"/>
      <c r="HH563" s="165"/>
      <c r="HI563" s="165"/>
      <c r="HJ563" s="165"/>
      <c r="HK563" s="165"/>
      <c r="HL563" s="165"/>
      <c r="HM563" s="165"/>
      <c r="HN563" s="165"/>
      <c r="HO563" s="165"/>
      <c r="HP563" s="165"/>
      <c r="HQ563" s="165"/>
      <c r="HR563" s="165"/>
      <c r="HS563" s="165"/>
      <c r="HT563" s="165"/>
      <c r="HU563" s="165"/>
      <c r="HV563" s="165"/>
      <c r="HW563" s="165"/>
      <c r="HX563" s="165"/>
      <c r="HY563" s="165"/>
      <c r="HZ563" s="165"/>
      <c r="IA563" s="165"/>
      <c r="IB563" s="165"/>
      <c r="IC563" s="165"/>
      <c r="ID563" s="165"/>
      <c r="IE563" s="165"/>
      <c r="IF563" s="165"/>
      <c r="IG563" s="165"/>
      <c r="IH563" s="165"/>
      <c r="II563" s="165"/>
      <c r="IJ563" s="165"/>
      <c r="IK563" s="165"/>
      <c r="IL563" s="165"/>
      <c r="IM563" s="165"/>
      <c r="IN563" s="165"/>
      <c r="IO563" s="165"/>
      <c r="IP563" s="165"/>
      <c r="IQ563" s="165"/>
      <c r="IR563" s="165"/>
      <c r="IS563" s="165"/>
      <c r="IT563" s="165"/>
      <c r="IU563" s="165"/>
      <c r="IV563" s="165"/>
      <c r="IW563" s="165"/>
      <c r="IX563" s="165"/>
      <c r="IY563" s="165"/>
      <c r="IZ563" s="165"/>
      <c r="JA563" s="165"/>
      <c r="JB563" s="165"/>
      <c r="JC563" s="165"/>
      <c r="JD563" s="165"/>
      <c r="JE563" s="165"/>
      <c r="JF563" s="165"/>
      <c r="JG563" s="165"/>
      <c r="JH563" s="165"/>
      <c r="JI563" s="165"/>
      <c r="JJ563" s="165"/>
      <c r="JK563" s="165"/>
      <c r="JL563" s="165"/>
      <c r="JM563" s="165"/>
      <c r="JN563" s="165"/>
      <c r="JO563" s="165"/>
      <c r="JP563" s="165"/>
      <c r="JQ563" s="165"/>
      <c r="JR563" s="165"/>
      <c r="JS563" s="165"/>
      <c r="JT563" s="165"/>
      <c r="JU563" s="165"/>
      <c r="JV563" s="165"/>
      <c r="JW563" s="165"/>
      <c r="JX563" s="165"/>
      <c r="JY563" s="165"/>
      <c r="JZ563" s="165"/>
      <c r="KA563" s="165"/>
      <c r="KB563" s="165"/>
      <c r="KC563" s="165"/>
      <c r="KD563" s="165"/>
      <c r="KE563" s="165"/>
      <c r="KF563" s="165"/>
      <c r="KG563" s="165"/>
      <c r="KH563" s="165"/>
      <c r="KI563" s="165"/>
      <c r="KJ563" s="165"/>
      <c r="KK563" s="165"/>
      <c r="KL563" s="165"/>
      <c r="KM563" s="165"/>
      <c r="KN563" s="165"/>
      <c r="KO563" s="165"/>
      <c r="KP563" s="165"/>
      <c r="KQ563" s="165"/>
      <c r="KR563" s="165"/>
      <c r="KS563" s="165"/>
      <c r="KT563" s="165"/>
      <c r="KU563" s="165"/>
      <c r="KV563" s="165"/>
      <c r="KW563" s="165"/>
      <c r="KX563" s="165"/>
      <c r="KY563" s="165"/>
      <c r="KZ563" s="165"/>
      <c r="LA563" s="165"/>
      <c r="LB563" s="165"/>
      <c r="LC563" s="165"/>
      <c r="LD563" s="165"/>
      <c r="LE563" s="165"/>
      <c r="LF563" s="165"/>
      <c r="LG563" s="165"/>
      <c r="LH563" s="165"/>
      <c r="LI563" s="165"/>
      <c r="LJ563" s="165"/>
      <c r="LK563" s="165"/>
      <c r="LL563" s="165"/>
      <c r="LM563" s="165"/>
      <c r="LN563" s="165"/>
      <c r="LO563" s="165"/>
      <c r="LP563" s="165"/>
      <c r="LQ563" s="165"/>
      <c r="LR563" s="165"/>
      <c r="LS563" s="165"/>
      <c r="LT563" s="165"/>
      <c r="LU563" s="165"/>
      <c r="LV563" s="165"/>
      <c r="LW563" s="165"/>
      <c r="LX563" s="165"/>
      <c r="LY563" s="165"/>
      <c r="LZ563" s="165"/>
      <c r="MA563" s="165"/>
      <c r="MB563" s="165"/>
      <c r="MC563" s="165"/>
      <c r="MD563" s="165"/>
      <c r="ME563" s="165"/>
      <c r="MF563" s="165"/>
      <c r="MG563" s="165"/>
      <c r="MH563" s="165"/>
      <c r="MI563" s="165"/>
      <c r="MJ563" s="165"/>
      <c r="MK563" s="165"/>
      <c r="ML563" s="165"/>
      <c r="MM563" s="165"/>
      <c r="MN563" s="165"/>
      <c r="MO563" s="165"/>
      <c r="MP563" s="165"/>
      <c r="MQ563" s="165"/>
      <c r="MR563" s="165"/>
      <c r="MS563" s="165"/>
      <c r="MT563" s="165"/>
      <c r="MU563" s="165"/>
      <c r="MV563" s="165"/>
      <c r="MW563" s="165"/>
      <c r="MX563" s="165"/>
      <c r="MY563" s="165"/>
      <c r="MZ563" s="165"/>
      <c r="NA563" s="165"/>
      <c r="NB563" s="165"/>
      <c r="NC563" s="165"/>
      <c r="ND563" s="165"/>
      <c r="NE563" s="165"/>
      <c r="NF563" s="165"/>
      <c r="NG563" s="165"/>
      <c r="NH563" s="165"/>
      <c r="NI563" s="165"/>
      <c r="NJ563" s="165"/>
      <c r="NK563" s="165"/>
      <c r="NL563" s="165"/>
      <c r="NM563" s="165"/>
      <c r="NN563" s="165"/>
      <c r="NO563" s="165"/>
      <c r="NP563" s="165"/>
      <c r="NQ563" s="165"/>
      <c r="NR563" s="165"/>
      <c r="NS563" s="165"/>
      <c r="NT563" s="165"/>
      <c r="NU563" s="165"/>
      <c r="NV563" s="165"/>
      <c r="NW563" s="165"/>
      <c r="NX563" s="165"/>
      <c r="NY563" s="165"/>
      <c r="NZ563" s="165"/>
      <c r="OA563" s="165"/>
      <c r="OB563" s="165"/>
      <c r="OC563" s="165"/>
      <c r="OD563" s="165"/>
      <c r="OE563" s="165"/>
      <c r="OF563" s="165"/>
      <c r="OG563" s="165"/>
      <c r="OH563" s="165"/>
      <c r="OI563" s="165"/>
      <c r="OJ563" s="165"/>
      <c r="OK563" s="165"/>
      <c r="OL563" s="165"/>
      <c r="OM563" s="165"/>
      <c r="ON563" s="165"/>
      <c r="OO563" s="165"/>
      <c r="OP563" s="165"/>
      <c r="OQ563" s="165"/>
      <c r="OR563" s="165"/>
      <c r="OS563" s="165"/>
      <c r="OT563" s="165"/>
      <c r="OU563" s="165"/>
      <c r="OV563" s="165"/>
      <c r="OW563" s="165"/>
      <c r="OX563" s="165"/>
      <c r="OY563" s="165"/>
      <c r="OZ563" s="165"/>
      <c r="PA563" s="165"/>
      <c r="PB563" s="165"/>
      <c r="PC563" s="165"/>
      <c r="PD563" s="165"/>
      <c r="PE563" s="165"/>
      <c r="PF563" s="165"/>
      <c r="PG563" s="165"/>
      <c r="PH563" s="165"/>
      <c r="PI563" s="165"/>
      <c r="PJ563" s="165"/>
      <c r="PK563" s="165"/>
      <c r="PL563" s="165"/>
      <c r="PM563" s="165"/>
      <c r="PN563" s="165"/>
      <c r="PO563" s="165"/>
      <c r="PP563" s="165"/>
      <c r="PQ563" s="165"/>
      <c r="PR563" s="165"/>
      <c r="PS563" s="165"/>
      <c r="PT563" s="165"/>
      <c r="PU563" s="165"/>
      <c r="PV563" s="165"/>
      <c r="PW563" s="165"/>
      <c r="PX563" s="165"/>
      <c r="PY563" s="165"/>
      <c r="PZ563" s="165"/>
      <c r="QA563" s="165"/>
      <c r="QB563" s="165"/>
      <c r="QC563" s="165"/>
      <c r="QD563" s="165"/>
      <c r="QE563" s="165"/>
      <c r="QF563" s="165"/>
      <c r="QG563" s="165"/>
      <c r="QH563" s="165"/>
      <c r="QI563" s="165"/>
      <c r="QJ563" s="165"/>
      <c r="QK563" s="165"/>
      <c r="QL563" s="165"/>
      <c r="QM563" s="165"/>
      <c r="QN563" s="165"/>
      <c r="QO563" s="165"/>
      <c r="QP563" s="165"/>
      <c r="QQ563" s="165"/>
      <c r="QR563" s="165"/>
      <c r="QS563" s="165"/>
      <c r="QT563" s="165"/>
      <c r="QU563" s="165"/>
      <c r="QV563" s="165"/>
      <c r="QW563" s="165"/>
      <c r="QX563" s="165"/>
      <c r="QY563" s="165"/>
      <c r="QZ563" s="165"/>
      <c r="RA563" s="165"/>
      <c r="RB563" s="165"/>
      <c r="RC563" s="165"/>
      <c r="RD563" s="165"/>
      <c r="RE563" s="165"/>
      <c r="RF563" s="165"/>
      <c r="RG563" s="165"/>
      <c r="RH563" s="165"/>
      <c r="RI563" s="165"/>
      <c r="RJ563" s="165"/>
      <c r="RK563" s="165"/>
      <c r="RL563" s="165"/>
      <c r="RM563" s="165"/>
      <c r="RN563" s="165"/>
      <c r="RO563" s="165"/>
      <c r="RP563" s="165"/>
      <c r="RQ563" s="165"/>
      <c r="RR563" s="165"/>
      <c r="RS563" s="165"/>
      <c r="RT563" s="165"/>
      <c r="RU563" s="165"/>
      <c r="RV563" s="165"/>
      <c r="RW563" s="165"/>
      <c r="RX563" s="165"/>
      <c r="RY563" s="165"/>
      <c r="RZ563" s="165"/>
      <c r="SA563" s="165"/>
      <c r="SB563" s="165"/>
      <c r="SC563" s="165"/>
      <c r="SD563" s="165"/>
      <c r="SE563" s="165"/>
      <c r="SF563" s="165"/>
      <c r="SG563" s="165"/>
      <c r="SH563" s="165"/>
      <c r="SI563" s="165"/>
      <c r="SJ563" s="165"/>
      <c r="SK563" s="165"/>
      <c r="SL563" s="165"/>
      <c r="SM563" s="165"/>
      <c r="SN563" s="165"/>
      <c r="SO563" s="165"/>
      <c r="SP563" s="165"/>
      <c r="SQ563" s="165"/>
      <c r="SR563" s="165"/>
      <c r="SS563" s="165"/>
      <c r="ST563" s="165"/>
      <c r="SU563" s="165"/>
      <c r="SV563" s="165"/>
      <c r="SW563" s="165"/>
      <c r="SX563" s="165"/>
      <c r="SY563" s="165"/>
      <c r="SZ563" s="165"/>
      <c r="TA563" s="165"/>
      <c r="TB563" s="165"/>
      <c r="TC563" s="165"/>
      <c r="TD563" s="165"/>
      <c r="TE563" s="165"/>
      <c r="TF563" s="165"/>
      <c r="TG563" s="165"/>
      <c r="TH563" s="165"/>
      <c r="TI563" s="165"/>
      <c r="TJ563" s="165"/>
      <c r="TK563" s="165"/>
      <c r="TL563" s="165"/>
      <c r="TM563" s="165"/>
      <c r="TN563" s="165"/>
      <c r="TO563" s="165"/>
      <c r="TP563" s="165"/>
      <c r="TQ563" s="165"/>
      <c r="TR563" s="165"/>
      <c r="TS563" s="165"/>
      <c r="TT563" s="165"/>
      <c r="TU563" s="165"/>
      <c r="TV563" s="165"/>
      <c r="TW563" s="165"/>
      <c r="TX563" s="165"/>
      <c r="TY563" s="165"/>
      <c r="TZ563" s="165"/>
      <c r="UA563" s="165"/>
      <c r="UB563" s="165"/>
      <c r="UC563" s="165"/>
      <c r="UD563" s="165"/>
      <c r="UE563" s="165"/>
      <c r="UF563" s="165"/>
      <c r="UG563" s="165"/>
      <c r="UH563" s="165"/>
      <c r="UI563" s="165"/>
      <c r="UJ563" s="165"/>
      <c r="UK563" s="165"/>
      <c r="UL563" s="165"/>
      <c r="UM563" s="165"/>
      <c r="UN563" s="165"/>
      <c r="UO563" s="165"/>
      <c r="UP563" s="165"/>
      <c r="UQ563" s="165"/>
      <c r="UR563" s="165"/>
      <c r="US563" s="165"/>
      <c r="UT563" s="165"/>
      <c r="UU563" s="165"/>
      <c r="UV563" s="165"/>
      <c r="UW563" s="165"/>
      <c r="UX563" s="165"/>
      <c r="UY563" s="165"/>
      <c r="UZ563" s="165"/>
      <c r="VA563" s="165"/>
      <c r="VB563" s="165"/>
      <c r="VC563" s="165"/>
      <c r="VD563" s="165"/>
      <c r="VE563" s="165"/>
      <c r="VF563" s="165"/>
      <c r="VG563" s="165"/>
      <c r="VH563" s="165"/>
      <c r="VI563" s="165"/>
      <c r="VJ563" s="165"/>
      <c r="VK563" s="165"/>
      <c r="VL563" s="165"/>
      <c r="VM563" s="165"/>
      <c r="VN563" s="165"/>
      <c r="VO563" s="165"/>
      <c r="VP563" s="165"/>
      <c r="VQ563" s="165"/>
      <c r="VR563" s="165"/>
      <c r="VS563" s="165"/>
      <c r="VT563" s="165"/>
      <c r="VU563" s="165"/>
      <c r="VV563" s="165"/>
      <c r="VW563" s="165"/>
      <c r="VX563" s="165"/>
      <c r="VY563" s="165"/>
      <c r="VZ563" s="165"/>
      <c r="WA563" s="165"/>
      <c r="WB563" s="165"/>
      <c r="WC563" s="165"/>
      <c r="WD563" s="165"/>
      <c r="WE563" s="165"/>
      <c r="WF563" s="165"/>
      <c r="WG563" s="165"/>
      <c r="WH563" s="165"/>
      <c r="WI563" s="165"/>
      <c r="WJ563" s="165"/>
      <c r="WK563" s="165"/>
      <c r="WL563" s="165"/>
      <c r="WM563" s="165"/>
      <c r="WN563" s="165"/>
      <c r="WO563" s="165"/>
      <c r="WP563" s="165"/>
      <c r="WQ563" s="165"/>
      <c r="WR563" s="165"/>
      <c r="WS563" s="165"/>
      <c r="WT563" s="165"/>
      <c r="WU563" s="165"/>
      <c r="WV563" s="165"/>
      <c r="WW563" s="165"/>
      <c r="WX563" s="165"/>
      <c r="WY563" s="165"/>
      <c r="WZ563" s="165"/>
      <c r="XA563" s="165"/>
      <c r="XB563" s="165"/>
      <c r="XC563" s="165"/>
      <c r="XD563" s="165"/>
      <c r="XE563" s="165"/>
      <c r="XF563" s="165"/>
      <c r="XG563" s="165"/>
      <c r="XH563" s="165"/>
      <c r="XI563" s="165"/>
      <c r="XJ563" s="165"/>
      <c r="XK563" s="165"/>
      <c r="XL563" s="165"/>
      <c r="XM563" s="165"/>
      <c r="XN563" s="165"/>
      <c r="XO563" s="165"/>
      <c r="XP563" s="165"/>
      <c r="XQ563" s="165"/>
      <c r="XR563" s="165"/>
      <c r="XS563" s="165"/>
      <c r="XT563" s="165"/>
      <c r="XU563" s="165"/>
      <c r="XV563" s="165"/>
      <c r="XW563" s="165"/>
      <c r="XX563" s="165"/>
      <c r="XY563" s="165"/>
      <c r="XZ563" s="165"/>
      <c r="YA563" s="165"/>
      <c r="YB563" s="165"/>
      <c r="YC563" s="165"/>
      <c r="YD563" s="165"/>
      <c r="YE563" s="165"/>
      <c r="YF563" s="165"/>
      <c r="YG563" s="165"/>
      <c r="YH563" s="165"/>
      <c r="YI563" s="165"/>
      <c r="YJ563" s="165"/>
      <c r="YK563" s="165"/>
      <c r="YL563" s="165"/>
      <c r="YM563" s="165"/>
      <c r="YN563" s="165"/>
      <c r="YO563" s="165"/>
      <c r="YP563" s="165"/>
      <c r="YQ563" s="165"/>
      <c r="YR563" s="165"/>
      <c r="YS563" s="165"/>
      <c r="YT563" s="165"/>
      <c r="YU563" s="165"/>
      <c r="YV563" s="165"/>
      <c r="YW563" s="165"/>
      <c r="YX563" s="165"/>
      <c r="YY563" s="165"/>
      <c r="YZ563" s="165"/>
      <c r="ZA563" s="165"/>
      <c r="ZB563" s="165"/>
      <c r="ZC563" s="165"/>
      <c r="ZD563" s="165"/>
      <c r="ZE563" s="165"/>
      <c r="ZF563" s="165"/>
      <c r="ZG563" s="165"/>
      <c r="ZH563" s="165"/>
      <c r="ZI563" s="165"/>
      <c r="ZJ563" s="165"/>
      <c r="ZK563" s="165"/>
      <c r="ZL563" s="165"/>
      <c r="ZM563" s="165"/>
      <c r="ZN563" s="165"/>
      <c r="ZO563" s="165"/>
      <c r="ZP563" s="165"/>
      <c r="ZQ563" s="165"/>
      <c r="ZR563" s="165"/>
      <c r="ZS563" s="165"/>
      <c r="ZT563" s="165"/>
      <c r="ZU563" s="165"/>
      <c r="ZV563" s="165"/>
      <c r="ZW563" s="165"/>
      <c r="ZX563" s="165"/>
      <c r="ZY563" s="165"/>
      <c r="ZZ563" s="165"/>
      <c r="AAA563" s="165"/>
      <c r="AAB563" s="165"/>
      <c r="AAC563" s="165"/>
      <c r="AAD563" s="165"/>
      <c r="AAE563" s="165"/>
      <c r="AAF563" s="165"/>
      <c r="AAG563" s="165"/>
      <c r="AAH563" s="165"/>
      <c r="AAI563" s="165"/>
      <c r="AAJ563" s="165"/>
      <c r="AAK563" s="165"/>
      <c r="AAL563" s="165"/>
      <c r="AAM563" s="165"/>
      <c r="AAN563" s="165"/>
      <c r="AAO563" s="165"/>
      <c r="AAP563" s="165"/>
      <c r="AAQ563" s="165"/>
      <c r="AAR563" s="165"/>
      <c r="AAS563" s="165"/>
      <c r="AAT563" s="165"/>
      <c r="AAU563" s="165"/>
      <c r="AAV563" s="165"/>
      <c r="AAW563" s="165"/>
      <c r="AAX563" s="165"/>
      <c r="AAY563" s="165"/>
      <c r="AAZ563" s="165"/>
      <c r="ABA563" s="165"/>
      <c r="ABB563" s="165"/>
      <c r="ABC563" s="165"/>
      <c r="ABD563" s="165"/>
      <c r="ABE563" s="165"/>
      <c r="ABF563" s="165"/>
      <c r="ABG563" s="165"/>
      <c r="ABH563" s="165"/>
      <c r="ABI563" s="165"/>
      <c r="ABJ563" s="165"/>
      <c r="ABK563" s="165"/>
      <c r="ABL563" s="165"/>
      <c r="ABM563" s="165"/>
      <c r="ABN563" s="165"/>
      <c r="ABO563" s="165"/>
      <c r="ABP563" s="165"/>
      <c r="ABQ563" s="165"/>
      <c r="ABR563" s="165"/>
      <c r="ABS563" s="165"/>
      <c r="ABT563" s="165"/>
      <c r="ABU563" s="165"/>
      <c r="ABV563" s="165"/>
      <c r="ABW563" s="165"/>
      <c r="ABX563" s="165"/>
      <c r="ABY563" s="165"/>
      <c r="ABZ563" s="165"/>
      <c r="ACA563" s="165"/>
      <c r="ACB563" s="165"/>
      <c r="ACC563" s="165"/>
      <c r="ACD563" s="165"/>
      <c r="ACE563" s="165"/>
      <c r="ACF563" s="165"/>
      <c r="ACG563" s="165"/>
      <c r="ACH563" s="165"/>
      <c r="ACI563" s="165"/>
      <c r="ACJ563" s="165"/>
      <c r="ACK563" s="165"/>
      <c r="ACL563" s="165"/>
      <c r="ACM563" s="165"/>
      <c r="ACN563" s="165"/>
      <c r="ACO563" s="165"/>
      <c r="ACP563" s="165"/>
      <c r="ACQ563" s="165"/>
      <c r="ACR563" s="165"/>
      <c r="ACS563" s="165"/>
      <c r="ACT563" s="165"/>
      <c r="ACU563" s="165"/>
      <c r="ACV563" s="165"/>
      <c r="ACW563" s="165"/>
      <c r="ACX563" s="165"/>
      <c r="ACY563" s="165"/>
      <c r="ACZ563" s="165"/>
      <c r="ADA563" s="165"/>
      <c r="ADB563" s="165"/>
      <c r="ADC563" s="165"/>
      <c r="ADD563" s="165"/>
      <c r="ADE563" s="165"/>
      <c r="ADF563" s="165"/>
      <c r="ADG563" s="165"/>
      <c r="ADH563" s="165"/>
      <c r="ADI563" s="165"/>
      <c r="ADJ563" s="165"/>
      <c r="ADK563" s="165"/>
      <c r="ADL563" s="165"/>
      <c r="ADM563" s="165"/>
      <c r="ADN563" s="165"/>
      <c r="ADO563" s="165"/>
      <c r="ADP563" s="165"/>
      <c r="ADQ563" s="165"/>
      <c r="ADR563" s="165"/>
      <c r="ADS563" s="165"/>
      <c r="ADT563" s="165"/>
      <c r="ADU563" s="165"/>
      <c r="ADV563" s="165"/>
      <c r="ADW563" s="165"/>
      <c r="ADX563" s="165"/>
      <c r="ADY563" s="165"/>
      <c r="ADZ563" s="165"/>
      <c r="AEA563" s="165"/>
      <c r="AEB563" s="165"/>
      <c r="AEC563" s="165"/>
      <c r="AED563" s="165"/>
      <c r="AEE563" s="165"/>
      <c r="AEF563" s="165"/>
      <c r="AEG563" s="165"/>
      <c r="AEH563" s="165"/>
      <c r="AEI563" s="165"/>
      <c r="AEJ563" s="165"/>
      <c r="AEK563" s="165"/>
      <c r="AEL563" s="165"/>
      <c r="AEM563" s="165"/>
      <c r="AEN563" s="165"/>
      <c r="AEO563" s="165"/>
      <c r="AEP563" s="165"/>
      <c r="AEQ563" s="165"/>
      <c r="AER563" s="165"/>
      <c r="AES563" s="165"/>
      <c r="AET563" s="165"/>
      <c r="AEU563" s="165"/>
      <c r="AEV563" s="165"/>
      <c r="AEW563" s="165"/>
      <c r="AEX563" s="165"/>
      <c r="AEY563" s="165"/>
      <c r="AEZ563" s="165"/>
      <c r="AFA563" s="165"/>
      <c r="AFB563" s="165"/>
      <c r="AFC563" s="165"/>
      <c r="AFD563" s="165"/>
      <c r="AFE563" s="165"/>
      <c r="AFF563" s="165"/>
      <c r="AFG563" s="165"/>
      <c r="AFH563" s="165"/>
      <c r="AFI563" s="165"/>
      <c r="AFJ563" s="165"/>
      <c r="AFK563" s="165"/>
      <c r="AFL563" s="165"/>
      <c r="AFM563" s="165"/>
      <c r="AFN563" s="165"/>
      <c r="AFO563" s="165"/>
      <c r="AFP563" s="165"/>
      <c r="AFQ563" s="165"/>
      <c r="AFR563" s="165"/>
      <c r="AFS563" s="165"/>
      <c r="AFT563" s="165"/>
      <c r="AFU563" s="165"/>
      <c r="AFV563" s="165"/>
      <c r="AFW563" s="165"/>
      <c r="AFX563" s="165"/>
      <c r="AFY563" s="165"/>
      <c r="AFZ563" s="165"/>
      <c r="AGA563" s="165"/>
      <c r="AGB563" s="165"/>
      <c r="AGC563" s="165"/>
      <c r="AGD563" s="165"/>
      <c r="AGE563" s="165"/>
      <c r="AGF563" s="165"/>
      <c r="AGG563" s="165"/>
      <c r="AGH563" s="165"/>
      <c r="AGI563" s="165"/>
      <c r="AGJ563" s="165"/>
      <c r="AGK563" s="165"/>
      <c r="AGL563" s="165"/>
      <c r="AGM563" s="165"/>
      <c r="AGN563" s="165"/>
      <c r="AGO563" s="165"/>
      <c r="AGP563" s="165"/>
      <c r="AGQ563" s="165"/>
      <c r="AGR563" s="165"/>
      <c r="AGS563" s="165"/>
      <c r="AGT563" s="165"/>
      <c r="AGU563" s="165"/>
      <c r="AGV563" s="165"/>
      <c r="AGW563" s="165"/>
      <c r="AGX563" s="165"/>
      <c r="AGY563" s="165"/>
      <c r="AGZ563" s="165"/>
      <c r="AHA563" s="165"/>
      <c r="AHB563" s="165"/>
      <c r="AHC563" s="165"/>
      <c r="AHD563" s="165"/>
      <c r="AHE563" s="165"/>
      <c r="AHF563" s="165"/>
      <c r="AHG563" s="165"/>
      <c r="AHH563" s="165"/>
      <c r="AHI563" s="165"/>
      <c r="AHJ563" s="165"/>
      <c r="AHK563" s="165"/>
      <c r="AHL563" s="165"/>
      <c r="AHM563" s="165"/>
      <c r="AHN563" s="165"/>
      <c r="AHO563" s="165"/>
      <c r="AHP563" s="165"/>
      <c r="AHQ563" s="165"/>
      <c r="AHR563" s="165"/>
      <c r="AHS563" s="165"/>
      <c r="AHT563" s="165"/>
      <c r="AHU563" s="165"/>
      <c r="AHV563" s="165"/>
      <c r="AHW563" s="165"/>
      <c r="AHX563" s="165"/>
      <c r="AHY563" s="165"/>
      <c r="AHZ563" s="165"/>
      <c r="AIA563" s="165"/>
      <c r="AIB563" s="165"/>
      <c r="AIC563" s="165"/>
      <c r="AID563" s="165"/>
      <c r="AIE563" s="165"/>
      <c r="AIF563" s="165"/>
      <c r="AIG563" s="165"/>
      <c r="AIH563" s="165"/>
      <c r="AII563" s="165"/>
      <c r="AIJ563" s="165"/>
      <c r="AIK563" s="165"/>
      <c r="AIL563" s="165"/>
      <c r="AIM563" s="165"/>
      <c r="AIN563" s="165"/>
      <c r="AIO563" s="165"/>
      <c r="AIP563" s="165"/>
      <c r="AIQ563" s="165"/>
      <c r="AIR563" s="165"/>
      <c r="AIS563" s="165"/>
      <c r="AIT563" s="165"/>
      <c r="AIU563" s="165"/>
      <c r="AIV563" s="165"/>
      <c r="AIW563" s="165"/>
      <c r="AIX563" s="165"/>
      <c r="AIY563" s="165"/>
      <c r="AIZ563" s="165"/>
      <c r="AJA563" s="165"/>
      <c r="AJB563" s="165"/>
      <c r="AJC563" s="165"/>
      <c r="AJD563" s="165"/>
      <c r="AJE563" s="165"/>
      <c r="AJF563" s="165"/>
      <c r="AJG563" s="165"/>
      <c r="AJH563" s="165"/>
      <c r="AJI563" s="165"/>
      <c r="AJJ563" s="165"/>
      <c r="AJK563" s="165"/>
      <c r="AJL563" s="165"/>
      <c r="AJM563" s="165"/>
      <c r="AJN563" s="165"/>
      <c r="AJO563" s="165"/>
      <c r="AJP563" s="165"/>
      <c r="AJQ563" s="165"/>
      <c r="AJR563" s="165"/>
      <c r="AJS563" s="165"/>
      <c r="AJT563" s="165"/>
      <c r="AJU563" s="165"/>
      <c r="AJV563" s="165"/>
      <c r="AJW563" s="165"/>
      <c r="AJX563" s="165"/>
      <c r="AJY563" s="165"/>
      <c r="AJZ563" s="165"/>
    </row>
    <row r="564" spans="1:962" ht="33" x14ac:dyDescent="0.2">
      <c r="A564" s="126">
        <v>60000157</v>
      </c>
      <c r="B564" s="164" t="s">
        <v>1587</v>
      </c>
      <c r="C564" s="169" t="s">
        <v>1368</v>
      </c>
      <c r="D564" s="155">
        <f t="shared" si="36"/>
        <v>11845</v>
      </c>
      <c r="E564" s="155">
        <f>VLOOKUP(A564,[6]Лист2!$A$10:$G$1458,6,0)</f>
        <v>14214</v>
      </c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  <c r="AZ564" s="165"/>
      <c r="BA564" s="165"/>
      <c r="BB564" s="165"/>
      <c r="BC564" s="165"/>
      <c r="BD564" s="165"/>
      <c r="BE564" s="165"/>
      <c r="BF564" s="165"/>
      <c r="BG564" s="165"/>
      <c r="BH564" s="165"/>
      <c r="BI564" s="165"/>
      <c r="BJ564" s="165"/>
      <c r="BK564" s="165"/>
      <c r="BL564" s="165"/>
      <c r="BM564" s="165"/>
      <c r="BN564" s="165"/>
      <c r="BO564" s="165"/>
      <c r="BP564" s="165"/>
      <c r="BQ564" s="165"/>
      <c r="BR564" s="165"/>
      <c r="BS564" s="165"/>
      <c r="BT564" s="165"/>
      <c r="BU564" s="165"/>
      <c r="BV564" s="165"/>
      <c r="BW564" s="165"/>
      <c r="BX564" s="165"/>
      <c r="BY564" s="165"/>
      <c r="BZ564" s="165"/>
      <c r="CA564" s="165"/>
      <c r="CB564" s="165"/>
      <c r="CC564" s="165"/>
      <c r="CD564" s="165"/>
      <c r="CE564" s="165"/>
      <c r="CF564" s="165"/>
      <c r="CG564" s="165"/>
      <c r="CH564" s="165"/>
      <c r="CI564" s="165"/>
      <c r="CJ564" s="165"/>
      <c r="CK564" s="165"/>
      <c r="CL564" s="165"/>
      <c r="CM564" s="165"/>
      <c r="CN564" s="165"/>
      <c r="CO564" s="165"/>
      <c r="CP564" s="165"/>
      <c r="CQ564" s="165"/>
      <c r="CR564" s="165"/>
      <c r="CS564" s="165"/>
      <c r="CT564" s="165"/>
      <c r="CU564" s="165"/>
      <c r="CV564" s="165"/>
      <c r="CW564" s="165"/>
      <c r="CX564" s="165"/>
      <c r="CY564" s="165"/>
      <c r="CZ564" s="165"/>
      <c r="DA564" s="165"/>
      <c r="DB564" s="165"/>
      <c r="DC564" s="165"/>
      <c r="DD564" s="165"/>
      <c r="DE564" s="165"/>
      <c r="DF564" s="165"/>
      <c r="DG564" s="165"/>
      <c r="DH564" s="165"/>
      <c r="DI564" s="165"/>
      <c r="DJ564" s="165"/>
      <c r="DK564" s="165"/>
      <c r="DL564" s="165"/>
      <c r="DM564" s="165"/>
      <c r="DN564" s="165"/>
      <c r="DO564" s="165"/>
      <c r="DP564" s="165"/>
      <c r="DQ564" s="165"/>
      <c r="DR564" s="165"/>
      <c r="DS564" s="165"/>
      <c r="DT564" s="165"/>
      <c r="DU564" s="165"/>
      <c r="DV564" s="165"/>
      <c r="DW564" s="165"/>
      <c r="DX564" s="165"/>
      <c r="DY564" s="165"/>
      <c r="DZ564" s="165"/>
      <c r="EA564" s="165"/>
      <c r="EB564" s="165"/>
      <c r="EC564" s="165"/>
      <c r="ED564" s="165"/>
      <c r="EE564" s="165"/>
      <c r="EF564" s="165"/>
      <c r="EG564" s="165"/>
      <c r="EH564" s="165"/>
      <c r="EI564" s="165"/>
      <c r="EJ564" s="165"/>
      <c r="EK564" s="165"/>
      <c r="EL564" s="165"/>
      <c r="EM564" s="165"/>
      <c r="EN564" s="165"/>
      <c r="EO564" s="165"/>
      <c r="EP564" s="165"/>
      <c r="EQ564" s="165"/>
      <c r="ER564" s="165"/>
      <c r="ES564" s="165"/>
      <c r="ET564" s="165"/>
      <c r="EU564" s="165"/>
      <c r="EV564" s="165"/>
      <c r="EW564" s="165"/>
      <c r="EX564" s="165"/>
      <c r="EY564" s="165"/>
      <c r="EZ564" s="165"/>
      <c r="FA564" s="165"/>
      <c r="FB564" s="165"/>
      <c r="FC564" s="165"/>
      <c r="FD564" s="165"/>
      <c r="FE564" s="165"/>
      <c r="FF564" s="165"/>
      <c r="FG564" s="165"/>
      <c r="FH564" s="165"/>
      <c r="FI564" s="165"/>
      <c r="FJ564" s="165"/>
      <c r="FK564" s="165"/>
      <c r="FL564" s="165"/>
      <c r="FM564" s="165"/>
      <c r="FN564" s="165"/>
      <c r="FO564" s="165"/>
      <c r="FP564" s="165"/>
      <c r="FQ564" s="165"/>
      <c r="FR564" s="165"/>
      <c r="FS564" s="165"/>
      <c r="FT564" s="165"/>
      <c r="FU564" s="165"/>
      <c r="FV564" s="165"/>
      <c r="FW564" s="165"/>
      <c r="FX564" s="165"/>
      <c r="FY564" s="165"/>
      <c r="FZ564" s="165"/>
      <c r="GA564" s="165"/>
      <c r="GB564" s="165"/>
      <c r="GC564" s="165"/>
      <c r="GD564" s="165"/>
      <c r="GE564" s="165"/>
      <c r="GF564" s="165"/>
      <c r="GG564" s="165"/>
      <c r="GH564" s="165"/>
      <c r="GI564" s="165"/>
      <c r="GJ564" s="165"/>
      <c r="GK564" s="165"/>
      <c r="GL564" s="165"/>
      <c r="GM564" s="165"/>
      <c r="GN564" s="165"/>
      <c r="GO564" s="165"/>
      <c r="GP564" s="165"/>
      <c r="GQ564" s="165"/>
      <c r="GR564" s="165"/>
      <c r="GS564" s="165"/>
      <c r="GT564" s="165"/>
      <c r="GU564" s="165"/>
      <c r="GV564" s="165"/>
      <c r="GW564" s="165"/>
      <c r="GX564" s="165"/>
      <c r="GY564" s="165"/>
      <c r="GZ564" s="165"/>
      <c r="HA564" s="165"/>
      <c r="HB564" s="165"/>
      <c r="HC564" s="165"/>
      <c r="HD564" s="165"/>
      <c r="HE564" s="165"/>
      <c r="HF564" s="165"/>
      <c r="HG564" s="165"/>
      <c r="HH564" s="165"/>
      <c r="HI564" s="165"/>
      <c r="HJ564" s="165"/>
      <c r="HK564" s="165"/>
      <c r="HL564" s="165"/>
      <c r="HM564" s="165"/>
      <c r="HN564" s="165"/>
      <c r="HO564" s="165"/>
      <c r="HP564" s="165"/>
      <c r="HQ564" s="165"/>
      <c r="HR564" s="165"/>
      <c r="HS564" s="165"/>
      <c r="HT564" s="165"/>
      <c r="HU564" s="165"/>
      <c r="HV564" s="165"/>
      <c r="HW564" s="165"/>
      <c r="HX564" s="165"/>
      <c r="HY564" s="165"/>
      <c r="HZ564" s="165"/>
      <c r="IA564" s="165"/>
      <c r="IB564" s="165"/>
      <c r="IC564" s="165"/>
      <c r="ID564" s="165"/>
      <c r="IE564" s="165"/>
      <c r="IF564" s="165"/>
      <c r="IG564" s="165"/>
      <c r="IH564" s="165"/>
      <c r="II564" s="165"/>
      <c r="IJ564" s="165"/>
      <c r="IK564" s="165"/>
      <c r="IL564" s="165"/>
      <c r="IM564" s="165"/>
      <c r="IN564" s="165"/>
      <c r="IO564" s="165"/>
      <c r="IP564" s="165"/>
      <c r="IQ564" s="165"/>
      <c r="IR564" s="165"/>
      <c r="IS564" s="165"/>
      <c r="IT564" s="165"/>
      <c r="IU564" s="165"/>
      <c r="IV564" s="165"/>
      <c r="IW564" s="165"/>
      <c r="IX564" s="165"/>
      <c r="IY564" s="165"/>
      <c r="IZ564" s="165"/>
      <c r="JA564" s="165"/>
      <c r="JB564" s="165"/>
      <c r="JC564" s="165"/>
      <c r="JD564" s="165"/>
      <c r="JE564" s="165"/>
      <c r="JF564" s="165"/>
      <c r="JG564" s="165"/>
      <c r="JH564" s="165"/>
      <c r="JI564" s="165"/>
      <c r="JJ564" s="165"/>
      <c r="JK564" s="165"/>
      <c r="JL564" s="165"/>
      <c r="JM564" s="165"/>
      <c r="JN564" s="165"/>
      <c r="JO564" s="165"/>
      <c r="JP564" s="165"/>
      <c r="JQ564" s="165"/>
      <c r="JR564" s="165"/>
      <c r="JS564" s="165"/>
      <c r="JT564" s="165"/>
      <c r="JU564" s="165"/>
      <c r="JV564" s="165"/>
      <c r="JW564" s="165"/>
      <c r="JX564" s="165"/>
      <c r="JY564" s="165"/>
      <c r="JZ564" s="165"/>
      <c r="KA564" s="165"/>
      <c r="KB564" s="165"/>
      <c r="KC564" s="165"/>
      <c r="KD564" s="165"/>
      <c r="KE564" s="165"/>
      <c r="KF564" s="165"/>
      <c r="KG564" s="165"/>
      <c r="KH564" s="165"/>
      <c r="KI564" s="165"/>
      <c r="KJ564" s="165"/>
      <c r="KK564" s="165"/>
      <c r="KL564" s="165"/>
      <c r="KM564" s="165"/>
      <c r="KN564" s="165"/>
      <c r="KO564" s="165"/>
      <c r="KP564" s="165"/>
      <c r="KQ564" s="165"/>
      <c r="KR564" s="165"/>
      <c r="KS564" s="165"/>
      <c r="KT564" s="165"/>
      <c r="KU564" s="165"/>
      <c r="KV564" s="165"/>
      <c r="KW564" s="165"/>
      <c r="KX564" s="165"/>
      <c r="KY564" s="165"/>
      <c r="KZ564" s="165"/>
      <c r="LA564" s="165"/>
      <c r="LB564" s="165"/>
      <c r="LC564" s="165"/>
      <c r="LD564" s="165"/>
      <c r="LE564" s="165"/>
      <c r="LF564" s="165"/>
      <c r="LG564" s="165"/>
      <c r="LH564" s="165"/>
      <c r="LI564" s="165"/>
      <c r="LJ564" s="165"/>
      <c r="LK564" s="165"/>
      <c r="LL564" s="165"/>
      <c r="LM564" s="165"/>
      <c r="LN564" s="165"/>
      <c r="LO564" s="165"/>
      <c r="LP564" s="165"/>
      <c r="LQ564" s="165"/>
      <c r="LR564" s="165"/>
      <c r="LS564" s="165"/>
      <c r="LT564" s="165"/>
      <c r="LU564" s="165"/>
      <c r="LV564" s="165"/>
      <c r="LW564" s="165"/>
      <c r="LX564" s="165"/>
      <c r="LY564" s="165"/>
      <c r="LZ564" s="165"/>
      <c r="MA564" s="165"/>
      <c r="MB564" s="165"/>
      <c r="MC564" s="165"/>
      <c r="MD564" s="165"/>
      <c r="ME564" s="165"/>
      <c r="MF564" s="165"/>
      <c r="MG564" s="165"/>
      <c r="MH564" s="165"/>
      <c r="MI564" s="165"/>
      <c r="MJ564" s="165"/>
      <c r="MK564" s="165"/>
      <c r="ML564" s="165"/>
      <c r="MM564" s="165"/>
      <c r="MN564" s="165"/>
      <c r="MO564" s="165"/>
      <c r="MP564" s="165"/>
      <c r="MQ564" s="165"/>
      <c r="MR564" s="165"/>
      <c r="MS564" s="165"/>
      <c r="MT564" s="165"/>
      <c r="MU564" s="165"/>
      <c r="MV564" s="165"/>
      <c r="MW564" s="165"/>
      <c r="MX564" s="165"/>
      <c r="MY564" s="165"/>
      <c r="MZ564" s="165"/>
      <c r="NA564" s="165"/>
      <c r="NB564" s="165"/>
      <c r="NC564" s="165"/>
      <c r="ND564" s="165"/>
      <c r="NE564" s="165"/>
      <c r="NF564" s="165"/>
      <c r="NG564" s="165"/>
      <c r="NH564" s="165"/>
      <c r="NI564" s="165"/>
      <c r="NJ564" s="165"/>
      <c r="NK564" s="165"/>
      <c r="NL564" s="165"/>
      <c r="NM564" s="165"/>
      <c r="NN564" s="165"/>
      <c r="NO564" s="165"/>
      <c r="NP564" s="165"/>
      <c r="NQ564" s="165"/>
      <c r="NR564" s="165"/>
      <c r="NS564" s="165"/>
      <c r="NT564" s="165"/>
      <c r="NU564" s="165"/>
      <c r="NV564" s="165"/>
      <c r="NW564" s="165"/>
      <c r="NX564" s="165"/>
      <c r="NY564" s="165"/>
      <c r="NZ564" s="165"/>
      <c r="OA564" s="165"/>
      <c r="OB564" s="165"/>
      <c r="OC564" s="165"/>
      <c r="OD564" s="165"/>
      <c r="OE564" s="165"/>
      <c r="OF564" s="165"/>
      <c r="OG564" s="165"/>
      <c r="OH564" s="165"/>
      <c r="OI564" s="165"/>
      <c r="OJ564" s="165"/>
      <c r="OK564" s="165"/>
      <c r="OL564" s="165"/>
      <c r="OM564" s="165"/>
      <c r="ON564" s="165"/>
      <c r="OO564" s="165"/>
      <c r="OP564" s="165"/>
      <c r="OQ564" s="165"/>
      <c r="OR564" s="165"/>
      <c r="OS564" s="165"/>
      <c r="OT564" s="165"/>
      <c r="OU564" s="165"/>
      <c r="OV564" s="165"/>
      <c r="OW564" s="165"/>
      <c r="OX564" s="165"/>
      <c r="OY564" s="165"/>
      <c r="OZ564" s="165"/>
      <c r="PA564" s="165"/>
      <c r="PB564" s="165"/>
      <c r="PC564" s="165"/>
      <c r="PD564" s="165"/>
      <c r="PE564" s="165"/>
      <c r="PF564" s="165"/>
      <c r="PG564" s="165"/>
      <c r="PH564" s="165"/>
      <c r="PI564" s="165"/>
      <c r="PJ564" s="165"/>
      <c r="PK564" s="165"/>
      <c r="PL564" s="165"/>
      <c r="PM564" s="165"/>
      <c r="PN564" s="165"/>
      <c r="PO564" s="165"/>
      <c r="PP564" s="165"/>
      <c r="PQ564" s="165"/>
      <c r="PR564" s="165"/>
      <c r="PS564" s="165"/>
      <c r="PT564" s="165"/>
      <c r="PU564" s="165"/>
      <c r="PV564" s="165"/>
      <c r="PW564" s="165"/>
      <c r="PX564" s="165"/>
      <c r="PY564" s="165"/>
      <c r="PZ564" s="165"/>
      <c r="QA564" s="165"/>
      <c r="QB564" s="165"/>
      <c r="QC564" s="165"/>
      <c r="QD564" s="165"/>
      <c r="QE564" s="165"/>
      <c r="QF564" s="165"/>
      <c r="QG564" s="165"/>
      <c r="QH564" s="165"/>
      <c r="QI564" s="165"/>
      <c r="QJ564" s="165"/>
      <c r="QK564" s="165"/>
      <c r="QL564" s="165"/>
      <c r="QM564" s="165"/>
      <c r="QN564" s="165"/>
      <c r="QO564" s="165"/>
      <c r="QP564" s="165"/>
      <c r="QQ564" s="165"/>
      <c r="QR564" s="165"/>
      <c r="QS564" s="165"/>
      <c r="QT564" s="165"/>
      <c r="QU564" s="165"/>
      <c r="QV564" s="165"/>
      <c r="QW564" s="165"/>
      <c r="QX564" s="165"/>
      <c r="QY564" s="165"/>
      <c r="QZ564" s="165"/>
      <c r="RA564" s="165"/>
      <c r="RB564" s="165"/>
      <c r="RC564" s="165"/>
      <c r="RD564" s="165"/>
      <c r="RE564" s="165"/>
      <c r="RF564" s="165"/>
      <c r="RG564" s="165"/>
      <c r="RH564" s="165"/>
      <c r="RI564" s="165"/>
      <c r="RJ564" s="165"/>
      <c r="RK564" s="165"/>
      <c r="RL564" s="165"/>
      <c r="RM564" s="165"/>
      <c r="RN564" s="165"/>
      <c r="RO564" s="165"/>
      <c r="RP564" s="165"/>
      <c r="RQ564" s="165"/>
      <c r="RR564" s="165"/>
      <c r="RS564" s="165"/>
      <c r="RT564" s="165"/>
      <c r="RU564" s="165"/>
      <c r="RV564" s="165"/>
      <c r="RW564" s="165"/>
      <c r="RX564" s="165"/>
      <c r="RY564" s="165"/>
      <c r="RZ564" s="165"/>
      <c r="SA564" s="165"/>
      <c r="SB564" s="165"/>
      <c r="SC564" s="165"/>
      <c r="SD564" s="165"/>
      <c r="SE564" s="165"/>
      <c r="SF564" s="165"/>
      <c r="SG564" s="165"/>
      <c r="SH564" s="165"/>
      <c r="SI564" s="165"/>
      <c r="SJ564" s="165"/>
      <c r="SK564" s="165"/>
      <c r="SL564" s="165"/>
      <c r="SM564" s="165"/>
      <c r="SN564" s="165"/>
      <c r="SO564" s="165"/>
      <c r="SP564" s="165"/>
      <c r="SQ564" s="165"/>
      <c r="SR564" s="165"/>
      <c r="SS564" s="165"/>
      <c r="ST564" s="165"/>
      <c r="SU564" s="165"/>
      <c r="SV564" s="165"/>
      <c r="SW564" s="165"/>
      <c r="SX564" s="165"/>
      <c r="SY564" s="165"/>
      <c r="SZ564" s="165"/>
      <c r="TA564" s="165"/>
      <c r="TB564" s="165"/>
      <c r="TC564" s="165"/>
      <c r="TD564" s="165"/>
      <c r="TE564" s="165"/>
      <c r="TF564" s="165"/>
      <c r="TG564" s="165"/>
      <c r="TH564" s="165"/>
      <c r="TI564" s="165"/>
      <c r="TJ564" s="165"/>
      <c r="TK564" s="165"/>
      <c r="TL564" s="165"/>
      <c r="TM564" s="165"/>
      <c r="TN564" s="165"/>
      <c r="TO564" s="165"/>
      <c r="TP564" s="165"/>
      <c r="TQ564" s="165"/>
      <c r="TR564" s="165"/>
      <c r="TS564" s="165"/>
      <c r="TT564" s="165"/>
      <c r="TU564" s="165"/>
      <c r="TV564" s="165"/>
      <c r="TW564" s="165"/>
      <c r="TX564" s="165"/>
      <c r="TY564" s="165"/>
      <c r="TZ564" s="165"/>
      <c r="UA564" s="165"/>
      <c r="UB564" s="165"/>
      <c r="UC564" s="165"/>
      <c r="UD564" s="165"/>
      <c r="UE564" s="165"/>
      <c r="UF564" s="165"/>
      <c r="UG564" s="165"/>
      <c r="UH564" s="165"/>
      <c r="UI564" s="165"/>
      <c r="UJ564" s="165"/>
      <c r="UK564" s="165"/>
      <c r="UL564" s="165"/>
      <c r="UM564" s="165"/>
      <c r="UN564" s="165"/>
      <c r="UO564" s="165"/>
      <c r="UP564" s="165"/>
      <c r="UQ564" s="165"/>
      <c r="UR564" s="165"/>
      <c r="US564" s="165"/>
      <c r="UT564" s="165"/>
      <c r="UU564" s="165"/>
      <c r="UV564" s="165"/>
      <c r="UW564" s="165"/>
      <c r="UX564" s="165"/>
      <c r="UY564" s="165"/>
      <c r="UZ564" s="165"/>
      <c r="VA564" s="165"/>
      <c r="VB564" s="165"/>
      <c r="VC564" s="165"/>
      <c r="VD564" s="165"/>
      <c r="VE564" s="165"/>
      <c r="VF564" s="165"/>
      <c r="VG564" s="165"/>
      <c r="VH564" s="165"/>
      <c r="VI564" s="165"/>
      <c r="VJ564" s="165"/>
      <c r="VK564" s="165"/>
      <c r="VL564" s="165"/>
      <c r="VM564" s="165"/>
      <c r="VN564" s="165"/>
      <c r="VO564" s="165"/>
      <c r="VP564" s="165"/>
      <c r="VQ564" s="165"/>
      <c r="VR564" s="165"/>
      <c r="VS564" s="165"/>
      <c r="VT564" s="165"/>
      <c r="VU564" s="165"/>
      <c r="VV564" s="165"/>
      <c r="VW564" s="165"/>
      <c r="VX564" s="165"/>
      <c r="VY564" s="165"/>
      <c r="VZ564" s="165"/>
      <c r="WA564" s="165"/>
      <c r="WB564" s="165"/>
      <c r="WC564" s="165"/>
      <c r="WD564" s="165"/>
      <c r="WE564" s="165"/>
      <c r="WF564" s="165"/>
      <c r="WG564" s="165"/>
      <c r="WH564" s="165"/>
      <c r="WI564" s="165"/>
      <c r="WJ564" s="165"/>
      <c r="WK564" s="165"/>
      <c r="WL564" s="165"/>
      <c r="WM564" s="165"/>
      <c r="WN564" s="165"/>
      <c r="WO564" s="165"/>
      <c r="WP564" s="165"/>
      <c r="WQ564" s="165"/>
      <c r="WR564" s="165"/>
      <c r="WS564" s="165"/>
      <c r="WT564" s="165"/>
      <c r="WU564" s="165"/>
      <c r="WV564" s="165"/>
      <c r="WW564" s="165"/>
      <c r="WX564" s="165"/>
      <c r="WY564" s="165"/>
      <c r="WZ564" s="165"/>
      <c r="XA564" s="165"/>
      <c r="XB564" s="165"/>
      <c r="XC564" s="165"/>
      <c r="XD564" s="165"/>
      <c r="XE564" s="165"/>
      <c r="XF564" s="165"/>
      <c r="XG564" s="165"/>
      <c r="XH564" s="165"/>
      <c r="XI564" s="165"/>
      <c r="XJ564" s="165"/>
      <c r="XK564" s="165"/>
      <c r="XL564" s="165"/>
      <c r="XM564" s="165"/>
      <c r="XN564" s="165"/>
      <c r="XO564" s="165"/>
      <c r="XP564" s="165"/>
      <c r="XQ564" s="165"/>
      <c r="XR564" s="165"/>
      <c r="XS564" s="165"/>
      <c r="XT564" s="165"/>
      <c r="XU564" s="165"/>
      <c r="XV564" s="165"/>
      <c r="XW564" s="165"/>
      <c r="XX564" s="165"/>
      <c r="XY564" s="165"/>
      <c r="XZ564" s="165"/>
      <c r="YA564" s="165"/>
      <c r="YB564" s="165"/>
      <c r="YC564" s="165"/>
      <c r="YD564" s="165"/>
      <c r="YE564" s="165"/>
      <c r="YF564" s="165"/>
      <c r="YG564" s="165"/>
      <c r="YH564" s="165"/>
      <c r="YI564" s="165"/>
      <c r="YJ564" s="165"/>
      <c r="YK564" s="165"/>
      <c r="YL564" s="165"/>
      <c r="YM564" s="165"/>
      <c r="YN564" s="165"/>
      <c r="YO564" s="165"/>
      <c r="YP564" s="165"/>
      <c r="YQ564" s="165"/>
      <c r="YR564" s="165"/>
      <c r="YS564" s="165"/>
      <c r="YT564" s="165"/>
      <c r="YU564" s="165"/>
      <c r="YV564" s="165"/>
      <c r="YW564" s="165"/>
      <c r="YX564" s="165"/>
      <c r="YY564" s="165"/>
      <c r="YZ564" s="165"/>
      <c r="ZA564" s="165"/>
      <c r="ZB564" s="165"/>
      <c r="ZC564" s="165"/>
      <c r="ZD564" s="165"/>
      <c r="ZE564" s="165"/>
      <c r="ZF564" s="165"/>
      <c r="ZG564" s="165"/>
      <c r="ZH564" s="165"/>
      <c r="ZI564" s="165"/>
      <c r="ZJ564" s="165"/>
      <c r="ZK564" s="165"/>
      <c r="ZL564" s="165"/>
      <c r="ZM564" s="165"/>
      <c r="ZN564" s="165"/>
      <c r="ZO564" s="165"/>
      <c r="ZP564" s="165"/>
      <c r="ZQ564" s="165"/>
      <c r="ZR564" s="165"/>
      <c r="ZS564" s="165"/>
      <c r="ZT564" s="165"/>
      <c r="ZU564" s="165"/>
      <c r="ZV564" s="165"/>
      <c r="ZW564" s="165"/>
      <c r="ZX564" s="165"/>
      <c r="ZY564" s="165"/>
      <c r="ZZ564" s="165"/>
      <c r="AAA564" s="165"/>
      <c r="AAB564" s="165"/>
      <c r="AAC564" s="165"/>
      <c r="AAD564" s="165"/>
      <c r="AAE564" s="165"/>
      <c r="AAF564" s="165"/>
      <c r="AAG564" s="165"/>
      <c r="AAH564" s="165"/>
      <c r="AAI564" s="165"/>
      <c r="AAJ564" s="165"/>
      <c r="AAK564" s="165"/>
      <c r="AAL564" s="165"/>
      <c r="AAM564" s="165"/>
      <c r="AAN564" s="165"/>
      <c r="AAO564" s="165"/>
      <c r="AAP564" s="165"/>
      <c r="AAQ564" s="165"/>
      <c r="AAR564" s="165"/>
      <c r="AAS564" s="165"/>
      <c r="AAT564" s="165"/>
      <c r="AAU564" s="165"/>
      <c r="AAV564" s="165"/>
      <c r="AAW564" s="165"/>
      <c r="AAX564" s="165"/>
      <c r="AAY564" s="165"/>
      <c r="AAZ564" s="165"/>
      <c r="ABA564" s="165"/>
      <c r="ABB564" s="165"/>
      <c r="ABC564" s="165"/>
      <c r="ABD564" s="165"/>
      <c r="ABE564" s="165"/>
      <c r="ABF564" s="165"/>
      <c r="ABG564" s="165"/>
      <c r="ABH564" s="165"/>
      <c r="ABI564" s="165"/>
      <c r="ABJ564" s="165"/>
      <c r="ABK564" s="165"/>
      <c r="ABL564" s="165"/>
      <c r="ABM564" s="165"/>
      <c r="ABN564" s="165"/>
      <c r="ABO564" s="165"/>
      <c r="ABP564" s="165"/>
      <c r="ABQ564" s="165"/>
      <c r="ABR564" s="165"/>
      <c r="ABS564" s="165"/>
      <c r="ABT564" s="165"/>
      <c r="ABU564" s="165"/>
      <c r="ABV564" s="165"/>
      <c r="ABW564" s="165"/>
      <c r="ABX564" s="165"/>
      <c r="ABY564" s="165"/>
      <c r="ABZ564" s="165"/>
      <c r="ACA564" s="165"/>
      <c r="ACB564" s="165"/>
      <c r="ACC564" s="165"/>
      <c r="ACD564" s="165"/>
      <c r="ACE564" s="165"/>
      <c r="ACF564" s="165"/>
      <c r="ACG564" s="165"/>
      <c r="ACH564" s="165"/>
      <c r="ACI564" s="165"/>
      <c r="ACJ564" s="165"/>
      <c r="ACK564" s="165"/>
      <c r="ACL564" s="165"/>
      <c r="ACM564" s="165"/>
      <c r="ACN564" s="165"/>
      <c r="ACO564" s="165"/>
      <c r="ACP564" s="165"/>
      <c r="ACQ564" s="165"/>
      <c r="ACR564" s="165"/>
      <c r="ACS564" s="165"/>
      <c r="ACT564" s="165"/>
      <c r="ACU564" s="165"/>
      <c r="ACV564" s="165"/>
      <c r="ACW564" s="165"/>
      <c r="ACX564" s="165"/>
      <c r="ACY564" s="165"/>
      <c r="ACZ564" s="165"/>
      <c r="ADA564" s="165"/>
      <c r="ADB564" s="165"/>
      <c r="ADC564" s="165"/>
      <c r="ADD564" s="165"/>
      <c r="ADE564" s="165"/>
      <c r="ADF564" s="165"/>
      <c r="ADG564" s="165"/>
      <c r="ADH564" s="165"/>
      <c r="ADI564" s="165"/>
      <c r="ADJ564" s="165"/>
      <c r="ADK564" s="165"/>
      <c r="ADL564" s="165"/>
      <c r="ADM564" s="165"/>
      <c r="ADN564" s="165"/>
      <c r="ADO564" s="165"/>
      <c r="ADP564" s="165"/>
      <c r="ADQ564" s="165"/>
      <c r="ADR564" s="165"/>
      <c r="ADS564" s="165"/>
      <c r="ADT564" s="165"/>
      <c r="ADU564" s="165"/>
      <c r="ADV564" s="165"/>
      <c r="ADW564" s="165"/>
      <c r="ADX564" s="165"/>
      <c r="ADY564" s="165"/>
      <c r="ADZ564" s="165"/>
      <c r="AEA564" s="165"/>
      <c r="AEB564" s="165"/>
      <c r="AEC564" s="165"/>
      <c r="AED564" s="165"/>
      <c r="AEE564" s="165"/>
      <c r="AEF564" s="165"/>
      <c r="AEG564" s="165"/>
      <c r="AEH564" s="165"/>
      <c r="AEI564" s="165"/>
      <c r="AEJ564" s="165"/>
      <c r="AEK564" s="165"/>
      <c r="AEL564" s="165"/>
      <c r="AEM564" s="165"/>
      <c r="AEN564" s="165"/>
      <c r="AEO564" s="165"/>
      <c r="AEP564" s="165"/>
      <c r="AEQ564" s="165"/>
      <c r="AER564" s="165"/>
      <c r="AES564" s="165"/>
      <c r="AET564" s="165"/>
      <c r="AEU564" s="165"/>
      <c r="AEV564" s="165"/>
      <c r="AEW564" s="165"/>
      <c r="AEX564" s="165"/>
      <c r="AEY564" s="165"/>
      <c r="AEZ564" s="165"/>
      <c r="AFA564" s="165"/>
      <c r="AFB564" s="165"/>
      <c r="AFC564" s="165"/>
      <c r="AFD564" s="165"/>
      <c r="AFE564" s="165"/>
      <c r="AFF564" s="165"/>
      <c r="AFG564" s="165"/>
      <c r="AFH564" s="165"/>
      <c r="AFI564" s="165"/>
      <c r="AFJ564" s="165"/>
      <c r="AFK564" s="165"/>
      <c r="AFL564" s="165"/>
      <c r="AFM564" s="165"/>
      <c r="AFN564" s="165"/>
      <c r="AFO564" s="165"/>
      <c r="AFP564" s="165"/>
      <c r="AFQ564" s="165"/>
      <c r="AFR564" s="165"/>
      <c r="AFS564" s="165"/>
      <c r="AFT564" s="165"/>
      <c r="AFU564" s="165"/>
      <c r="AFV564" s="165"/>
      <c r="AFW564" s="165"/>
      <c r="AFX564" s="165"/>
      <c r="AFY564" s="165"/>
      <c r="AFZ564" s="165"/>
      <c r="AGA564" s="165"/>
      <c r="AGB564" s="165"/>
      <c r="AGC564" s="165"/>
      <c r="AGD564" s="165"/>
      <c r="AGE564" s="165"/>
      <c r="AGF564" s="165"/>
      <c r="AGG564" s="165"/>
      <c r="AGH564" s="165"/>
      <c r="AGI564" s="165"/>
      <c r="AGJ564" s="165"/>
      <c r="AGK564" s="165"/>
      <c r="AGL564" s="165"/>
      <c r="AGM564" s="165"/>
      <c r="AGN564" s="165"/>
      <c r="AGO564" s="165"/>
      <c r="AGP564" s="165"/>
      <c r="AGQ564" s="165"/>
      <c r="AGR564" s="165"/>
      <c r="AGS564" s="165"/>
      <c r="AGT564" s="165"/>
      <c r="AGU564" s="165"/>
      <c r="AGV564" s="165"/>
      <c r="AGW564" s="165"/>
      <c r="AGX564" s="165"/>
      <c r="AGY564" s="165"/>
      <c r="AGZ564" s="165"/>
      <c r="AHA564" s="165"/>
      <c r="AHB564" s="165"/>
      <c r="AHC564" s="165"/>
      <c r="AHD564" s="165"/>
      <c r="AHE564" s="165"/>
      <c r="AHF564" s="165"/>
      <c r="AHG564" s="165"/>
      <c r="AHH564" s="165"/>
      <c r="AHI564" s="165"/>
      <c r="AHJ564" s="165"/>
      <c r="AHK564" s="165"/>
      <c r="AHL564" s="165"/>
      <c r="AHM564" s="165"/>
      <c r="AHN564" s="165"/>
      <c r="AHO564" s="165"/>
      <c r="AHP564" s="165"/>
      <c r="AHQ564" s="165"/>
      <c r="AHR564" s="165"/>
      <c r="AHS564" s="165"/>
      <c r="AHT564" s="165"/>
      <c r="AHU564" s="165"/>
      <c r="AHV564" s="165"/>
      <c r="AHW564" s="165"/>
      <c r="AHX564" s="165"/>
      <c r="AHY564" s="165"/>
      <c r="AHZ564" s="165"/>
      <c r="AIA564" s="165"/>
      <c r="AIB564" s="165"/>
      <c r="AIC564" s="165"/>
      <c r="AID564" s="165"/>
      <c r="AIE564" s="165"/>
      <c r="AIF564" s="165"/>
      <c r="AIG564" s="165"/>
      <c r="AIH564" s="165"/>
      <c r="AII564" s="165"/>
      <c r="AIJ564" s="165"/>
      <c r="AIK564" s="165"/>
      <c r="AIL564" s="165"/>
      <c r="AIM564" s="165"/>
      <c r="AIN564" s="165"/>
      <c r="AIO564" s="165"/>
      <c r="AIP564" s="165"/>
      <c r="AIQ564" s="165"/>
      <c r="AIR564" s="165"/>
      <c r="AIS564" s="165"/>
      <c r="AIT564" s="165"/>
      <c r="AIU564" s="165"/>
      <c r="AIV564" s="165"/>
      <c r="AIW564" s="165"/>
      <c r="AIX564" s="165"/>
      <c r="AIY564" s="165"/>
      <c r="AIZ564" s="165"/>
      <c r="AJA564" s="165"/>
      <c r="AJB564" s="165"/>
      <c r="AJC564" s="165"/>
      <c r="AJD564" s="165"/>
      <c r="AJE564" s="165"/>
      <c r="AJF564" s="165"/>
      <c r="AJG564" s="165"/>
      <c r="AJH564" s="165"/>
      <c r="AJI564" s="165"/>
      <c r="AJJ564" s="165"/>
      <c r="AJK564" s="165"/>
      <c r="AJL564" s="165"/>
      <c r="AJM564" s="165"/>
      <c r="AJN564" s="165"/>
      <c r="AJO564" s="165"/>
      <c r="AJP564" s="165"/>
      <c r="AJQ564" s="165"/>
      <c r="AJR564" s="165"/>
      <c r="AJS564" s="165"/>
      <c r="AJT564" s="165"/>
      <c r="AJU564" s="165"/>
      <c r="AJV564" s="165"/>
      <c r="AJW564" s="165"/>
      <c r="AJX564" s="165"/>
      <c r="AJY564" s="165"/>
      <c r="AJZ564" s="165"/>
    </row>
    <row r="565" spans="1:962" ht="63" x14ac:dyDescent="0.2">
      <c r="A565" s="126">
        <v>60000158</v>
      </c>
      <c r="B565" s="164" t="s">
        <v>1578</v>
      </c>
      <c r="C565" s="169" t="s">
        <v>1368</v>
      </c>
      <c r="D565" s="155">
        <f t="shared" si="36"/>
        <v>4800</v>
      </c>
      <c r="E565" s="155">
        <f>VLOOKUP(A565,[6]Лист2!$A$10:$G$1458,6,0)</f>
        <v>5760</v>
      </c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  <c r="AZ565" s="165"/>
      <c r="BA565" s="165"/>
      <c r="BB565" s="165"/>
      <c r="BC565" s="165"/>
      <c r="BD565" s="165"/>
      <c r="BE565" s="165"/>
      <c r="BF565" s="165"/>
      <c r="BG565" s="165"/>
      <c r="BH565" s="165"/>
      <c r="BI565" s="165"/>
      <c r="BJ565" s="165"/>
      <c r="BK565" s="165"/>
      <c r="BL565" s="165"/>
      <c r="BM565" s="165"/>
      <c r="BN565" s="165"/>
      <c r="BO565" s="165"/>
      <c r="BP565" s="165"/>
      <c r="BQ565" s="165"/>
      <c r="BR565" s="165"/>
      <c r="BS565" s="165"/>
      <c r="BT565" s="165"/>
      <c r="BU565" s="165"/>
      <c r="BV565" s="165"/>
      <c r="BW565" s="165"/>
      <c r="BX565" s="165"/>
      <c r="BY565" s="165"/>
      <c r="BZ565" s="165"/>
      <c r="CA565" s="165"/>
      <c r="CB565" s="165"/>
      <c r="CC565" s="165"/>
      <c r="CD565" s="165"/>
      <c r="CE565" s="165"/>
      <c r="CF565" s="165"/>
      <c r="CG565" s="165"/>
      <c r="CH565" s="165"/>
      <c r="CI565" s="165"/>
      <c r="CJ565" s="165"/>
      <c r="CK565" s="165"/>
      <c r="CL565" s="165"/>
      <c r="CM565" s="165"/>
      <c r="CN565" s="165"/>
      <c r="CO565" s="165"/>
      <c r="CP565" s="165"/>
      <c r="CQ565" s="165"/>
      <c r="CR565" s="165"/>
      <c r="CS565" s="165"/>
      <c r="CT565" s="165"/>
      <c r="CU565" s="165"/>
      <c r="CV565" s="165"/>
      <c r="CW565" s="165"/>
      <c r="CX565" s="165"/>
      <c r="CY565" s="165"/>
      <c r="CZ565" s="165"/>
      <c r="DA565" s="165"/>
      <c r="DB565" s="165"/>
      <c r="DC565" s="165"/>
      <c r="DD565" s="165"/>
      <c r="DE565" s="165"/>
      <c r="DF565" s="165"/>
      <c r="DG565" s="165"/>
      <c r="DH565" s="165"/>
      <c r="DI565" s="165"/>
      <c r="DJ565" s="165"/>
      <c r="DK565" s="165"/>
      <c r="DL565" s="165"/>
      <c r="DM565" s="165"/>
      <c r="DN565" s="165"/>
      <c r="DO565" s="165"/>
      <c r="DP565" s="165"/>
      <c r="DQ565" s="165"/>
      <c r="DR565" s="165"/>
      <c r="DS565" s="165"/>
      <c r="DT565" s="165"/>
      <c r="DU565" s="165"/>
      <c r="DV565" s="165"/>
      <c r="DW565" s="165"/>
      <c r="DX565" s="165"/>
      <c r="DY565" s="165"/>
      <c r="DZ565" s="165"/>
      <c r="EA565" s="165"/>
      <c r="EB565" s="165"/>
      <c r="EC565" s="165"/>
      <c r="ED565" s="165"/>
      <c r="EE565" s="165"/>
      <c r="EF565" s="165"/>
      <c r="EG565" s="165"/>
      <c r="EH565" s="165"/>
      <c r="EI565" s="165"/>
      <c r="EJ565" s="165"/>
      <c r="EK565" s="165"/>
      <c r="EL565" s="165"/>
      <c r="EM565" s="165"/>
      <c r="EN565" s="165"/>
      <c r="EO565" s="165"/>
      <c r="EP565" s="165"/>
      <c r="EQ565" s="165"/>
      <c r="ER565" s="165"/>
      <c r="ES565" s="165"/>
      <c r="ET565" s="165"/>
      <c r="EU565" s="165"/>
      <c r="EV565" s="165"/>
      <c r="EW565" s="165"/>
      <c r="EX565" s="165"/>
      <c r="EY565" s="165"/>
      <c r="EZ565" s="165"/>
      <c r="FA565" s="165"/>
      <c r="FB565" s="165"/>
      <c r="FC565" s="165"/>
      <c r="FD565" s="165"/>
      <c r="FE565" s="165"/>
      <c r="FF565" s="165"/>
      <c r="FG565" s="165"/>
      <c r="FH565" s="165"/>
      <c r="FI565" s="165"/>
      <c r="FJ565" s="165"/>
      <c r="FK565" s="165"/>
      <c r="FL565" s="165"/>
      <c r="FM565" s="165"/>
      <c r="FN565" s="165"/>
      <c r="FO565" s="165"/>
      <c r="FP565" s="165"/>
      <c r="FQ565" s="165"/>
      <c r="FR565" s="165"/>
      <c r="FS565" s="165"/>
      <c r="FT565" s="165"/>
      <c r="FU565" s="165"/>
      <c r="FV565" s="165"/>
      <c r="FW565" s="165"/>
      <c r="FX565" s="165"/>
      <c r="FY565" s="165"/>
      <c r="FZ565" s="165"/>
      <c r="GA565" s="165"/>
      <c r="GB565" s="165"/>
      <c r="GC565" s="165"/>
      <c r="GD565" s="165"/>
      <c r="GE565" s="165"/>
      <c r="GF565" s="165"/>
      <c r="GG565" s="165"/>
      <c r="GH565" s="165"/>
      <c r="GI565" s="165"/>
      <c r="GJ565" s="165"/>
      <c r="GK565" s="165"/>
      <c r="GL565" s="165"/>
      <c r="GM565" s="165"/>
      <c r="GN565" s="165"/>
      <c r="GO565" s="165"/>
      <c r="GP565" s="165"/>
      <c r="GQ565" s="165"/>
      <c r="GR565" s="165"/>
      <c r="GS565" s="165"/>
      <c r="GT565" s="165"/>
      <c r="GU565" s="165"/>
      <c r="GV565" s="165"/>
      <c r="GW565" s="165"/>
      <c r="GX565" s="165"/>
      <c r="GY565" s="165"/>
      <c r="GZ565" s="165"/>
      <c r="HA565" s="165"/>
      <c r="HB565" s="165"/>
      <c r="HC565" s="165"/>
      <c r="HD565" s="165"/>
      <c r="HE565" s="165"/>
      <c r="HF565" s="165"/>
      <c r="HG565" s="165"/>
      <c r="HH565" s="165"/>
      <c r="HI565" s="165"/>
      <c r="HJ565" s="165"/>
      <c r="HK565" s="165"/>
      <c r="HL565" s="165"/>
      <c r="HM565" s="165"/>
      <c r="HN565" s="165"/>
      <c r="HO565" s="165"/>
      <c r="HP565" s="165"/>
      <c r="HQ565" s="165"/>
      <c r="HR565" s="165"/>
      <c r="HS565" s="165"/>
      <c r="HT565" s="165"/>
      <c r="HU565" s="165"/>
      <c r="HV565" s="165"/>
      <c r="HW565" s="165"/>
      <c r="HX565" s="165"/>
      <c r="HY565" s="165"/>
      <c r="HZ565" s="165"/>
      <c r="IA565" s="165"/>
      <c r="IB565" s="165"/>
      <c r="IC565" s="165"/>
      <c r="ID565" s="165"/>
      <c r="IE565" s="165"/>
      <c r="IF565" s="165"/>
      <c r="IG565" s="165"/>
      <c r="IH565" s="165"/>
      <c r="II565" s="165"/>
      <c r="IJ565" s="165"/>
      <c r="IK565" s="165"/>
      <c r="IL565" s="165"/>
      <c r="IM565" s="165"/>
      <c r="IN565" s="165"/>
      <c r="IO565" s="165"/>
      <c r="IP565" s="165"/>
      <c r="IQ565" s="165"/>
      <c r="IR565" s="165"/>
      <c r="IS565" s="165"/>
      <c r="IT565" s="165"/>
      <c r="IU565" s="165"/>
      <c r="IV565" s="165"/>
      <c r="IW565" s="165"/>
      <c r="IX565" s="165"/>
      <c r="IY565" s="165"/>
      <c r="IZ565" s="165"/>
      <c r="JA565" s="165"/>
      <c r="JB565" s="165"/>
      <c r="JC565" s="165"/>
      <c r="JD565" s="165"/>
      <c r="JE565" s="165"/>
      <c r="JF565" s="165"/>
      <c r="JG565" s="165"/>
      <c r="JH565" s="165"/>
      <c r="JI565" s="165"/>
      <c r="JJ565" s="165"/>
      <c r="JK565" s="165"/>
      <c r="JL565" s="165"/>
      <c r="JM565" s="165"/>
      <c r="JN565" s="165"/>
      <c r="JO565" s="165"/>
      <c r="JP565" s="165"/>
      <c r="JQ565" s="165"/>
      <c r="JR565" s="165"/>
      <c r="JS565" s="165"/>
      <c r="JT565" s="165"/>
      <c r="JU565" s="165"/>
      <c r="JV565" s="165"/>
      <c r="JW565" s="165"/>
      <c r="JX565" s="165"/>
      <c r="JY565" s="165"/>
      <c r="JZ565" s="165"/>
      <c r="KA565" s="165"/>
      <c r="KB565" s="165"/>
      <c r="KC565" s="165"/>
      <c r="KD565" s="165"/>
      <c r="KE565" s="165"/>
      <c r="KF565" s="165"/>
      <c r="KG565" s="165"/>
      <c r="KH565" s="165"/>
      <c r="KI565" s="165"/>
      <c r="KJ565" s="165"/>
      <c r="KK565" s="165"/>
      <c r="KL565" s="165"/>
      <c r="KM565" s="165"/>
      <c r="KN565" s="165"/>
      <c r="KO565" s="165"/>
      <c r="KP565" s="165"/>
      <c r="KQ565" s="165"/>
      <c r="KR565" s="165"/>
      <c r="KS565" s="165"/>
      <c r="KT565" s="165"/>
      <c r="KU565" s="165"/>
      <c r="KV565" s="165"/>
      <c r="KW565" s="165"/>
      <c r="KX565" s="165"/>
      <c r="KY565" s="165"/>
      <c r="KZ565" s="165"/>
      <c r="LA565" s="165"/>
      <c r="LB565" s="165"/>
      <c r="LC565" s="165"/>
      <c r="LD565" s="165"/>
      <c r="LE565" s="165"/>
      <c r="LF565" s="165"/>
      <c r="LG565" s="165"/>
      <c r="LH565" s="165"/>
      <c r="LI565" s="165"/>
      <c r="LJ565" s="165"/>
      <c r="LK565" s="165"/>
      <c r="LL565" s="165"/>
      <c r="LM565" s="165"/>
      <c r="LN565" s="165"/>
      <c r="LO565" s="165"/>
      <c r="LP565" s="165"/>
      <c r="LQ565" s="165"/>
      <c r="LR565" s="165"/>
      <c r="LS565" s="165"/>
      <c r="LT565" s="165"/>
      <c r="LU565" s="165"/>
      <c r="LV565" s="165"/>
      <c r="LW565" s="165"/>
      <c r="LX565" s="165"/>
      <c r="LY565" s="165"/>
      <c r="LZ565" s="165"/>
      <c r="MA565" s="165"/>
      <c r="MB565" s="165"/>
      <c r="MC565" s="165"/>
      <c r="MD565" s="165"/>
      <c r="ME565" s="165"/>
      <c r="MF565" s="165"/>
      <c r="MG565" s="165"/>
      <c r="MH565" s="165"/>
      <c r="MI565" s="165"/>
      <c r="MJ565" s="165"/>
      <c r="MK565" s="165"/>
      <c r="ML565" s="165"/>
      <c r="MM565" s="165"/>
      <c r="MN565" s="165"/>
      <c r="MO565" s="165"/>
      <c r="MP565" s="165"/>
      <c r="MQ565" s="165"/>
      <c r="MR565" s="165"/>
      <c r="MS565" s="165"/>
      <c r="MT565" s="165"/>
      <c r="MU565" s="165"/>
      <c r="MV565" s="165"/>
      <c r="MW565" s="165"/>
      <c r="MX565" s="165"/>
      <c r="MY565" s="165"/>
      <c r="MZ565" s="165"/>
      <c r="NA565" s="165"/>
      <c r="NB565" s="165"/>
      <c r="NC565" s="165"/>
      <c r="ND565" s="165"/>
      <c r="NE565" s="165"/>
      <c r="NF565" s="165"/>
      <c r="NG565" s="165"/>
      <c r="NH565" s="165"/>
      <c r="NI565" s="165"/>
      <c r="NJ565" s="165"/>
      <c r="NK565" s="165"/>
      <c r="NL565" s="165"/>
      <c r="NM565" s="165"/>
      <c r="NN565" s="165"/>
      <c r="NO565" s="165"/>
      <c r="NP565" s="165"/>
      <c r="NQ565" s="165"/>
      <c r="NR565" s="165"/>
      <c r="NS565" s="165"/>
      <c r="NT565" s="165"/>
      <c r="NU565" s="165"/>
      <c r="NV565" s="165"/>
      <c r="NW565" s="165"/>
      <c r="NX565" s="165"/>
      <c r="NY565" s="165"/>
      <c r="NZ565" s="165"/>
      <c r="OA565" s="165"/>
      <c r="OB565" s="165"/>
      <c r="OC565" s="165"/>
      <c r="OD565" s="165"/>
      <c r="OE565" s="165"/>
      <c r="OF565" s="165"/>
      <c r="OG565" s="165"/>
      <c r="OH565" s="165"/>
      <c r="OI565" s="165"/>
      <c r="OJ565" s="165"/>
      <c r="OK565" s="165"/>
      <c r="OL565" s="165"/>
      <c r="OM565" s="165"/>
      <c r="ON565" s="165"/>
      <c r="OO565" s="165"/>
      <c r="OP565" s="165"/>
      <c r="OQ565" s="165"/>
      <c r="OR565" s="165"/>
      <c r="OS565" s="165"/>
      <c r="OT565" s="165"/>
      <c r="OU565" s="165"/>
      <c r="OV565" s="165"/>
      <c r="OW565" s="165"/>
      <c r="OX565" s="165"/>
      <c r="OY565" s="165"/>
      <c r="OZ565" s="165"/>
      <c r="PA565" s="165"/>
      <c r="PB565" s="165"/>
      <c r="PC565" s="165"/>
      <c r="PD565" s="165"/>
      <c r="PE565" s="165"/>
      <c r="PF565" s="165"/>
      <c r="PG565" s="165"/>
      <c r="PH565" s="165"/>
      <c r="PI565" s="165"/>
      <c r="PJ565" s="165"/>
      <c r="PK565" s="165"/>
      <c r="PL565" s="165"/>
      <c r="PM565" s="165"/>
      <c r="PN565" s="165"/>
      <c r="PO565" s="165"/>
      <c r="PP565" s="165"/>
      <c r="PQ565" s="165"/>
      <c r="PR565" s="165"/>
      <c r="PS565" s="165"/>
      <c r="PT565" s="165"/>
      <c r="PU565" s="165"/>
      <c r="PV565" s="165"/>
      <c r="PW565" s="165"/>
      <c r="PX565" s="165"/>
      <c r="PY565" s="165"/>
      <c r="PZ565" s="165"/>
      <c r="QA565" s="165"/>
      <c r="QB565" s="165"/>
      <c r="QC565" s="165"/>
      <c r="QD565" s="165"/>
      <c r="QE565" s="165"/>
      <c r="QF565" s="165"/>
      <c r="QG565" s="165"/>
      <c r="QH565" s="165"/>
      <c r="QI565" s="165"/>
      <c r="QJ565" s="165"/>
      <c r="QK565" s="165"/>
      <c r="QL565" s="165"/>
      <c r="QM565" s="165"/>
      <c r="QN565" s="165"/>
      <c r="QO565" s="165"/>
      <c r="QP565" s="165"/>
      <c r="QQ565" s="165"/>
      <c r="QR565" s="165"/>
      <c r="QS565" s="165"/>
      <c r="QT565" s="165"/>
      <c r="QU565" s="165"/>
      <c r="QV565" s="165"/>
      <c r="QW565" s="165"/>
      <c r="QX565" s="165"/>
      <c r="QY565" s="165"/>
      <c r="QZ565" s="165"/>
      <c r="RA565" s="165"/>
      <c r="RB565" s="165"/>
      <c r="RC565" s="165"/>
      <c r="RD565" s="165"/>
      <c r="RE565" s="165"/>
      <c r="RF565" s="165"/>
      <c r="RG565" s="165"/>
      <c r="RH565" s="165"/>
      <c r="RI565" s="165"/>
      <c r="RJ565" s="165"/>
      <c r="RK565" s="165"/>
      <c r="RL565" s="165"/>
      <c r="RM565" s="165"/>
      <c r="RN565" s="165"/>
      <c r="RO565" s="165"/>
      <c r="RP565" s="165"/>
      <c r="RQ565" s="165"/>
      <c r="RR565" s="165"/>
      <c r="RS565" s="165"/>
      <c r="RT565" s="165"/>
      <c r="RU565" s="165"/>
      <c r="RV565" s="165"/>
      <c r="RW565" s="165"/>
      <c r="RX565" s="165"/>
      <c r="RY565" s="165"/>
      <c r="RZ565" s="165"/>
      <c r="SA565" s="165"/>
      <c r="SB565" s="165"/>
      <c r="SC565" s="165"/>
      <c r="SD565" s="165"/>
      <c r="SE565" s="165"/>
      <c r="SF565" s="165"/>
      <c r="SG565" s="165"/>
      <c r="SH565" s="165"/>
      <c r="SI565" s="165"/>
      <c r="SJ565" s="165"/>
      <c r="SK565" s="165"/>
      <c r="SL565" s="165"/>
      <c r="SM565" s="165"/>
      <c r="SN565" s="165"/>
      <c r="SO565" s="165"/>
      <c r="SP565" s="165"/>
      <c r="SQ565" s="165"/>
      <c r="SR565" s="165"/>
      <c r="SS565" s="165"/>
      <c r="ST565" s="165"/>
      <c r="SU565" s="165"/>
      <c r="SV565" s="165"/>
      <c r="SW565" s="165"/>
      <c r="SX565" s="165"/>
      <c r="SY565" s="165"/>
      <c r="SZ565" s="165"/>
      <c r="TA565" s="165"/>
      <c r="TB565" s="165"/>
      <c r="TC565" s="165"/>
      <c r="TD565" s="165"/>
      <c r="TE565" s="165"/>
      <c r="TF565" s="165"/>
      <c r="TG565" s="165"/>
      <c r="TH565" s="165"/>
      <c r="TI565" s="165"/>
      <c r="TJ565" s="165"/>
      <c r="TK565" s="165"/>
      <c r="TL565" s="165"/>
      <c r="TM565" s="165"/>
      <c r="TN565" s="165"/>
      <c r="TO565" s="165"/>
      <c r="TP565" s="165"/>
      <c r="TQ565" s="165"/>
      <c r="TR565" s="165"/>
      <c r="TS565" s="165"/>
      <c r="TT565" s="165"/>
      <c r="TU565" s="165"/>
      <c r="TV565" s="165"/>
      <c r="TW565" s="165"/>
      <c r="TX565" s="165"/>
      <c r="TY565" s="165"/>
      <c r="TZ565" s="165"/>
      <c r="UA565" s="165"/>
      <c r="UB565" s="165"/>
      <c r="UC565" s="165"/>
      <c r="UD565" s="165"/>
      <c r="UE565" s="165"/>
      <c r="UF565" s="165"/>
      <c r="UG565" s="165"/>
      <c r="UH565" s="165"/>
      <c r="UI565" s="165"/>
      <c r="UJ565" s="165"/>
      <c r="UK565" s="165"/>
      <c r="UL565" s="165"/>
      <c r="UM565" s="165"/>
      <c r="UN565" s="165"/>
      <c r="UO565" s="165"/>
      <c r="UP565" s="165"/>
      <c r="UQ565" s="165"/>
      <c r="UR565" s="165"/>
      <c r="US565" s="165"/>
      <c r="UT565" s="165"/>
      <c r="UU565" s="165"/>
      <c r="UV565" s="165"/>
      <c r="UW565" s="165"/>
      <c r="UX565" s="165"/>
      <c r="UY565" s="165"/>
      <c r="UZ565" s="165"/>
      <c r="VA565" s="165"/>
      <c r="VB565" s="165"/>
      <c r="VC565" s="165"/>
      <c r="VD565" s="165"/>
      <c r="VE565" s="165"/>
      <c r="VF565" s="165"/>
      <c r="VG565" s="165"/>
      <c r="VH565" s="165"/>
      <c r="VI565" s="165"/>
      <c r="VJ565" s="165"/>
      <c r="VK565" s="165"/>
      <c r="VL565" s="165"/>
      <c r="VM565" s="165"/>
      <c r="VN565" s="165"/>
      <c r="VO565" s="165"/>
      <c r="VP565" s="165"/>
      <c r="VQ565" s="165"/>
      <c r="VR565" s="165"/>
      <c r="VS565" s="165"/>
      <c r="VT565" s="165"/>
      <c r="VU565" s="165"/>
      <c r="VV565" s="165"/>
      <c r="VW565" s="165"/>
      <c r="VX565" s="165"/>
      <c r="VY565" s="165"/>
      <c r="VZ565" s="165"/>
      <c r="WA565" s="165"/>
      <c r="WB565" s="165"/>
      <c r="WC565" s="165"/>
      <c r="WD565" s="165"/>
      <c r="WE565" s="165"/>
      <c r="WF565" s="165"/>
      <c r="WG565" s="165"/>
      <c r="WH565" s="165"/>
      <c r="WI565" s="165"/>
      <c r="WJ565" s="165"/>
      <c r="WK565" s="165"/>
      <c r="WL565" s="165"/>
      <c r="WM565" s="165"/>
      <c r="WN565" s="165"/>
      <c r="WO565" s="165"/>
      <c r="WP565" s="165"/>
      <c r="WQ565" s="165"/>
      <c r="WR565" s="165"/>
      <c r="WS565" s="165"/>
      <c r="WT565" s="165"/>
      <c r="WU565" s="165"/>
      <c r="WV565" s="165"/>
      <c r="WW565" s="165"/>
      <c r="WX565" s="165"/>
      <c r="WY565" s="165"/>
      <c r="WZ565" s="165"/>
      <c r="XA565" s="165"/>
      <c r="XB565" s="165"/>
      <c r="XC565" s="165"/>
      <c r="XD565" s="165"/>
      <c r="XE565" s="165"/>
      <c r="XF565" s="165"/>
      <c r="XG565" s="165"/>
      <c r="XH565" s="165"/>
      <c r="XI565" s="165"/>
      <c r="XJ565" s="165"/>
      <c r="XK565" s="165"/>
      <c r="XL565" s="165"/>
      <c r="XM565" s="165"/>
      <c r="XN565" s="165"/>
      <c r="XO565" s="165"/>
      <c r="XP565" s="165"/>
      <c r="XQ565" s="165"/>
      <c r="XR565" s="165"/>
      <c r="XS565" s="165"/>
      <c r="XT565" s="165"/>
      <c r="XU565" s="165"/>
      <c r="XV565" s="165"/>
      <c r="XW565" s="165"/>
      <c r="XX565" s="165"/>
      <c r="XY565" s="165"/>
      <c r="XZ565" s="165"/>
      <c r="YA565" s="165"/>
      <c r="YB565" s="165"/>
      <c r="YC565" s="165"/>
      <c r="YD565" s="165"/>
      <c r="YE565" s="165"/>
      <c r="YF565" s="165"/>
      <c r="YG565" s="165"/>
      <c r="YH565" s="165"/>
      <c r="YI565" s="165"/>
      <c r="YJ565" s="165"/>
      <c r="YK565" s="165"/>
      <c r="YL565" s="165"/>
      <c r="YM565" s="165"/>
      <c r="YN565" s="165"/>
      <c r="YO565" s="165"/>
      <c r="YP565" s="165"/>
      <c r="YQ565" s="165"/>
      <c r="YR565" s="165"/>
      <c r="YS565" s="165"/>
      <c r="YT565" s="165"/>
      <c r="YU565" s="165"/>
      <c r="YV565" s="165"/>
      <c r="YW565" s="165"/>
      <c r="YX565" s="165"/>
      <c r="YY565" s="165"/>
      <c r="YZ565" s="165"/>
      <c r="ZA565" s="165"/>
      <c r="ZB565" s="165"/>
      <c r="ZC565" s="165"/>
      <c r="ZD565" s="165"/>
      <c r="ZE565" s="165"/>
      <c r="ZF565" s="165"/>
      <c r="ZG565" s="165"/>
      <c r="ZH565" s="165"/>
      <c r="ZI565" s="165"/>
      <c r="ZJ565" s="165"/>
      <c r="ZK565" s="165"/>
      <c r="ZL565" s="165"/>
      <c r="ZM565" s="165"/>
      <c r="ZN565" s="165"/>
      <c r="ZO565" s="165"/>
      <c r="ZP565" s="165"/>
      <c r="ZQ565" s="165"/>
      <c r="ZR565" s="165"/>
      <c r="ZS565" s="165"/>
      <c r="ZT565" s="165"/>
      <c r="ZU565" s="165"/>
      <c r="ZV565" s="165"/>
      <c r="ZW565" s="165"/>
      <c r="ZX565" s="165"/>
      <c r="ZY565" s="165"/>
      <c r="ZZ565" s="165"/>
      <c r="AAA565" s="165"/>
      <c r="AAB565" s="165"/>
      <c r="AAC565" s="165"/>
      <c r="AAD565" s="165"/>
      <c r="AAE565" s="165"/>
      <c r="AAF565" s="165"/>
      <c r="AAG565" s="165"/>
      <c r="AAH565" s="165"/>
      <c r="AAI565" s="165"/>
      <c r="AAJ565" s="165"/>
      <c r="AAK565" s="165"/>
      <c r="AAL565" s="165"/>
      <c r="AAM565" s="165"/>
      <c r="AAN565" s="165"/>
      <c r="AAO565" s="165"/>
      <c r="AAP565" s="165"/>
      <c r="AAQ565" s="165"/>
      <c r="AAR565" s="165"/>
      <c r="AAS565" s="165"/>
      <c r="AAT565" s="165"/>
      <c r="AAU565" s="165"/>
      <c r="AAV565" s="165"/>
      <c r="AAW565" s="165"/>
      <c r="AAX565" s="165"/>
      <c r="AAY565" s="165"/>
      <c r="AAZ565" s="165"/>
      <c r="ABA565" s="165"/>
      <c r="ABB565" s="165"/>
      <c r="ABC565" s="165"/>
      <c r="ABD565" s="165"/>
      <c r="ABE565" s="165"/>
      <c r="ABF565" s="165"/>
      <c r="ABG565" s="165"/>
      <c r="ABH565" s="165"/>
      <c r="ABI565" s="165"/>
      <c r="ABJ565" s="165"/>
      <c r="ABK565" s="165"/>
      <c r="ABL565" s="165"/>
      <c r="ABM565" s="165"/>
      <c r="ABN565" s="165"/>
      <c r="ABO565" s="165"/>
      <c r="ABP565" s="165"/>
      <c r="ABQ565" s="165"/>
      <c r="ABR565" s="165"/>
      <c r="ABS565" s="165"/>
      <c r="ABT565" s="165"/>
      <c r="ABU565" s="165"/>
      <c r="ABV565" s="165"/>
      <c r="ABW565" s="165"/>
      <c r="ABX565" s="165"/>
      <c r="ABY565" s="165"/>
      <c r="ABZ565" s="165"/>
      <c r="ACA565" s="165"/>
      <c r="ACB565" s="165"/>
      <c r="ACC565" s="165"/>
      <c r="ACD565" s="165"/>
      <c r="ACE565" s="165"/>
      <c r="ACF565" s="165"/>
      <c r="ACG565" s="165"/>
      <c r="ACH565" s="165"/>
      <c r="ACI565" s="165"/>
      <c r="ACJ565" s="165"/>
      <c r="ACK565" s="165"/>
      <c r="ACL565" s="165"/>
      <c r="ACM565" s="165"/>
      <c r="ACN565" s="165"/>
      <c r="ACO565" s="165"/>
      <c r="ACP565" s="165"/>
      <c r="ACQ565" s="165"/>
      <c r="ACR565" s="165"/>
      <c r="ACS565" s="165"/>
      <c r="ACT565" s="165"/>
      <c r="ACU565" s="165"/>
      <c r="ACV565" s="165"/>
      <c r="ACW565" s="165"/>
      <c r="ACX565" s="165"/>
      <c r="ACY565" s="165"/>
      <c r="ACZ565" s="165"/>
      <c r="ADA565" s="165"/>
      <c r="ADB565" s="165"/>
      <c r="ADC565" s="165"/>
      <c r="ADD565" s="165"/>
      <c r="ADE565" s="165"/>
      <c r="ADF565" s="165"/>
      <c r="ADG565" s="165"/>
      <c r="ADH565" s="165"/>
      <c r="ADI565" s="165"/>
      <c r="ADJ565" s="165"/>
      <c r="ADK565" s="165"/>
      <c r="ADL565" s="165"/>
      <c r="ADM565" s="165"/>
      <c r="ADN565" s="165"/>
      <c r="ADO565" s="165"/>
      <c r="ADP565" s="165"/>
      <c r="ADQ565" s="165"/>
      <c r="ADR565" s="165"/>
      <c r="ADS565" s="165"/>
      <c r="ADT565" s="165"/>
      <c r="ADU565" s="165"/>
      <c r="ADV565" s="165"/>
      <c r="ADW565" s="165"/>
      <c r="ADX565" s="165"/>
      <c r="ADY565" s="165"/>
      <c r="ADZ565" s="165"/>
      <c r="AEA565" s="165"/>
      <c r="AEB565" s="165"/>
      <c r="AEC565" s="165"/>
      <c r="AED565" s="165"/>
      <c r="AEE565" s="165"/>
      <c r="AEF565" s="165"/>
      <c r="AEG565" s="165"/>
      <c r="AEH565" s="165"/>
      <c r="AEI565" s="165"/>
      <c r="AEJ565" s="165"/>
      <c r="AEK565" s="165"/>
      <c r="AEL565" s="165"/>
      <c r="AEM565" s="165"/>
      <c r="AEN565" s="165"/>
      <c r="AEO565" s="165"/>
      <c r="AEP565" s="165"/>
      <c r="AEQ565" s="165"/>
      <c r="AER565" s="165"/>
      <c r="AES565" s="165"/>
      <c r="AET565" s="165"/>
      <c r="AEU565" s="165"/>
      <c r="AEV565" s="165"/>
      <c r="AEW565" s="165"/>
      <c r="AEX565" s="165"/>
      <c r="AEY565" s="165"/>
      <c r="AEZ565" s="165"/>
      <c r="AFA565" s="165"/>
      <c r="AFB565" s="165"/>
      <c r="AFC565" s="165"/>
      <c r="AFD565" s="165"/>
      <c r="AFE565" s="165"/>
      <c r="AFF565" s="165"/>
      <c r="AFG565" s="165"/>
      <c r="AFH565" s="165"/>
      <c r="AFI565" s="165"/>
      <c r="AFJ565" s="165"/>
      <c r="AFK565" s="165"/>
      <c r="AFL565" s="165"/>
      <c r="AFM565" s="165"/>
      <c r="AFN565" s="165"/>
      <c r="AFO565" s="165"/>
      <c r="AFP565" s="165"/>
      <c r="AFQ565" s="165"/>
      <c r="AFR565" s="165"/>
      <c r="AFS565" s="165"/>
      <c r="AFT565" s="165"/>
      <c r="AFU565" s="165"/>
      <c r="AFV565" s="165"/>
      <c r="AFW565" s="165"/>
      <c r="AFX565" s="165"/>
      <c r="AFY565" s="165"/>
      <c r="AFZ565" s="165"/>
      <c r="AGA565" s="165"/>
      <c r="AGB565" s="165"/>
      <c r="AGC565" s="165"/>
      <c r="AGD565" s="165"/>
      <c r="AGE565" s="165"/>
      <c r="AGF565" s="165"/>
      <c r="AGG565" s="165"/>
      <c r="AGH565" s="165"/>
      <c r="AGI565" s="165"/>
      <c r="AGJ565" s="165"/>
      <c r="AGK565" s="165"/>
      <c r="AGL565" s="165"/>
      <c r="AGM565" s="165"/>
      <c r="AGN565" s="165"/>
      <c r="AGO565" s="165"/>
      <c r="AGP565" s="165"/>
      <c r="AGQ565" s="165"/>
      <c r="AGR565" s="165"/>
      <c r="AGS565" s="165"/>
      <c r="AGT565" s="165"/>
      <c r="AGU565" s="165"/>
      <c r="AGV565" s="165"/>
      <c r="AGW565" s="165"/>
      <c r="AGX565" s="165"/>
      <c r="AGY565" s="165"/>
      <c r="AGZ565" s="165"/>
      <c r="AHA565" s="165"/>
      <c r="AHB565" s="165"/>
      <c r="AHC565" s="165"/>
      <c r="AHD565" s="165"/>
      <c r="AHE565" s="165"/>
      <c r="AHF565" s="165"/>
      <c r="AHG565" s="165"/>
      <c r="AHH565" s="165"/>
      <c r="AHI565" s="165"/>
      <c r="AHJ565" s="165"/>
      <c r="AHK565" s="165"/>
      <c r="AHL565" s="165"/>
      <c r="AHM565" s="165"/>
      <c r="AHN565" s="165"/>
      <c r="AHO565" s="165"/>
      <c r="AHP565" s="165"/>
      <c r="AHQ565" s="165"/>
      <c r="AHR565" s="165"/>
      <c r="AHS565" s="165"/>
      <c r="AHT565" s="165"/>
      <c r="AHU565" s="165"/>
      <c r="AHV565" s="165"/>
      <c r="AHW565" s="165"/>
      <c r="AHX565" s="165"/>
      <c r="AHY565" s="165"/>
      <c r="AHZ565" s="165"/>
      <c r="AIA565" s="165"/>
      <c r="AIB565" s="165"/>
      <c r="AIC565" s="165"/>
      <c r="AID565" s="165"/>
      <c r="AIE565" s="165"/>
      <c r="AIF565" s="165"/>
      <c r="AIG565" s="165"/>
      <c r="AIH565" s="165"/>
      <c r="AII565" s="165"/>
      <c r="AIJ565" s="165"/>
      <c r="AIK565" s="165"/>
      <c r="AIL565" s="165"/>
      <c r="AIM565" s="165"/>
      <c r="AIN565" s="165"/>
      <c r="AIO565" s="165"/>
      <c r="AIP565" s="165"/>
      <c r="AIQ565" s="165"/>
      <c r="AIR565" s="165"/>
      <c r="AIS565" s="165"/>
      <c r="AIT565" s="165"/>
      <c r="AIU565" s="165"/>
      <c r="AIV565" s="165"/>
      <c r="AIW565" s="165"/>
      <c r="AIX565" s="165"/>
      <c r="AIY565" s="165"/>
      <c r="AIZ565" s="165"/>
      <c r="AJA565" s="165"/>
      <c r="AJB565" s="165"/>
      <c r="AJC565" s="165"/>
      <c r="AJD565" s="165"/>
      <c r="AJE565" s="165"/>
      <c r="AJF565" s="165"/>
      <c r="AJG565" s="165"/>
      <c r="AJH565" s="165"/>
      <c r="AJI565" s="165"/>
      <c r="AJJ565" s="165"/>
      <c r="AJK565" s="165"/>
      <c r="AJL565" s="165"/>
      <c r="AJM565" s="165"/>
      <c r="AJN565" s="165"/>
      <c r="AJO565" s="165"/>
      <c r="AJP565" s="165"/>
      <c r="AJQ565" s="165"/>
      <c r="AJR565" s="165"/>
      <c r="AJS565" s="165"/>
      <c r="AJT565" s="165"/>
      <c r="AJU565" s="165"/>
      <c r="AJV565" s="165"/>
      <c r="AJW565" s="165"/>
      <c r="AJX565" s="165"/>
      <c r="AJY565" s="165"/>
      <c r="AJZ565" s="165"/>
    </row>
    <row r="566" spans="1:962" ht="47.25" x14ac:dyDescent="0.2">
      <c r="A566" s="126">
        <v>60000175</v>
      </c>
      <c r="B566" s="164" t="s">
        <v>1579</v>
      </c>
      <c r="C566" s="169" t="s">
        <v>1368</v>
      </c>
      <c r="D566" s="155">
        <f t="shared" si="36"/>
        <v>5120</v>
      </c>
      <c r="E566" s="155">
        <f>VLOOKUP(A566,[6]Лист2!$A$10:$G$1458,6,0)</f>
        <v>6144</v>
      </c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  <c r="AZ566" s="165"/>
      <c r="BA566" s="165"/>
      <c r="BB566" s="165"/>
      <c r="BC566" s="165"/>
      <c r="BD566" s="165"/>
      <c r="BE566" s="165"/>
      <c r="BF566" s="165"/>
      <c r="BG566" s="165"/>
      <c r="BH566" s="165"/>
      <c r="BI566" s="165"/>
      <c r="BJ566" s="165"/>
      <c r="BK566" s="165"/>
      <c r="BL566" s="165"/>
      <c r="BM566" s="165"/>
      <c r="BN566" s="165"/>
      <c r="BO566" s="165"/>
      <c r="BP566" s="165"/>
      <c r="BQ566" s="165"/>
      <c r="BR566" s="165"/>
      <c r="BS566" s="165"/>
      <c r="BT566" s="165"/>
      <c r="BU566" s="165"/>
      <c r="BV566" s="165"/>
      <c r="BW566" s="165"/>
      <c r="BX566" s="165"/>
      <c r="BY566" s="165"/>
      <c r="BZ566" s="165"/>
      <c r="CA566" s="165"/>
      <c r="CB566" s="165"/>
      <c r="CC566" s="165"/>
      <c r="CD566" s="165"/>
      <c r="CE566" s="165"/>
      <c r="CF566" s="165"/>
      <c r="CG566" s="165"/>
      <c r="CH566" s="165"/>
      <c r="CI566" s="165"/>
      <c r="CJ566" s="165"/>
      <c r="CK566" s="165"/>
      <c r="CL566" s="165"/>
      <c r="CM566" s="165"/>
      <c r="CN566" s="165"/>
      <c r="CO566" s="165"/>
      <c r="CP566" s="165"/>
      <c r="CQ566" s="165"/>
      <c r="CR566" s="165"/>
      <c r="CS566" s="165"/>
      <c r="CT566" s="165"/>
      <c r="CU566" s="165"/>
      <c r="CV566" s="165"/>
      <c r="CW566" s="165"/>
      <c r="CX566" s="165"/>
      <c r="CY566" s="165"/>
      <c r="CZ566" s="165"/>
      <c r="DA566" s="165"/>
      <c r="DB566" s="165"/>
      <c r="DC566" s="165"/>
      <c r="DD566" s="165"/>
      <c r="DE566" s="165"/>
      <c r="DF566" s="165"/>
      <c r="DG566" s="165"/>
      <c r="DH566" s="165"/>
      <c r="DI566" s="165"/>
      <c r="DJ566" s="165"/>
      <c r="DK566" s="165"/>
      <c r="DL566" s="165"/>
      <c r="DM566" s="165"/>
      <c r="DN566" s="165"/>
      <c r="DO566" s="165"/>
      <c r="DP566" s="165"/>
      <c r="DQ566" s="165"/>
      <c r="DR566" s="165"/>
      <c r="DS566" s="165"/>
      <c r="DT566" s="165"/>
      <c r="DU566" s="165"/>
      <c r="DV566" s="165"/>
      <c r="DW566" s="165"/>
      <c r="DX566" s="165"/>
      <c r="DY566" s="165"/>
      <c r="DZ566" s="165"/>
      <c r="EA566" s="165"/>
      <c r="EB566" s="165"/>
      <c r="EC566" s="165"/>
      <c r="ED566" s="165"/>
      <c r="EE566" s="165"/>
      <c r="EF566" s="165"/>
      <c r="EG566" s="165"/>
      <c r="EH566" s="165"/>
      <c r="EI566" s="165"/>
      <c r="EJ566" s="165"/>
      <c r="EK566" s="165"/>
      <c r="EL566" s="165"/>
      <c r="EM566" s="165"/>
      <c r="EN566" s="165"/>
      <c r="EO566" s="165"/>
      <c r="EP566" s="165"/>
      <c r="EQ566" s="165"/>
      <c r="ER566" s="165"/>
      <c r="ES566" s="165"/>
      <c r="ET566" s="165"/>
      <c r="EU566" s="165"/>
      <c r="EV566" s="165"/>
      <c r="EW566" s="165"/>
      <c r="EX566" s="165"/>
      <c r="EY566" s="165"/>
      <c r="EZ566" s="165"/>
      <c r="FA566" s="165"/>
      <c r="FB566" s="165"/>
      <c r="FC566" s="165"/>
      <c r="FD566" s="165"/>
      <c r="FE566" s="165"/>
      <c r="FF566" s="165"/>
      <c r="FG566" s="165"/>
      <c r="FH566" s="165"/>
      <c r="FI566" s="165"/>
      <c r="FJ566" s="165"/>
      <c r="FK566" s="165"/>
      <c r="FL566" s="165"/>
      <c r="FM566" s="165"/>
      <c r="FN566" s="165"/>
      <c r="FO566" s="165"/>
      <c r="FP566" s="165"/>
      <c r="FQ566" s="165"/>
      <c r="FR566" s="165"/>
      <c r="FS566" s="165"/>
      <c r="FT566" s="165"/>
      <c r="FU566" s="165"/>
      <c r="FV566" s="165"/>
      <c r="FW566" s="165"/>
      <c r="FX566" s="165"/>
      <c r="FY566" s="165"/>
      <c r="FZ566" s="165"/>
      <c r="GA566" s="165"/>
      <c r="GB566" s="165"/>
      <c r="GC566" s="165"/>
      <c r="GD566" s="165"/>
      <c r="GE566" s="165"/>
      <c r="GF566" s="165"/>
      <c r="GG566" s="165"/>
      <c r="GH566" s="165"/>
      <c r="GI566" s="165"/>
      <c r="GJ566" s="165"/>
      <c r="GK566" s="165"/>
      <c r="GL566" s="165"/>
      <c r="GM566" s="165"/>
      <c r="GN566" s="165"/>
      <c r="GO566" s="165"/>
      <c r="GP566" s="165"/>
      <c r="GQ566" s="165"/>
      <c r="GR566" s="165"/>
      <c r="GS566" s="165"/>
      <c r="GT566" s="165"/>
      <c r="GU566" s="165"/>
      <c r="GV566" s="165"/>
      <c r="GW566" s="165"/>
      <c r="GX566" s="165"/>
      <c r="GY566" s="165"/>
      <c r="GZ566" s="165"/>
      <c r="HA566" s="165"/>
      <c r="HB566" s="165"/>
      <c r="HC566" s="165"/>
      <c r="HD566" s="165"/>
      <c r="HE566" s="165"/>
      <c r="HF566" s="165"/>
      <c r="HG566" s="165"/>
      <c r="HH566" s="165"/>
      <c r="HI566" s="165"/>
      <c r="HJ566" s="165"/>
      <c r="HK566" s="165"/>
      <c r="HL566" s="165"/>
      <c r="HM566" s="165"/>
      <c r="HN566" s="165"/>
      <c r="HO566" s="165"/>
      <c r="HP566" s="165"/>
      <c r="HQ566" s="165"/>
      <c r="HR566" s="165"/>
      <c r="HS566" s="165"/>
      <c r="HT566" s="165"/>
      <c r="HU566" s="165"/>
      <c r="HV566" s="165"/>
      <c r="HW566" s="165"/>
      <c r="HX566" s="165"/>
      <c r="HY566" s="165"/>
      <c r="HZ566" s="165"/>
      <c r="IA566" s="165"/>
      <c r="IB566" s="165"/>
      <c r="IC566" s="165"/>
      <c r="ID566" s="165"/>
      <c r="IE566" s="165"/>
      <c r="IF566" s="165"/>
      <c r="IG566" s="165"/>
      <c r="IH566" s="165"/>
      <c r="II566" s="165"/>
      <c r="IJ566" s="165"/>
      <c r="IK566" s="165"/>
      <c r="IL566" s="165"/>
      <c r="IM566" s="165"/>
      <c r="IN566" s="165"/>
      <c r="IO566" s="165"/>
      <c r="IP566" s="165"/>
      <c r="IQ566" s="165"/>
      <c r="IR566" s="165"/>
      <c r="IS566" s="165"/>
      <c r="IT566" s="165"/>
      <c r="IU566" s="165"/>
      <c r="IV566" s="165"/>
      <c r="IW566" s="165"/>
      <c r="IX566" s="165"/>
      <c r="IY566" s="165"/>
      <c r="IZ566" s="165"/>
      <c r="JA566" s="165"/>
      <c r="JB566" s="165"/>
      <c r="JC566" s="165"/>
      <c r="JD566" s="165"/>
      <c r="JE566" s="165"/>
      <c r="JF566" s="165"/>
      <c r="JG566" s="165"/>
      <c r="JH566" s="165"/>
      <c r="JI566" s="165"/>
      <c r="JJ566" s="165"/>
      <c r="JK566" s="165"/>
      <c r="JL566" s="165"/>
      <c r="JM566" s="165"/>
      <c r="JN566" s="165"/>
      <c r="JO566" s="165"/>
      <c r="JP566" s="165"/>
      <c r="JQ566" s="165"/>
      <c r="JR566" s="165"/>
      <c r="JS566" s="165"/>
      <c r="JT566" s="165"/>
      <c r="JU566" s="165"/>
      <c r="JV566" s="165"/>
      <c r="JW566" s="165"/>
      <c r="JX566" s="165"/>
      <c r="JY566" s="165"/>
      <c r="JZ566" s="165"/>
      <c r="KA566" s="165"/>
      <c r="KB566" s="165"/>
      <c r="KC566" s="165"/>
      <c r="KD566" s="165"/>
      <c r="KE566" s="165"/>
      <c r="KF566" s="165"/>
      <c r="KG566" s="165"/>
      <c r="KH566" s="165"/>
      <c r="KI566" s="165"/>
      <c r="KJ566" s="165"/>
      <c r="KK566" s="165"/>
      <c r="KL566" s="165"/>
      <c r="KM566" s="165"/>
      <c r="KN566" s="165"/>
      <c r="KO566" s="165"/>
      <c r="KP566" s="165"/>
      <c r="KQ566" s="165"/>
      <c r="KR566" s="165"/>
      <c r="KS566" s="165"/>
      <c r="KT566" s="165"/>
      <c r="KU566" s="165"/>
      <c r="KV566" s="165"/>
      <c r="KW566" s="165"/>
      <c r="KX566" s="165"/>
      <c r="KY566" s="165"/>
      <c r="KZ566" s="165"/>
      <c r="LA566" s="165"/>
      <c r="LB566" s="165"/>
      <c r="LC566" s="165"/>
      <c r="LD566" s="165"/>
      <c r="LE566" s="165"/>
      <c r="LF566" s="165"/>
      <c r="LG566" s="165"/>
      <c r="LH566" s="165"/>
      <c r="LI566" s="165"/>
      <c r="LJ566" s="165"/>
      <c r="LK566" s="165"/>
      <c r="LL566" s="165"/>
      <c r="LM566" s="165"/>
      <c r="LN566" s="165"/>
      <c r="LO566" s="165"/>
      <c r="LP566" s="165"/>
      <c r="LQ566" s="165"/>
      <c r="LR566" s="165"/>
      <c r="LS566" s="165"/>
      <c r="LT566" s="165"/>
      <c r="LU566" s="165"/>
      <c r="LV566" s="165"/>
      <c r="LW566" s="165"/>
      <c r="LX566" s="165"/>
      <c r="LY566" s="165"/>
      <c r="LZ566" s="165"/>
      <c r="MA566" s="165"/>
      <c r="MB566" s="165"/>
      <c r="MC566" s="165"/>
      <c r="MD566" s="165"/>
      <c r="ME566" s="165"/>
      <c r="MF566" s="165"/>
      <c r="MG566" s="165"/>
      <c r="MH566" s="165"/>
      <c r="MI566" s="165"/>
      <c r="MJ566" s="165"/>
      <c r="MK566" s="165"/>
      <c r="ML566" s="165"/>
      <c r="MM566" s="165"/>
      <c r="MN566" s="165"/>
      <c r="MO566" s="165"/>
      <c r="MP566" s="165"/>
      <c r="MQ566" s="165"/>
      <c r="MR566" s="165"/>
      <c r="MS566" s="165"/>
      <c r="MT566" s="165"/>
      <c r="MU566" s="165"/>
      <c r="MV566" s="165"/>
      <c r="MW566" s="165"/>
      <c r="MX566" s="165"/>
      <c r="MY566" s="165"/>
      <c r="MZ566" s="165"/>
      <c r="NA566" s="165"/>
      <c r="NB566" s="165"/>
      <c r="NC566" s="165"/>
      <c r="ND566" s="165"/>
      <c r="NE566" s="165"/>
      <c r="NF566" s="165"/>
      <c r="NG566" s="165"/>
      <c r="NH566" s="165"/>
      <c r="NI566" s="165"/>
      <c r="NJ566" s="165"/>
      <c r="NK566" s="165"/>
      <c r="NL566" s="165"/>
      <c r="NM566" s="165"/>
      <c r="NN566" s="165"/>
      <c r="NO566" s="165"/>
      <c r="NP566" s="165"/>
      <c r="NQ566" s="165"/>
      <c r="NR566" s="165"/>
      <c r="NS566" s="165"/>
      <c r="NT566" s="165"/>
      <c r="NU566" s="165"/>
      <c r="NV566" s="165"/>
      <c r="NW566" s="165"/>
      <c r="NX566" s="165"/>
      <c r="NY566" s="165"/>
      <c r="NZ566" s="165"/>
      <c r="OA566" s="165"/>
      <c r="OB566" s="165"/>
      <c r="OC566" s="165"/>
      <c r="OD566" s="165"/>
      <c r="OE566" s="165"/>
      <c r="OF566" s="165"/>
      <c r="OG566" s="165"/>
      <c r="OH566" s="165"/>
      <c r="OI566" s="165"/>
      <c r="OJ566" s="165"/>
      <c r="OK566" s="165"/>
      <c r="OL566" s="165"/>
      <c r="OM566" s="165"/>
      <c r="ON566" s="165"/>
      <c r="OO566" s="165"/>
      <c r="OP566" s="165"/>
      <c r="OQ566" s="165"/>
      <c r="OR566" s="165"/>
      <c r="OS566" s="165"/>
      <c r="OT566" s="165"/>
      <c r="OU566" s="165"/>
      <c r="OV566" s="165"/>
      <c r="OW566" s="165"/>
      <c r="OX566" s="165"/>
      <c r="OY566" s="165"/>
      <c r="OZ566" s="165"/>
      <c r="PA566" s="165"/>
      <c r="PB566" s="165"/>
      <c r="PC566" s="165"/>
      <c r="PD566" s="165"/>
      <c r="PE566" s="165"/>
      <c r="PF566" s="165"/>
      <c r="PG566" s="165"/>
      <c r="PH566" s="165"/>
      <c r="PI566" s="165"/>
      <c r="PJ566" s="165"/>
      <c r="PK566" s="165"/>
      <c r="PL566" s="165"/>
      <c r="PM566" s="165"/>
      <c r="PN566" s="165"/>
      <c r="PO566" s="165"/>
      <c r="PP566" s="165"/>
      <c r="PQ566" s="165"/>
      <c r="PR566" s="165"/>
      <c r="PS566" s="165"/>
      <c r="PT566" s="165"/>
      <c r="PU566" s="165"/>
      <c r="PV566" s="165"/>
      <c r="PW566" s="165"/>
      <c r="PX566" s="165"/>
      <c r="PY566" s="165"/>
      <c r="PZ566" s="165"/>
      <c r="QA566" s="165"/>
      <c r="QB566" s="165"/>
      <c r="QC566" s="165"/>
      <c r="QD566" s="165"/>
      <c r="QE566" s="165"/>
      <c r="QF566" s="165"/>
      <c r="QG566" s="165"/>
      <c r="QH566" s="165"/>
      <c r="QI566" s="165"/>
      <c r="QJ566" s="165"/>
      <c r="QK566" s="165"/>
      <c r="QL566" s="165"/>
      <c r="QM566" s="165"/>
      <c r="QN566" s="165"/>
      <c r="QO566" s="165"/>
      <c r="QP566" s="165"/>
      <c r="QQ566" s="165"/>
      <c r="QR566" s="165"/>
      <c r="QS566" s="165"/>
      <c r="QT566" s="165"/>
      <c r="QU566" s="165"/>
      <c r="QV566" s="165"/>
      <c r="QW566" s="165"/>
      <c r="QX566" s="165"/>
      <c r="QY566" s="165"/>
      <c r="QZ566" s="165"/>
      <c r="RA566" s="165"/>
      <c r="RB566" s="165"/>
      <c r="RC566" s="165"/>
      <c r="RD566" s="165"/>
      <c r="RE566" s="165"/>
      <c r="RF566" s="165"/>
      <c r="RG566" s="165"/>
      <c r="RH566" s="165"/>
      <c r="RI566" s="165"/>
      <c r="RJ566" s="165"/>
      <c r="RK566" s="165"/>
      <c r="RL566" s="165"/>
      <c r="RM566" s="165"/>
      <c r="RN566" s="165"/>
      <c r="RO566" s="165"/>
      <c r="RP566" s="165"/>
      <c r="RQ566" s="165"/>
      <c r="RR566" s="165"/>
      <c r="RS566" s="165"/>
      <c r="RT566" s="165"/>
      <c r="RU566" s="165"/>
      <c r="RV566" s="165"/>
      <c r="RW566" s="165"/>
      <c r="RX566" s="165"/>
      <c r="RY566" s="165"/>
      <c r="RZ566" s="165"/>
      <c r="SA566" s="165"/>
      <c r="SB566" s="165"/>
      <c r="SC566" s="165"/>
      <c r="SD566" s="165"/>
      <c r="SE566" s="165"/>
      <c r="SF566" s="165"/>
      <c r="SG566" s="165"/>
      <c r="SH566" s="165"/>
      <c r="SI566" s="165"/>
      <c r="SJ566" s="165"/>
      <c r="SK566" s="165"/>
      <c r="SL566" s="165"/>
      <c r="SM566" s="165"/>
      <c r="SN566" s="165"/>
      <c r="SO566" s="165"/>
      <c r="SP566" s="165"/>
      <c r="SQ566" s="165"/>
      <c r="SR566" s="165"/>
      <c r="SS566" s="165"/>
      <c r="ST566" s="165"/>
      <c r="SU566" s="165"/>
      <c r="SV566" s="165"/>
      <c r="SW566" s="165"/>
      <c r="SX566" s="165"/>
      <c r="SY566" s="165"/>
      <c r="SZ566" s="165"/>
      <c r="TA566" s="165"/>
      <c r="TB566" s="165"/>
      <c r="TC566" s="165"/>
      <c r="TD566" s="165"/>
      <c r="TE566" s="165"/>
      <c r="TF566" s="165"/>
      <c r="TG566" s="165"/>
      <c r="TH566" s="165"/>
      <c r="TI566" s="165"/>
      <c r="TJ566" s="165"/>
      <c r="TK566" s="165"/>
      <c r="TL566" s="165"/>
      <c r="TM566" s="165"/>
      <c r="TN566" s="165"/>
      <c r="TO566" s="165"/>
      <c r="TP566" s="165"/>
      <c r="TQ566" s="165"/>
      <c r="TR566" s="165"/>
      <c r="TS566" s="165"/>
      <c r="TT566" s="165"/>
      <c r="TU566" s="165"/>
      <c r="TV566" s="165"/>
      <c r="TW566" s="165"/>
      <c r="TX566" s="165"/>
      <c r="TY566" s="165"/>
      <c r="TZ566" s="165"/>
      <c r="UA566" s="165"/>
      <c r="UB566" s="165"/>
      <c r="UC566" s="165"/>
      <c r="UD566" s="165"/>
      <c r="UE566" s="165"/>
      <c r="UF566" s="165"/>
      <c r="UG566" s="165"/>
      <c r="UH566" s="165"/>
      <c r="UI566" s="165"/>
      <c r="UJ566" s="165"/>
      <c r="UK566" s="165"/>
      <c r="UL566" s="165"/>
      <c r="UM566" s="165"/>
      <c r="UN566" s="165"/>
      <c r="UO566" s="165"/>
      <c r="UP566" s="165"/>
      <c r="UQ566" s="165"/>
      <c r="UR566" s="165"/>
      <c r="US566" s="165"/>
      <c r="UT566" s="165"/>
      <c r="UU566" s="165"/>
      <c r="UV566" s="165"/>
      <c r="UW566" s="165"/>
      <c r="UX566" s="165"/>
      <c r="UY566" s="165"/>
      <c r="UZ566" s="165"/>
      <c r="VA566" s="165"/>
      <c r="VB566" s="165"/>
      <c r="VC566" s="165"/>
      <c r="VD566" s="165"/>
      <c r="VE566" s="165"/>
      <c r="VF566" s="165"/>
      <c r="VG566" s="165"/>
      <c r="VH566" s="165"/>
      <c r="VI566" s="165"/>
      <c r="VJ566" s="165"/>
      <c r="VK566" s="165"/>
      <c r="VL566" s="165"/>
      <c r="VM566" s="165"/>
      <c r="VN566" s="165"/>
      <c r="VO566" s="165"/>
      <c r="VP566" s="165"/>
      <c r="VQ566" s="165"/>
      <c r="VR566" s="165"/>
      <c r="VS566" s="165"/>
      <c r="VT566" s="165"/>
      <c r="VU566" s="165"/>
      <c r="VV566" s="165"/>
      <c r="VW566" s="165"/>
      <c r="VX566" s="165"/>
      <c r="VY566" s="165"/>
      <c r="VZ566" s="165"/>
      <c r="WA566" s="165"/>
      <c r="WB566" s="165"/>
      <c r="WC566" s="165"/>
      <c r="WD566" s="165"/>
      <c r="WE566" s="165"/>
      <c r="WF566" s="165"/>
      <c r="WG566" s="165"/>
      <c r="WH566" s="165"/>
      <c r="WI566" s="165"/>
      <c r="WJ566" s="165"/>
      <c r="WK566" s="165"/>
      <c r="WL566" s="165"/>
      <c r="WM566" s="165"/>
      <c r="WN566" s="165"/>
      <c r="WO566" s="165"/>
      <c r="WP566" s="165"/>
      <c r="WQ566" s="165"/>
      <c r="WR566" s="165"/>
      <c r="WS566" s="165"/>
      <c r="WT566" s="165"/>
      <c r="WU566" s="165"/>
      <c r="WV566" s="165"/>
      <c r="WW566" s="165"/>
      <c r="WX566" s="165"/>
      <c r="WY566" s="165"/>
      <c r="WZ566" s="165"/>
      <c r="XA566" s="165"/>
      <c r="XB566" s="165"/>
      <c r="XC566" s="165"/>
      <c r="XD566" s="165"/>
      <c r="XE566" s="165"/>
      <c r="XF566" s="165"/>
      <c r="XG566" s="165"/>
      <c r="XH566" s="165"/>
      <c r="XI566" s="165"/>
      <c r="XJ566" s="165"/>
      <c r="XK566" s="165"/>
      <c r="XL566" s="165"/>
      <c r="XM566" s="165"/>
      <c r="XN566" s="165"/>
      <c r="XO566" s="165"/>
      <c r="XP566" s="165"/>
      <c r="XQ566" s="165"/>
      <c r="XR566" s="165"/>
      <c r="XS566" s="165"/>
      <c r="XT566" s="165"/>
      <c r="XU566" s="165"/>
      <c r="XV566" s="165"/>
      <c r="XW566" s="165"/>
      <c r="XX566" s="165"/>
      <c r="XY566" s="165"/>
      <c r="XZ566" s="165"/>
      <c r="YA566" s="165"/>
      <c r="YB566" s="165"/>
      <c r="YC566" s="165"/>
      <c r="YD566" s="165"/>
      <c r="YE566" s="165"/>
      <c r="YF566" s="165"/>
      <c r="YG566" s="165"/>
      <c r="YH566" s="165"/>
      <c r="YI566" s="165"/>
      <c r="YJ566" s="165"/>
      <c r="YK566" s="165"/>
      <c r="YL566" s="165"/>
      <c r="YM566" s="165"/>
      <c r="YN566" s="165"/>
      <c r="YO566" s="165"/>
      <c r="YP566" s="165"/>
      <c r="YQ566" s="165"/>
      <c r="YR566" s="165"/>
      <c r="YS566" s="165"/>
      <c r="YT566" s="165"/>
      <c r="YU566" s="165"/>
      <c r="YV566" s="165"/>
      <c r="YW566" s="165"/>
      <c r="YX566" s="165"/>
      <c r="YY566" s="165"/>
      <c r="YZ566" s="165"/>
      <c r="ZA566" s="165"/>
      <c r="ZB566" s="165"/>
      <c r="ZC566" s="165"/>
      <c r="ZD566" s="165"/>
      <c r="ZE566" s="165"/>
      <c r="ZF566" s="165"/>
      <c r="ZG566" s="165"/>
      <c r="ZH566" s="165"/>
      <c r="ZI566" s="165"/>
      <c r="ZJ566" s="165"/>
      <c r="ZK566" s="165"/>
      <c r="ZL566" s="165"/>
      <c r="ZM566" s="165"/>
      <c r="ZN566" s="165"/>
      <c r="ZO566" s="165"/>
      <c r="ZP566" s="165"/>
      <c r="ZQ566" s="165"/>
      <c r="ZR566" s="165"/>
      <c r="ZS566" s="165"/>
      <c r="ZT566" s="165"/>
      <c r="ZU566" s="165"/>
      <c r="ZV566" s="165"/>
      <c r="ZW566" s="165"/>
      <c r="ZX566" s="165"/>
      <c r="ZY566" s="165"/>
      <c r="ZZ566" s="165"/>
      <c r="AAA566" s="165"/>
      <c r="AAB566" s="165"/>
      <c r="AAC566" s="165"/>
      <c r="AAD566" s="165"/>
      <c r="AAE566" s="165"/>
      <c r="AAF566" s="165"/>
      <c r="AAG566" s="165"/>
      <c r="AAH566" s="165"/>
      <c r="AAI566" s="165"/>
      <c r="AAJ566" s="165"/>
      <c r="AAK566" s="165"/>
      <c r="AAL566" s="165"/>
      <c r="AAM566" s="165"/>
      <c r="AAN566" s="165"/>
      <c r="AAO566" s="165"/>
      <c r="AAP566" s="165"/>
      <c r="AAQ566" s="165"/>
      <c r="AAR566" s="165"/>
      <c r="AAS566" s="165"/>
      <c r="AAT566" s="165"/>
      <c r="AAU566" s="165"/>
      <c r="AAV566" s="165"/>
      <c r="AAW566" s="165"/>
      <c r="AAX566" s="165"/>
      <c r="AAY566" s="165"/>
      <c r="AAZ566" s="165"/>
      <c r="ABA566" s="165"/>
      <c r="ABB566" s="165"/>
      <c r="ABC566" s="165"/>
      <c r="ABD566" s="165"/>
      <c r="ABE566" s="165"/>
      <c r="ABF566" s="165"/>
      <c r="ABG566" s="165"/>
      <c r="ABH566" s="165"/>
      <c r="ABI566" s="165"/>
      <c r="ABJ566" s="165"/>
      <c r="ABK566" s="165"/>
      <c r="ABL566" s="165"/>
      <c r="ABM566" s="165"/>
      <c r="ABN566" s="165"/>
      <c r="ABO566" s="165"/>
      <c r="ABP566" s="165"/>
      <c r="ABQ566" s="165"/>
      <c r="ABR566" s="165"/>
      <c r="ABS566" s="165"/>
      <c r="ABT566" s="165"/>
      <c r="ABU566" s="165"/>
      <c r="ABV566" s="165"/>
      <c r="ABW566" s="165"/>
      <c r="ABX566" s="165"/>
      <c r="ABY566" s="165"/>
      <c r="ABZ566" s="165"/>
      <c r="ACA566" s="165"/>
      <c r="ACB566" s="165"/>
      <c r="ACC566" s="165"/>
      <c r="ACD566" s="165"/>
      <c r="ACE566" s="165"/>
      <c r="ACF566" s="165"/>
      <c r="ACG566" s="165"/>
      <c r="ACH566" s="165"/>
      <c r="ACI566" s="165"/>
      <c r="ACJ566" s="165"/>
      <c r="ACK566" s="165"/>
      <c r="ACL566" s="165"/>
      <c r="ACM566" s="165"/>
      <c r="ACN566" s="165"/>
      <c r="ACO566" s="165"/>
      <c r="ACP566" s="165"/>
      <c r="ACQ566" s="165"/>
      <c r="ACR566" s="165"/>
      <c r="ACS566" s="165"/>
      <c r="ACT566" s="165"/>
      <c r="ACU566" s="165"/>
      <c r="ACV566" s="165"/>
      <c r="ACW566" s="165"/>
      <c r="ACX566" s="165"/>
      <c r="ACY566" s="165"/>
      <c r="ACZ566" s="165"/>
      <c r="ADA566" s="165"/>
      <c r="ADB566" s="165"/>
      <c r="ADC566" s="165"/>
      <c r="ADD566" s="165"/>
      <c r="ADE566" s="165"/>
      <c r="ADF566" s="165"/>
      <c r="ADG566" s="165"/>
      <c r="ADH566" s="165"/>
      <c r="ADI566" s="165"/>
      <c r="ADJ566" s="165"/>
      <c r="ADK566" s="165"/>
      <c r="ADL566" s="165"/>
      <c r="ADM566" s="165"/>
      <c r="ADN566" s="165"/>
      <c r="ADO566" s="165"/>
      <c r="ADP566" s="165"/>
      <c r="ADQ566" s="165"/>
      <c r="ADR566" s="165"/>
      <c r="ADS566" s="165"/>
      <c r="ADT566" s="165"/>
      <c r="ADU566" s="165"/>
      <c r="ADV566" s="165"/>
      <c r="ADW566" s="165"/>
      <c r="ADX566" s="165"/>
      <c r="ADY566" s="165"/>
      <c r="ADZ566" s="165"/>
      <c r="AEA566" s="165"/>
      <c r="AEB566" s="165"/>
      <c r="AEC566" s="165"/>
      <c r="AED566" s="165"/>
      <c r="AEE566" s="165"/>
      <c r="AEF566" s="165"/>
      <c r="AEG566" s="165"/>
      <c r="AEH566" s="165"/>
      <c r="AEI566" s="165"/>
      <c r="AEJ566" s="165"/>
      <c r="AEK566" s="165"/>
      <c r="AEL566" s="165"/>
      <c r="AEM566" s="165"/>
      <c r="AEN566" s="165"/>
      <c r="AEO566" s="165"/>
      <c r="AEP566" s="165"/>
      <c r="AEQ566" s="165"/>
      <c r="AER566" s="165"/>
      <c r="AES566" s="165"/>
      <c r="AET566" s="165"/>
      <c r="AEU566" s="165"/>
      <c r="AEV566" s="165"/>
      <c r="AEW566" s="165"/>
      <c r="AEX566" s="165"/>
      <c r="AEY566" s="165"/>
      <c r="AEZ566" s="165"/>
      <c r="AFA566" s="165"/>
      <c r="AFB566" s="165"/>
      <c r="AFC566" s="165"/>
      <c r="AFD566" s="165"/>
      <c r="AFE566" s="165"/>
      <c r="AFF566" s="165"/>
      <c r="AFG566" s="165"/>
      <c r="AFH566" s="165"/>
      <c r="AFI566" s="165"/>
      <c r="AFJ566" s="165"/>
      <c r="AFK566" s="165"/>
      <c r="AFL566" s="165"/>
      <c r="AFM566" s="165"/>
      <c r="AFN566" s="165"/>
      <c r="AFO566" s="165"/>
      <c r="AFP566" s="165"/>
      <c r="AFQ566" s="165"/>
      <c r="AFR566" s="165"/>
      <c r="AFS566" s="165"/>
      <c r="AFT566" s="165"/>
      <c r="AFU566" s="165"/>
      <c r="AFV566" s="165"/>
      <c r="AFW566" s="165"/>
      <c r="AFX566" s="165"/>
      <c r="AFY566" s="165"/>
      <c r="AFZ566" s="165"/>
      <c r="AGA566" s="165"/>
      <c r="AGB566" s="165"/>
      <c r="AGC566" s="165"/>
      <c r="AGD566" s="165"/>
      <c r="AGE566" s="165"/>
      <c r="AGF566" s="165"/>
      <c r="AGG566" s="165"/>
      <c r="AGH566" s="165"/>
      <c r="AGI566" s="165"/>
      <c r="AGJ566" s="165"/>
      <c r="AGK566" s="165"/>
      <c r="AGL566" s="165"/>
      <c r="AGM566" s="165"/>
      <c r="AGN566" s="165"/>
      <c r="AGO566" s="165"/>
      <c r="AGP566" s="165"/>
      <c r="AGQ566" s="165"/>
      <c r="AGR566" s="165"/>
      <c r="AGS566" s="165"/>
      <c r="AGT566" s="165"/>
      <c r="AGU566" s="165"/>
      <c r="AGV566" s="165"/>
      <c r="AGW566" s="165"/>
      <c r="AGX566" s="165"/>
      <c r="AGY566" s="165"/>
      <c r="AGZ566" s="165"/>
      <c r="AHA566" s="165"/>
      <c r="AHB566" s="165"/>
      <c r="AHC566" s="165"/>
      <c r="AHD566" s="165"/>
      <c r="AHE566" s="165"/>
      <c r="AHF566" s="165"/>
      <c r="AHG566" s="165"/>
      <c r="AHH566" s="165"/>
      <c r="AHI566" s="165"/>
      <c r="AHJ566" s="165"/>
      <c r="AHK566" s="165"/>
      <c r="AHL566" s="165"/>
      <c r="AHM566" s="165"/>
      <c r="AHN566" s="165"/>
      <c r="AHO566" s="165"/>
      <c r="AHP566" s="165"/>
      <c r="AHQ566" s="165"/>
      <c r="AHR566" s="165"/>
      <c r="AHS566" s="165"/>
      <c r="AHT566" s="165"/>
      <c r="AHU566" s="165"/>
      <c r="AHV566" s="165"/>
      <c r="AHW566" s="165"/>
      <c r="AHX566" s="165"/>
      <c r="AHY566" s="165"/>
      <c r="AHZ566" s="165"/>
      <c r="AIA566" s="165"/>
      <c r="AIB566" s="165"/>
      <c r="AIC566" s="165"/>
      <c r="AID566" s="165"/>
      <c r="AIE566" s="165"/>
      <c r="AIF566" s="165"/>
      <c r="AIG566" s="165"/>
      <c r="AIH566" s="165"/>
      <c r="AII566" s="165"/>
      <c r="AIJ566" s="165"/>
      <c r="AIK566" s="165"/>
      <c r="AIL566" s="165"/>
      <c r="AIM566" s="165"/>
      <c r="AIN566" s="165"/>
      <c r="AIO566" s="165"/>
      <c r="AIP566" s="165"/>
      <c r="AIQ566" s="165"/>
      <c r="AIR566" s="165"/>
      <c r="AIS566" s="165"/>
      <c r="AIT566" s="165"/>
      <c r="AIU566" s="165"/>
      <c r="AIV566" s="165"/>
      <c r="AIW566" s="165"/>
      <c r="AIX566" s="165"/>
      <c r="AIY566" s="165"/>
      <c r="AIZ566" s="165"/>
      <c r="AJA566" s="165"/>
      <c r="AJB566" s="165"/>
      <c r="AJC566" s="165"/>
      <c r="AJD566" s="165"/>
      <c r="AJE566" s="165"/>
      <c r="AJF566" s="165"/>
      <c r="AJG566" s="165"/>
      <c r="AJH566" s="165"/>
      <c r="AJI566" s="165"/>
      <c r="AJJ566" s="165"/>
      <c r="AJK566" s="165"/>
      <c r="AJL566" s="165"/>
      <c r="AJM566" s="165"/>
      <c r="AJN566" s="165"/>
      <c r="AJO566" s="165"/>
      <c r="AJP566" s="165"/>
      <c r="AJQ566" s="165"/>
      <c r="AJR566" s="165"/>
      <c r="AJS566" s="165"/>
      <c r="AJT566" s="165"/>
      <c r="AJU566" s="165"/>
      <c r="AJV566" s="165"/>
      <c r="AJW566" s="165"/>
      <c r="AJX566" s="165"/>
      <c r="AJY566" s="165"/>
      <c r="AJZ566" s="165"/>
    </row>
    <row r="567" spans="1:962" ht="63" x14ac:dyDescent="0.2">
      <c r="A567" s="126">
        <v>60000176</v>
      </c>
      <c r="B567" s="164" t="s">
        <v>1580</v>
      </c>
      <c r="C567" s="169" t="s">
        <v>1368</v>
      </c>
      <c r="D567" s="155">
        <f t="shared" si="36"/>
        <v>5462.5</v>
      </c>
      <c r="E567" s="155">
        <f>VLOOKUP(A567,[6]Лист2!$A$10:$G$1458,6,0)</f>
        <v>6555</v>
      </c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165"/>
      <c r="BB567" s="165"/>
      <c r="BC567" s="165"/>
      <c r="BD567" s="165"/>
      <c r="BE567" s="165"/>
      <c r="BF567" s="165"/>
      <c r="BG567" s="165"/>
      <c r="BH567" s="165"/>
      <c r="BI567" s="165"/>
      <c r="BJ567" s="165"/>
      <c r="BK567" s="165"/>
      <c r="BL567" s="165"/>
      <c r="BM567" s="165"/>
      <c r="BN567" s="165"/>
      <c r="BO567" s="165"/>
      <c r="BP567" s="165"/>
      <c r="BQ567" s="165"/>
      <c r="BR567" s="165"/>
      <c r="BS567" s="165"/>
      <c r="BT567" s="165"/>
      <c r="BU567" s="165"/>
      <c r="BV567" s="165"/>
      <c r="BW567" s="165"/>
      <c r="BX567" s="165"/>
      <c r="BY567" s="165"/>
      <c r="BZ567" s="165"/>
      <c r="CA567" s="165"/>
      <c r="CB567" s="165"/>
      <c r="CC567" s="165"/>
      <c r="CD567" s="165"/>
      <c r="CE567" s="165"/>
      <c r="CF567" s="165"/>
      <c r="CG567" s="165"/>
      <c r="CH567" s="165"/>
      <c r="CI567" s="165"/>
      <c r="CJ567" s="165"/>
      <c r="CK567" s="165"/>
      <c r="CL567" s="165"/>
      <c r="CM567" s="165"/>
      <c r="CN567" s="165"/>
      <c r="CO567" s="165"/>
      <c r="CP567" s="165"/>
      <c r="CQ567" s="165"/>
      <c r="CR567" s="165"/>
      <c r="CS567" s="165"/>
      <c r="CT567" s="165"/>
      <c r="CU567" s="165"/>
      <c r="CV567" s="165"/>
      <c r="CW567" s="165"/>
      <c r="CX567" s="165"/>
      <c r="CY567" s="165"/>
      <c r="CZ567" s="165"/>
      <c r="DA567" s="165"/>
      <c r="DB567" s="165"/>
      <c r="DC567" s="165"/>
      <c r="DD567" s="165"/>
      <c r="DE567" s="165"/>
      <c r="DF567" s="165"/>
      <c r="DG567" s="165"/>
      <c r="DH567" s="165"/>
      <c r="DI567" s="165"/>
      <c r="DJ567" s="165"/>
      <c r="DK567" s="165"/>
      <c r="DL567" s="165"/>
      <c r="DM567" s="165"/>
      <c r="DN567" s="165"/>
      <c r="DO567" s="165"/>
      <c r="DP567" s="165"/>
      <c r="DQ567" s="165"/>
      <c r="DR567" s="165"/>
      <c r="DS567" s="165"/>
      <c r="DT567" s="165"/>
      <c r="DU567" s="165"/>
      <c r="DV567" s="165"/>
      <c r="DW567" s="165"/>
      <c r="DX567" s="165"/>
      <c r="DY567" s="165"/>
      <c r="DZ567" s="165"/>
      <c r="EA567" s="165"/>
      <c r="EB567" s="165"/>
      <c r="EC567" s="165"/>
      <c r="ED567" s="165"/>
      <c r="EE567" s="165"/>
      <c r="EF567" s="165"/>
      <c r="EG567" s="165"/>
      <c r="EH567" s="165"/>
      <c r="EI567" s="165"/>
      <c r="EJ567" s="165"/>
      <c r="EK567" s="165"/>
      <c r="EL567" s="165"/>
      <c r="EM567" s="165"/>
      <c r="EN567" s="165"/>
      <c r="EO567" s="165"/>
      <c r="EP567" s="165"/>
      <c r="EQ567" s="165"/>
      <c r="ER567" s="165"/>
      <c r="ES567" s="165"/>
      <c r="ET567" s="165"/>
      <c r="EU567" s="165"/>
      <c r="EV567" s="165"/>
      <c r="EW567" s="165"/>
      <c r="EX567" s="165"/>
      <c r="EY567" s="165"/>
      <c r="EZ567" s="165"/>
      <c r="FA567" s="165"/>
      <c r="FB567" s="165"/>
      <c r="FC567" s="165"/>
      <c r="FD567" s="165"/>
      <c r="FE567" s="165"/>
      <c r="FF567" s="165"/>
      <c r="FG567" s="165"/>
      <c r="FH567" s="165"/>
      <c r="FI567" s="165"/>
      <c r="FJ567" s="165"/>
      <c r="FK567" s="165"/>
      <c r="FL567" s="165"/>
      <c r="FM567" s="165"/>
      <c r="FN567" s="165"/>
      <c r="FO567" s="165"/>
      <c r="FP567" s="165"/>
      <c r="FQ567" s="165"/>
      <c r="FR567" s="165"/>
      <c r="FS567" s="165"/>
      <c r="FT567" s="165"/>
      <c r="FU567" s="165"/>
      <c r="FV567" s="165"/>
      <c r="FW567" s="165"/>
      <c r="FX567" s="165"/>
      <c r="FY567" s="165"/>
      <c r="FZ567" s="165"/>
      <c r="GA567" s="165"/>
      <c r="GB567" s="165"/>
      <c r="GC567" s="165"/>
      <c r="GD567" s="165"/>
      <c r="GE567" s="165"/>
      <c r="GF567" s="165"/>
      <c r="GG567" s="165"/>
      <c r="GH567" s="165"/>
      <c r="GI567" s="165"/>
      <c r="GJ567" s="165"/>
      <c r="GK567" s="165"/>
      <c r="GL567" s="165"/>
      <c r="GM567" s="165"/>
      <c r="GN567" s="165"/>
      <c r="GO567" s="165"/>
      <c r="GP567" s="165"/>
      <c r="GQ567" s="165"/>
      <c r="GR567" s="165"/>
      <c r="GS567" s="165"/>
      <c r="GT567" s="165"/>
      <c r="GU567" s="165"/>
      <c r="GV567" s="165"/>
      <c r="GW567" s="165"/>
      <c r="GX567" s="165"/>
      <c r="GY567" s="165"/>
      <c r="GZ567" s="165"/>
      <c r="HA567" s="165"/>
      <c r="HB567" s="165"/>
      <c r="HC567" s="165"/>
      <c r="HD567" s="165"/>
      <c r="HE567" s="165"/>
      <c r="HF567" s="165"/>
      <c r="HG567" s="165"/>
      <c r="HH567" s="165"/>
      <c r="HI567" s="165"/>
      <c r="HJ567" s="165"/>
      <c r="HK567" s="165"/>
      <c r="HL567" s="165"/>
      <c r="HM567" s="165"/>
      <c r="HN567" s="165"/>
      <c r="HO567" s="165"/>
      <c r="HP567" s="165"/>
      <c r="HQ567" s="165"/>
      <c r="HR567" s="165"/>
      <c r="HS567" s="165"/>
      <c r="HT567" s="165"/>
      <c r="HU567" s="165"/>
      <c r="HV567" s="165"/>
      <c r="HW567" s="165"/>
      <c r="HX567" s="165"/>
      <c r="HY567" s="165"/>
      <c r="HZ567" s="165"/>
      <c r="IA567" s="165"/>
      <c r="IB567" s="165"/>
      <c r="IC567" s="165"/>
      <c r="ID567" s="165"/>
      <c r="IE567" s="165"/>
      <c r="IF567" s="165"/>
      <c r="IG567" s="165"/>
      <c r="IH567" s="165"/>
      <c r="II567" s="165"/>
      <c r="IJ567" s="165"/>
      <c r="IK567" s="165"/>
      <c r="IL567" s="165"/>
      <c r="IM567" s="165"/>
      <c r="IN567" s="165"/>
      <c r="IO567" s="165"/>
      <c r="IP567" s="165"/>
      <c r="IQ567" s="165"/>
      <c r="IR567" s="165"/>
      <c r="IS567" s="165"/>
      <c r="IT567" s="165"/>
      <c r="IU567" s="165"/>
      <c r="IV567" s="165"/>
      <c r="IW567" s="165"/>
      <c r="IX567" s="165"/>
      <c r="IY567" s="165"/>
      <c r="IZ567" s="165"/>
      <c r="JA567" s="165"/>
      <c r="JB567" s="165"/>
      <c r="JC567" s="165"/>
      <c r="JD567" s="165"/>
      <c r="JE567" s="165"/>
      <c r="JF567" s="165"/>
      <c r="JG567" s="165"/>
      <c r="JH567" s="165"/>
      <c r="JI567" s="165"/>
      <c r="JJ567" s="165"/>
      <c r="JK567" s="165"/>
      <c r="JL567" s="165"/>
      <c r="JM567" s="165"/>
      <c r="JN567" s="165"/>
      <c r="JO567" s="165"/>
      <c r="JP567" s="165"/>
      <c r="JQ567" s="165"/>
      <c r="JR567" s="165"/>
      <c r="JS567" s="165"/>
      <c r="JT567" s="165"/>
      <c r="JU567" s="165"/>
      <c r="JV567" s="165"/>
      <c r="JW567" s="165"/>
      <c r="JX567" s="165"/>
      <c r="JY567" s="165"/>
      <c r="JZ567" s="165"/>
      <c r="KA567" s="165"/>
      <c r="KB567" s="165"/>
      <c r="KC567" s="165"/>
      <c r="KD567" s="165"/>
      <c r="KE567" s="165"/>
      <c r="KF567" s="165"/>
      <c r="KG567" s="165"/>
      <c r="KH567" s="165"/>
      <c r="KI567" s="165"/>
      <c r="KJ567" s="165"/>
      <c r="KK567" s="165"/>
      <c r="KL567" s="165"/>
      <c r="KM567" s="165"/>
      <c r="KN567" s="165"/>
      <c r="KO567" s="165"/>
      <c r="KP567" s="165"/>
      <c r="KQ567" s="165"/>
      <c r="KR567" s="165"/>
      <c r="KS567" s="165"/>
      <c r="KT567" s="165"/>
      <c r="KU567" s="165"/>
      <c r="KV567" s="165"/>
      <c r="KW567" s="165"/>
      <c r="KX567" s="165"/>
      <c r="KY567" s="165"/>
      <c r="KZ567" s="165"/>
      <c r="LA567" s="165"/>
      <c r="LB567" s="165"/>
      <c r="LC567" s="165"/>
      <c r="LD567" s="165"/>
      <c r="LE567" s="165"/>
      <c r="LF567" s="165"/>
      <c r="LG567" s="165"/>
      <c r="LH567" s="165"/>
      <c r="LI567" s="165"/>
      <c r="LJ567" s="165"/>
      <c r="LK567" s="165"/>
      <c r="LL567" s="165"/>
      <c r="LM567" s="165"/>
      <c r="LN567" s="165"/>
      <c r="LO567" s="165"/>
      <c r="LP567" s="165"/>
      <c r="LQ567" s="165"/>
      <c r="LR567" s="165"/>
      <c r="LS567" s="165"/>
      <c r="LT567" s="165"/>
      <c r="LU567" s="165"/>
      <c r="LV567" s="165"/>
      <c r="LW567" s="165"/>
      <c r="LX567" s="165"/>
      <c r="LY567" s="165"/>
      <c r="LZ567" s="165"/>
      <c r="MA567" s="165"/>
      <c r="MB567" s="165"/>
      <c r="MC567" s="165"/>
      <c r="MD567" s="165"/>
      <c r="ME567" s="165"/>
      <c r="MF567" s="165"/>
      <c r="MG567" s="165"/>
      <c r="MH567" s="165"/>
      <c r="MI567" s="165"/>
      <c r="MJ567" s="165"/>
      <c r="MK567" s="165"/>
      <c r="ML567" s="165"/>
      <c r="MM567" s="165"/>
      <c r="MN567" s="165"/>
      <c r="MO567" s="165"/>
      <c r="MP567" s="165"/>
      <c r="MQ567" s="165"/>
      <c r="MR567" s="165"/>
      <c r="MS567" s="165"/>
      <c r="MT567" s="165"/>
      <c r="MU567" s="165"/>
      <c r="MV567" s="165"/>
      <c r="MW567" s="165"/>
      <c r="MX567" s="165"/>
      <c r="MY567" s="165"/>
      <c r="MZ567" s="165"/>
      <c r="NA567" s="165"/>
      <c r="NB567" s="165"/>
      <c r="NC567" s="165"/>
      <c r="ND567" s="165"/>
      <c r="NE567" s="165"/>
      <c r="NF567" s="165"/>
      <c r="NG567" s="165"/>
      <c r="NH567" s="165"/>
      <c r="NI567" s="165"/>
      <c r="NJ567" s="165"/>
      <c r="NK567" s="165"/>
      <c r="NL567" s="165"/>
      <c r="NM567" s="165"/>
      <c r="NN567" s="165"/>
      <c r="NO567" s="165"/>
      <c r="NP567" s="165"/>
      <c r="NQ567" s="165"/>
      <c r="NR567" s="165"/>
      <c r="NS567" s="165"/>
      <c r="NT567" s="165"/>
      <c r="NU567" s="165"/>
      <c r="NV567" s="165"/>
      <c r="NW567" s="165"/>
      <c r="NX567" s="165"/>
      <c r="NY567" s="165"/>
      <c r="NZ567" s="165"/>
      <c r="OA567" s="165"/>
      <c r="OB567" s="165"/>
      <c r="OC567" s="165"/>
      <c r="OD567" s="165"/>
      <c r="OE567" s="165"/>
      <c r="OF567" s="165"/>
      <c r="OG567" s="165"/>
      <c r="OH567" s="165"/>
      <c r="OI567" s="165"/>
      <c r="OJ567" s="165"/>
      <c r="OK567" s="165"/>
      <c r="OL567" s="165"/>
      <c r="OM567" s="165"/>
      <c r="ON567" s="165"/>
      <c r="OO567" s="165"/>
      <c r="OP567" s="165"/>
      <c r="OQ567" s="165"/>
      <c r="OR567" s="165"/>
      <c r="OS567" s="165"/>
      <c r="OT567" s="165"/>
      <c r="OU567" s="165"/>
      <c r="OV567" s="165"/>
      <c r="OW567" s="165"/>
      <c r="OX567" s="165"/>
      <c r="OY567" s="165"/>
      <c r="OZ567" s="165"/>
      <c r="PA567" s="165"/>
      <c r="PB567" s="165"/>
      <c r="PC567" s="165"/>
      <c r="PD567" s="165"/>
      <c r="PE567" s="165"/>
      <c r="PF567" s="165"/>
      <c r="PG567" s="165"/>
      <c r="PH567" s="165"/>
      <c r="PI567" s="165"/>
      <c r="PJ567" s="165"/>
      <c r="PK567" s="165"/>
      <c r="PL567" s="165"/>
      <c r="PM567" s="165"/>
      <c r="PN567" s="165"/>
      <c r="PO567" s="165"/>
      <c r="PP567" s="165"/>
      <c r="PQ567" s="165"/>
      <c r="PR567" s="165"/>
      <c r="PS567" s="165"/>
      <c r="PT567" s="165"/>
      <c r="PU567" s="165"/>
      <c r="PV567" s="165"/>
      <c r="PW567" s="165"/>
      <c r="PX567" s="165"/>
      <c r="PY567" s="165"/>
      <c r="PZ567" s="165"/>
      <c r="QA567" s="165"/>
      <c r="QB567" s="165"/>
      <c r="QC567" s="165"/>
      <c r="QD567" s="165"/>
      <c r="QE567" s="165"/>
      <c r="QF567" s="165"/>
      <c r="QG567" s="165"/>
      <c r="QH567" s="165"/>
      <c r="QI567" s="165"/>
      <c r="QJ567" s="165"/>
      <c r="QK567" s="165"/>
      <c r="QL567" s="165"/>
      <c r="QM567" s="165"/>
      <c r="QN567" s="165"/>
      <c r="QO567" s="165"/>
      <c r="QP567" s="165"/>
      <c r="QQ567" s="165"/>
      <c r="QR567" s="165"/>
      <c r="QS567" s="165"/>
      <c r="QT567" s="165"/>
      <c r="QU567" s="165"/>
      <c r="QV567" s="165"/>
      <c r="QW567" s="165"/>
      <c r="QX567" s="165"/>
      <c r="QY567" s="165"/>
      <c r="QZ567" s="165"/>
      <c r="RA567" s="165"/>
      <c r="RB567" s="165"/>
      <c r="RC567" s="165"/>
      <c r="RD567" s="165"/>
      <c r="RE567" s="165"/>
      <c r="RF567" s="165"/>
      <c r="RG567" s="165"/>
      <c r="RH567" s="165"/>
      <c r="RI567" s="165"/>
      <c r="RJ567" s="165"/>
      <c r="RK567" s="165"/>
      <c r="RL567" s="165"/>
      <c r="RM567" s="165"/>
      <c r="RN567" s="165"/>
      <c r="RO567" s="165"/>
      <c r="RP567" s="165"/>
      <c r="RQ567" s="165"/>
      <c r="RR567" s="165"/>
      <c r="RS567" s="165"/>
      <c r="RT567" s="165"/>
      <c r="RU567" s="165"/>
      <c r="RV567" s="165"/>
      <c r="RW567" s="165"/>
      <c r="RX567" s="165"/>
      <c r="RY567" s="165"/>
      <c r="RZ567" s="165"/>
      <c r="SA567" s="165"/>
      <c r="SB567" s="165"/>
      <c r="SC567" s="165"/>
      <c r="SD567" s="165"/>
      <c r="SE567" s="165"/>
      <c r="SF567" s="165"/>
      <c r="SG567" s="165"/>
      <c r="SH567" s="165"/>
      <c r="SI567" s="165"/>
      <c r="SJ567" s="165"/>
      <c r="SK567" s="165"/>
      <c r="SL567" s="165"/>
      <c r="SM567" s="165"/>
      <c r="SN567" s="165"/>
      <c r="SO567" s="165"/>
      <c r="SP567" s="165"/>
      <c r="SQ567" s="165"/>
      <c r="SR567" s="165"/>
      <c r="SS567" s="165"/>
      <c r="ST567" s="165"/>
      <c r="SU567" s="165"/>
      <c r="SV567" s="165"/>
      <c r="SW567" s="165"/>
      <c r="SX567" s="165"/>
      <c r="SY567" s="165"/>
      <c r="SZ567" s="165"/>
      <c r="TA567" s="165"/>
      <c r="TB567" s="165"/>
      <c r="TC567" s="165"/>
      <c r="TD567" s="165"/>
      <c r="TE567" s="165"/>
      <c r="TF567" s="165"/>
      <c r="TG567" s="165"/>
      <c r="TH567" s="165"/>
      <c r="TI567" s="165"/>
      <c r="TJ567" s="165"/>
      <c r="TK567" s="165"/>
      <c r="TL567" s="165"/>
      <c r="TM567" s="165"/>
      <c r="TN567" s="165"/>
      <c r="TO567" s="165"/>
      <c r="TP567" s="165"/>
      <c r="TQ567" s="165"/>
      <c r="TR567" s="165"/>
      <c r="TS567" s="165"/>
      <c r="TT567" s="165"/>
      <c r="TU567" s="165"/>
      <c r="TV567" s="165"/>
      <c r="TW567" s="165"/>
      <c r="TX567" s="165"/>
      <c r="TY567" s="165"/>
      <c r="TZ567" s="165"/>
      <c r="UA567" s="165"/>
      <c r="UB567" s="165"/>
      <c r="UC567" s="165"/>
      <c r="UD567" s="165"/>
      <c r="UE567" s="165"/>
      <c r="UF567" s="165"/>
      <c r="UG567" s="165"/>
      <c r="UH567" s="165"/>
      <c r="UI567" s="165"/>
      <c r="UJ567" s="165"/>
      <c r="UK567" s="165"/>
      <c r="UL567" s="165"/>
      <c r="UM567" s="165"/>
      <c r="UN567" s="165"/>
      <c r="UO567" s="165"/>
      <c r="UP567" s="165"/>
      <c r="UQ567" s="165"/>
      <c r="UR567" s="165"/>
      <c r="US567" s="165"/>
      <c r="UT567" s="165"/>
      <c r="UU567" s="165"/>
      <c r="UV567" s="165"/>
      <c r="UW567" s="165"/>
      <c r="UX567" s="165"/>
      <c r="UY567" s="165"/>
      <c r="UZ567" s="165"/>
      <c r="VA567" s="165"/>
      <c r="VB567" s="165"/>
      <c r="VC567" s="165"/>
      <c r="VD567" s="165"/>
      <c r="VE567" s="165"/>
      <c r="VF567" s="165"/>
      <c r="VG567" s="165"/>
      <c r="VH567" s="165"/>
      <c r="VI567" s="165"/>
      <c r="VJ567" s="165"/>
      <c r="VK567" s="165"/>
      <c r="VL567" s="165"/>
      <c r="VM567" s="165"/>
      <c r="VN567" s="165"/>
      <c r="VO567" s="165"/>
      <c r="VP567" s="165"/>
      <c r="VQ567" s="165"/>
      <c r="VR567" s="165"/>
      <c r="VS567" s="165"/>
      <c r="VT567" s="165"/>
      <c r="VU567" s="165"/>
      <c r="VV567" s="165"/>
      <c r="VW567" s="165"/>
      <c r="VX567" s="165"/>
      <c r="VY567" s="165"/>
      <c r="VZ567" s="165"/>
      <c r="WA567" s="165"/>
      <c r="WB567" s="165"/>
      <c r="WC567" s="165"/>
      <c r="WD567" s="165"/>
      <c r="WE567" s="165"/>
      <c r="WF567" s="165"/>
      <c r="WG567" s="165"/>
      <c r="WH567" s="165"/>
      <c r="WI567" s="165"/>
      <c r="WJ567" s="165"/>
      <c r="WK567" s="165"/>
      <c r="WL567" s="165"/>
      <c r="WM567" s="165"/>
      <c r="WN567" s="165"/>
      <c r="WO567" s="165"/>
      <c r="WP567" s="165"/>
      <c r="WQ567" s="165"/>
      <c r="WR567" s="165"/>
      <c r="WS567" s="165"/>
      <c r="WT567" s="165"/>
      <c r="WU567" s="165"/>
      <c r="WV567" s="165"/>
      <c r="WW567" s="165"/>
      <c r="WX567" s="165"/>
      <c r="WY567" s="165"/>
      <c r="WZ567" s="165"/>
      <c r="XA567" s="165"/>
      <c r="XB567" s="165"/>
      <c r="XC567" s="165"/>
      <c r="XD567" s="165"/>
      <c r="XE567" s="165"/>
      <c r="XF567" s="165"/>
      <c r="XG567" s="165"/>
      <c r="XH567" s="165"/>
      <c r="XI567" s="165"/>
      <c r="XJ567" s="165"/>
      <c r="XK567" s="165"/>
      <c r="XL567" s="165"/>
      <c r="XM567" s="165"/>
      <c r="XN567" s="165"/>
      <c r="XO567" s="165"/>
      <c r="XP567" s="165"/>
      <c r="XQ567" s="165"/>
      <c r="XR567" s="165"/>
      <c r="XS567" s="165"/>
      <c r="XT567" s="165"/>
      <c r="XU567" s="165"/>
      <c r="XV567" s="165"/>
      <c r="XW567" s="165"/>
      <c r="XX567" s="165"/>
      <c r="XY567" s="165"/>
      <c r="XZ567" s="165"/>
      <c r="YA567" s="165"/>
      <c r="YB567" s="165"/>
      <c r="YC567" s="165"/>
      <c r="YD567" s="165"/>
      <c r="YE567" s="165"/>
      <c r="YF567" s="165"/>
      <c r="YG567" s="165"/>
      <c r="YH567" s="165"/>
      <c r="YI567" s="165"/>
      <c r="YJ567" s="165"/>
      <c r="YK567" s="165"/>
      <c r="YL567" s="165"/>
      <c r="YM567" s="165"/>
      <c r="YN567" s="165"/>
      <c r="YO567" s="165"/>
      <c r="YP567" s="165"/>
      <c r="YQ567" s="165"/>
      <c r="YR567" s="165"/>
      <c r="YS567" s="165"/>
      <c r="YT567" s="165"/>
      <c r="YU567" s="165"/>
      <c r="YV567" s="165"/>
      <c r="YW567" s="165"/>
      <c r="YX567" s="165"/>
      <c r="YY567" s="165"/>
      <c r="YZ567" s="165"/>
      <c r="ZA567" s="165"/>
      <c r="ZB567" s="165"/>
      <c r="ZC567" s="165"/>
      <c r="ZD567" s="165"/>
      <c r="ZE567" s="165"/>
      <c r="ZF567" s="165"/>
      <c r="ZG567" s="165"/>
      <c r="ZH567" s="165"/>
      <c r="ZI567" s="165"/>
      <c r="ZJ567" s="165"/>
      <c r="ZK567" s="165"/>
      <c r="ZL567" s="165"/>
      <c r="ZM567" s="165"/>
      <c r="ZN567" s="165"/>
      <c r="ZO567" s="165"/>
      <c r="ZP567" s="165"/>
      <c r="ZQ567" s="165"/>
      <c r="ZR567" s="165"/>
      <c r="ZS567" s="165"/>
      <c r="ZT567" s="165"/>
      <c r="ZU567" s="165"/>
      <c r="ZV567" s="165"/>
      <c r="ZW567" s="165"/>
      <c r="ZX567" s="165"/>
      <c r="ZY567" s="165"/>
      <c r="ZZ567" s="165"/>
      <c r="AAA567" s="165"/>
      <c r="AAB567" s="165"/>
      <c r="AAC567" s="165"/>
      <c r="AAD567" s="165"/>
      <c r="AAE567" s="165"/>
      <c r="AAF567" s="165"/>
      <c r="AAG567" s="165"/>
      <c r="AAH567" s="165"/>
      <c r="AAI567" s="165"/>
      <c r="AAJ567" s="165"/>
      <c r="AAK567" s="165"/>
      <c r="AAL567" s="165"/>
      <c r="AAM567" s="165"/>
      <c r="AAN567" s="165"/>
      <c r="AAO567" s="165"/>
      <c r="AAP567" s="165"/>
      <c r="AAQ567" s="165"/>
      <c r="AAR567" s="165"/>
      <c r="AAS567" s="165"/>
      <c r="AAT567" s="165"/>
      <c r="AAU567" s="165"/>
      <c r="AAV567" s="165"/>
      <c r="AAW567" s="165"/>
      <c r="AAX567" s="165"/>
      <c r="AAY567" s="165"/>
      <c r="AAZ567" s="165"/>
      <c r="ABA567" s="165"/>
      <c r="ABB567" s="165"/>
      <c r="ABC567" s="165"/>
      <c r="ABD567" s="165"/>
      <c r="ABE567" s="165"/>
      <c r="ABF567" s="165"/>
      <c r="ABG567" s="165"/>
      <c r="ABH567" s="165"/>
      <c r="ABI567" s="165"/>
      <c r="ABJ567" s="165"/>
      <c r="ABK567" s="165"/>
      <c r="ABL567" s="165"/>
      <c r="ABM567" s="165"/>
      <c r="ABN567" s="165"/>
      <c r="ABO567" s="165"/>
      <c r="ABP567" s="165"/>
      <c r="ABQ567" s="165"/>
      <c r="ABR567" s="165"/>
      <c r="ABS567" s="165"/>
      <c r="ABT567" s="165"/>
      <c r="ABU567" s="165"/>
      <c r="ABV567" s="165"/>
      <c r="ABW567" s="165"/>
      <c r="ABX567" s="165"/>
      <c r="ABY567" s="165"/>
      <c r="ABZ567" s="165"/>
      <c r="ACA567" s="165"/>
      <c r="ACB567" s="165"/>
      <c r="ACC567" s="165"/>
      <c r="ACD567" s="165"/>
      <c r="ACE567" s="165"/>
      <c r="ACF567" s="165"/>
      <c r="ACG567" s="165"/>
      <c r="ACH567" s="165"/>
      <c r="ACI567" s="165"/>
      <c r="ACJ567" s="165"/>
      <c r="ACK567" s="165"/>
      <c r="ACL567" s="165"/>
      <c r="ACM567" s="165"/>
      <c r="ACN567" s="165"/>
      <c r="ACO567" s="165"/>
      <c r="ACP567" s="165"/>
      <c r="ACQ567" s="165"/>
      <c r="ACR567" s="165"/>
      <c r="ACS567" s="165"/>
      <c r="ACT567" s="165"/>
      <c r="ACU567" s="165"/>
      <c r="ACV567" s="165"/>
      <c r="ACW567" s="165"/>
      <c r="ACX567" s="165"/>
      <c r="ACY567" s="165"/>
      <c r="ACZ567" s="165"/>
      <c r="ADA567" s="165"/>
      <c r="ADB567" s="165"/>
      <c r="ADC567" s="165"/>
      <c r="ADD567" s="165"/>
      <c r="ADE567" s="165"/>
      <c r="ADF567" s="165"/>
      <c r="ADG567" s="165"/>
      <c r="ADH567" s="165"/>
      <c r="ADI567" s="165"/>
      <c r="ADJ567" s="165"/>
      <c r="ADK567" s="165"/>
      <c r="ADL567" s="165"/>
      <c r="ADM567" s="165"/>
      <c r="ADN567" s="165"/>
      <c r="ADO567" s="165"/>
      <c r="ADP567" s="165"/>
      <c r="ADQ567" s="165"/>
      <c r="ADR567" s="165"/>
      <c r="ADS567" s="165"/>
      <c r="ADT567" s="165"/>
      <c r="ADU567" s="165"/>
      <c r="ADV567" s="165"/>
      <c r="ADW567" s="165"/>
      <c r="ADX567" s="165"/>
      <c r="ADY567" s="165"/>
      <c r="ADZ567" s="165"/>
      <c r="AEA567" s="165"/>
      <c r="AEB567" s="165"/>
      <c r="AEC567" s="165"/>
      <c r="AED567" s="165"/>
      <c r="AEE567" s="165"/>
      <c r="AEF567" s="165"/>
      <c r="AEG567" s="165"/>
      <c r="AEH567" s="165"/>
      <c r="AEI567" s="165"/>
      <c r="AEJ567" s="165"/>
      <c r="AEK567" s="165"/>
      <c r="AEL567" s="165"/>
      <c r="AEM567" s="165"/>
      <c r="AEN567" s="165"/>
      <c r="AEO567" s="165"/>
      <c r="AEP567" s="165"/>
      <c r="AEQ567" s="165"/>
      <c r="AER567" s="165"/>
      <c r="AES567" s="165"/>
      <c r="AET567" s="165"/>
      <c r="AEU567" s="165"/>
      <c r="AEV567" s="165"/>
      <c r="AEW567" s="165"/>
      <c r="AEX567" s="165"/>
      <c r="AEY567" s="165"/>
      <c r="AEZ567" s="165"/>
      <c r="AFA567" s="165"/>
      <c r="AFB567" s="165"/>
      <c r="AFC567" s="165"/>
      <c r="AFD567" s="165"/>
      <c r="AFE567" s="165"/>
      <c r="AFF567" s="165"/>
      <c r="AFG567" s="165"/>
      <c r="AFH567" s="165"/>
      <c r="AFI567" s="165"/>
      <c r="AFJ567" s="165"/>
      <c r="AFK567" s="165"/>
      <c r="AFL567" s="165"/>
      <c r="AFM567" s="165"/>
      <c r="AFN567" s="165"/>
      <c r="AFO567" s="165"/>
      <c r="AFP567" s="165"/>
      <c r="AFQ567" s="165"/>
      <c r="AFR567" s="165"/>
      <c r="AFS567" s="165"/>
      <c r="AFT567" s="165"/>
      <c r="AFU567" s="165"/>
      <c r="AFV567" s="165"/>
      <c r="AFW567" s="165"/>
      <c r="AFX567" s="165"/>
      <c r="AFY567" s="165"/>
      <c r="AFZ567" s="165"/>
      <c r="AGA567" s="165"/>
      <c r="AGB567" s="165"/>
      <c r="AGC567" s="165"/>
      <c r="AGD567" s="165"/>
      <c r="AGE567" s="165"/>
      <c r="AGF567" s="165"/>
      <c r="AGG567" s="165"/>
      <c r="AGH567" s="165"/>
      <c r="AGI567" s="165"/>
      <c r="AGJ567" s="165"/>
      <c r="AGK567" s="165"/>
      <c r="AGL567" s="165"/>
      <c r="AGM567" s="165"/>
      <c r="AGN567" s="165"/>
      <c r="AGO567" s="165"/>
      <c r="AGP567" s="165"/>
      <c r="AGQ567" s="165"/>
      <c r="AGR567" s="165"/>
      <c r="AGS567" s="165"/>
      <c r="AGT567" s="165"/>
      <c r="AGU567" s="165"/>
      <c r="AGV567" s="165"/>
      <c r="AGW567" s="165"/>
      <c r="AGX567" s="165"/>
      <c r="AGY567" s="165"/>
      <c r="AGZ567" s="165"/>
      <c r="AHA567" s="165"/>
      <c r="AHB567" s="165"/>
      <c r="AHC567" s="165"/>
      <c r="AHD567" s="165"/>
      <c r="AHE567" s="165"/>
      <c r="AHF567" s="165"/>
      <c r="AHG567" s="165"/>
      <c r="AHH567" s="165"/>
      <c r="AHI567" s="165"/>
      <c r="AHJ567" s="165"/>
      <c r="AHK567" s="165"/>
      <c r="AHL567" s="165"/>
      <c r="AHM567" s="165"/>
      <c r="AHN567" s="165"/>
      <c r="AHO567" s="165"/>
      <c r="AHP567" s="165"/>
      <c r="AHQ567" s="165"/>
      <c r="AHR567" s="165"/>
      <c r="AHS567" s="165"/>
      <c r="AHT567" s="165"/>
      <c r="AHU567" s="165"/>
      <c r="AHV567" s="165"/>
      <c r="AHW567" s="165"/>
      <c r="AHX567" s="165"/>
      <c r="AHY567" s="165"/>
      <c r="AHZ567" s="165"/>
      <c r="AIA567" s="165"/>
      <c r="AIB567" s="165"/>
      <c r="AIC567" s="165"/>
      <c r="AID567" s="165"/>
      <c r="AIE567" s="165"/>
      <c r="AIF567" s="165"/>
      <c r="AIG567" s="165"/>
      <c r="AIH567" s="165"/>
      <c r="AII567" s="165"/>
      <c r="AIJ567" s="165"/>
      <c r="AIK567" s="165"/>
      <c r="AIL567" s="165"/>
      <c r="AIM567" s="165"/>
      <c r="AIN567" s="165"/>
      <c r="AIO567" s="165"/>
      <c r="AIP567" s="165"/>
      <c r="AIQ567" s="165"/>
      <c r="AIR567" s="165"/>
      <c r="AIS567" s="165"/>
      <c r="AIT567" s="165"/>
      <c r="AIU567" s="165"/>
      <c r="AIV567" s="165"/>
      <c r="AIW567" s="165"/>
      <c r="AIX567" s="165"/>
      <c r="AIY567" s="165"/>
      <c r="AIZ567" s="165"/>
      <c r="AJA567" s="165"/>
      <c r="AJB567" s="165"/>
      <c r="AJC567" s="165"/>
      <c r="AJD567" s="165"/>
      <c r="AJE567" s="165"/>
      <c r="AJF567" s="165"/>
      <c r="AJG567" s="165"/>
      <c r="AJH567" s="165"/>
      <c r="AJI567" s="165"/>
      <c r="AJJ567" s="165"/>
      <c r="AJK567" s="165"/>
      <c r="AJL567" s="165"/>
      <c r="AJM567" s="165"/>
      <c r="AJN567" s="165"/>
      <c r="AJO567" s="165"/>
      <c r="AJP567" s="165"/>
      <c r="AJQ567" s="165"/>
      <c r="AJR567" s="165"/>
      <c r="AJS567" s="165"/>
      <c r="AJT567" s="165"/>
      <c r="AJU567" s="165"/>
      <c r="AJV567" s="165"/>
      <c r="AJW567" s="165"/>
      <c r="AJX567" s="165"/>
      <c r="AJY567" s="165"/>
      <c r="AJZ567" s="165"/>
    </row>
    <row r="568" spans="1:962" ht="63" x14ac:dyDescent="0.2">
      <c r="A568" s="126">
        <v>60000177</v>
      </c>
      <c r="B568" s="164" t="s">
        <v>1581</v>
      </c>
      <c r="C568" s="169" t="s">
        <v>1368</v>
      </c>
      <c r="D568" s="155">
        <f t="shared" si="36"/>
        <v>6110</v>
      </c>
      <c r="E568" s="155">
        <f>VLOOKUP(A568,[6]Лист2!$A$10:$G$1458,6,0)</f>
        <v>7332</v>
      </c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165"/>
      <c r="BE568" s="165"/>
      <c r="BF568" s="165"/>
      <c r="BG568" s="165"/>
      <c r="BH568" s="165"/>
      <c r="BI568" s="165"/>
      <c r="BJ568" s="165"/>
      <c r="BK568" s="165"/>
      <c r="BL568" s="165"/>
      <c r="BM568" s="165"/>
      <c r="BN568" s="165"/>
      <c r="BO568" s="165"/>
      <c r="BP568" s="165"/>
      <c r="BQ568" s="165"/>
      <c r="BR568" s="165"/>
      <c r="BS568" s="165"/>
      <c r="BT568" s="165"/>
      <c r="BU568" s="165"/>
      <c r="BV568" s="165"/>
      <c r="BW568" s="165"/>
      <c r="BX568" s="165"/>
      <c r="BY568" s="165"/>
      <c r="BZ568" s="165"/>
      <c r="CA568" s="165"/>
      <c r="CB568" s="165"/>
      <c r="CC568" s="165"/>
      <c r="CD568" s="165"/>
      <c r="CE568" s="165"/>
      <c r="CF568" s="165"/>
      <c r="CG568" s="165"/>
      <c r="CH568" s="165"/>
      <c r="CI568" s="165"/>
      <c r="CJ568" s="165"/>
      <c r="CK568" s="165"/>
      <c r="CL568" s="165"/>
      <c r="CM568" s="165"/>
      <c r="CN568" s="165"/>
      <c r="CO568" s="165"/>
      <c r="CP568" s="165"/>
      <c r="CQ568" s="165"/>
      <c r="CR568" s="165"/>
      <c r="CS568" s="165"/>
      <c r="CT568" s="165"/>
      <c r="CU568" s="165"/>
      <c r="CV568" s="165"/>
      <c r="CW568" s="165"/>
      <c r="CX568" s="165"/>
      <c r="CY568" s="165"/>
      <c r="CZ568" s="165"/>
      <c r="DA568" s="165"/>
      <c r="DB568" s="165"/>
      <c r="DC568" s="165"/>
      <c r="DD568" s="165"/>
      <c r="DE568" s="165"/>
      <c r="DF568" s="165"/>
      <c r="DG568" s="165"/>
      <c r="DH568" s="165"/>
      <c r="DI568" s="165"/>
      <c r="DJ568" s="165"/>
      <c r="DK568" s="165"/>
      <c r="DL568" s="165"/>
      <c r="DM568" s="165"/>
      <c r="DN568" s="165"/>
      <c r="DO568" s="165"/>
      <c r="DP568" s="165"/>
      <c r="DQ568" s="165"/>
      <c r="DR568" s="165"/>
      <c r="DS568" s="165"/>
      <c r="DT568" s="165"/>
      <c r="DU568" s="165"/>
      <c r="DV568" s="165"/>
      <c r="DW568" s="165"/>
      <c r="DX568" s="165"/>
      <c r="DY568" s="165"/>
      <c r="DZ568" s="165"/>
      <c r="EA568" s="165"/>
      <c r="EB568" s="165"/>
      <c r="EC568" s="165"/>
      <c r="ED568" s="165"/>
      <c r="EE568" s="165"/>
      <c r="EF568" s="165"/>
      <c r="EG568" s="165"/>
      <c r="EH568" s="165"/>
      <c r="EI568" s="165"/>
      <c r="EJ568" s="165"/>
      <c r="EK568" s="165"/>
      <c r="EL568" s="165"/>
      <c r="EM568" s="165"/>
      <c r="EN568" s="165"/>
      <c r="EO568" s="165"/>
      <c r="EP568" s="165"/>
      <c r="EQ568" s="165"/>
      <c r="ER568" s="165"/>
      <c r="ES568" s="165"/>
      <c r="ET568" s="165"/>
      <c r="EU568" s="165"/>
      <c r="EV568" s="165"/>
      <c r="EW568" s="165"/>
      <c r="EX568" s="165"/>
      <c r="EY568" s="165"/>
      <c r="EZ568" s="165"/>
      <c r="FA568" s="165"/>
      <c r="FB568" s="165"/>
      <c r="FC568" s="165"/>
      <c r="FD568" s="165"/>
      <c r="FE568" s="165"/>
      <c r="FF568" s="165"/>
      <c r="FG568" s="165"/>
      <c r="FH568" s="165"/>
      <c r="FI568" s="165"/>
      <c r="FJ568" s="165"/>
      <c r="FK568" s="165"/>
      <c r="FL568" s="165"/>
      <c r="FM568" s="165"/>
      <c r="FN568" s="165"/>
      <c r="FO568" s="165"/>
      <c r="FP568" s="165"/>
      <c r="FQ568" s="165"/>
      <c r="FR568" s="165"/>
      <c r="FS568" s="165"/>
      <c r="FT568" s="165"/>
      <c r="FU568" s="165"/>
      <c r="FV568" s="165"/>
      <c r="FW568" s="165"/>
      <c r="FX568" s="165"/>
      <c r="FY568" s="165"/>
      <c r="FZ568" s="165"/>
      <c r="GA568" s="165"/>
      <c r="GB568" s="165"/>
      <c r="GC568" s="165"/>
      <c r="GD568" s="165"/>
      <c r="GE568" s="165"/>
      <c r="GF568" s="165"/>
      <c r="GG568" s="165"/>
      <c r="GH568" s="165"/>
      <c r="GI568" s="165"/>
      <c r="GJ568" s="165"/>
      <c r="GK568" s="165"/>
      <c r="GL568" s="165"/>
      <c r="GM568" s="165"/>
      <c r="GN568" s="165"/>
      <c r="GO568" s="165"/>
      <c r="GP568" s="165"/>
      <c r="GQ568" s="165"/>
      <c r="GR568" s="165"/>
      <c r="GS568" s="165"/>
      <c r="GT568" s="165"/>
      <c r="GU568" s="165"/>
      <c r="GV568" s="165"/>
      <c r="GW568" s="165"/>
      <c r="GX568" s="165"/>
      <c r="GY568" s="165"/>
      <c r="GZ568" s="165"/>
      <c r="HA568" s="165"/>
      <c r="HB568" s="165"/>
      <c r="HC568" s="165"/>
      <c r="HD568" s="165"/>
      <c r="HE568" s="165"/>
      <c r="HF568" s="165"/>
      <c r="HG568" s="165"/>
      <c r="HH568" s="165"/>
      <c r="HI568" s="165"/>
      <c r="HJ568" s="165"/>
      <c r="HK568" s="165"/>
      <c r="HL568" s="165"/>
      <c r="HM568" s="165"/>
      <c r="HN568" s="165"/>
      <c r="HO568" s="165"/>
      <c r="HP568" s="165"/>
      <c r="HQ568" s="165"/>
      <c r="HR568" s="165"/>
      <c r="HS568" s="165"/>
      <c r="HT568" s="165"/>
      <c r="HU568" s="165"/>
      <c r="HV568" s="165"/>
      <c r="HW568" s="165"/>
      <c r="HX568" s="165"/>
      <c r="HY568" s="165"/>
      <c r="HZ568" s="165"/>
      <c r="IA568" s="165"/>
      <c r="IB568" s="165"/>
      <c r="IC568" s="165"/>
      <c r="ID568" s="165"/>
      <c r="IE568" s="165"/>
      <c r="IF568" s="165"/>
      <c r="IG568" s="165"/>
      <c r="IH568" s="165"/>
      <c r="II568" s="165"/>
      <c r="IJ568" s="165"/>
      <c r="IK568" s="165"/>
      <c r="IL568" s="165"/>
      <c r="IM568" s="165"/>
      <c r="IN568" s="165"/>
      <c r="IO568" s="165"/>
      <c r="IP568" s="165"/>
      <c r="IQ568" s="165"/>
      <c r="IR568" s="165"/>
      <c r="IS568" s="165"/>
      <c r="IT568" s="165"/>
      <c r="IU568" s="165"/>
      <c r="IV568" s="165"/>
      <c r="IW568" s="165"/>
      <c r="IX568" s="165"/>
      <c r="IY568" s="165"/>
      <c r="IZ568" s="165"/>
      <c r="JA568" s="165"/>
      <c r="JB568" s="165"/>
      <c r="JC568" s="165"/>
      <c r="JD568" s="165"/>
      <c r="JE568" s="165"/>
      <c r="JF568" s="165"/>
      <c r="JG568" s="165"/>
      <c r="JH568" s="165"/>
      <c r="JI568" s="165"/>
      <c r="JJ568" s="165"/>
      <c r="JK568" s="165"/>
      <c r="JL568" s="165"/>
      <c r="JM568" s="165"/>
      <c r="JN568" s="165"/>
      <c r="JO568" s="165"/>
      <c r="JP568" s="165"/>
      <c r="JQ568" s="165"/>
      <c r="JR568" s="165"/>
      <c r="JS568" s="165"/>
      <c r="JT568" s="165"/>
      <c r="JU568" s="165"/>
      <c r="JV568" s="165"/>
      <c r="JW568" s="165"/>
      <c r="JX568" s="165"/>
      <c r="JY568" s="165"/>
      <c r="JZ568" s="165"/>
      <c r="KA568" s="165"/>
      <c r="KB568" s="165"/>
      <c r="KC568" s="165"/>
      <c r="KD568" s="165"/>
      <c r="KE568" s="165"/>
      <c r="KF568" s="165"/>
      <c r="KG568" s="165"/>
      <c r="KH568" s="165"/>
      <c r="KI568" s="165"/>
      <c r="KJ568" s="165"/>
      <c r="KK568" s="165"/>
      <c r="KL568" s="165"/>
      <c r="KM568" s="165"/>
      <c r="KN568" s="165"/>
      <c r="KO568" s="165"/>
      <c r="KP568" s="165"/>
      <c r="KQ568" s="165"/>
      <c r="KR568" s="165"/>
      <c r="KS568" s="165"/>
      <c r="KT568" s="165"/>
      <c r="KU568" s="165"/>
      <c r="KV568" s="165"/>
      <c r="KW568" s="165"/>
      <c r="KX568" s="165"/>
      <c r="KY568" s="165"/>
      <c r="KZ568" s="165"/>
      <c r="LA568" s="165"/>
      <c r="LB568" s="165"/>
      <c r="LC568" s="165"/>
      <c r="LD568" s="165"/>
      <c r="LE568" s="165"/>
      <c r="LF568" s="165"/>
      <c r="LG568" s="165"/>
      <c r="LH568" s="165"/>
      <c r="LI568" s="165"/>
      <c r="LJ568" s="165"/>
      <c r="LK568" s="165"/>
      <c r="LL568" s="165"/>
      <c r="LM568" s="165"/>
      <c r="LN568" s="165"/>
      <c r="LO568" s="165"/>
      <c r="LP568" s="165"/>
      <c r="LQ568" s="165"/>
      <c r="LR568" s="165"/>
      <c r="LS568" s="165"/>
      <c r="LT568" s="165"/>
      <c r="LU568" s="165"/>
      <c r="LV568" s="165"/>
      <c r="LW568" s="165"/>
      <c r="LX568" s="165"/>
      <c r="LY568" s="165"/>
      <c r="LZ568" s="165"/>
      <c r="MA568" s="165"/>
      <c r="MB568" s="165"/>
      <c r="MC568" s="165"/>
      <c r="MD568" s="165"/>
      <c r="ME568" s="165"/>
      <c r="MF568" s="165"/>
      <c r="MG568" s="165"/>
      <c r="MH568" s="165"/>
      <c r="MI568" s="165"/>
      <c r="MJ568" s="165"/>
      <c r="MK568" s="165"/>
      <c r="ML568" s="165"/>
      <c r="MM568" s="165"/>
      <c r="MN568" s="165"/>
      <c r="MO568" s="165"/>
      <c r="MP568" s="165"/>
      <c r="MQ568" s="165"/>
      <c r="MR568" s="165"/>
      <c r="MS568" s="165"/>
      <c r="MT568" s="165"/>
      <c r="MU568" s="165"/>
      <c r="MV568" s="165"/>
      <c r="MW568" s="165"/>
      <c r="MX568" s="165"/>
      <c r="MY568" s="165"/>
      <c r="MZ568" s="165"/>
      <c r="NA568" s="165"/>
      <c r="NB568" s="165"/>
      <c r="NC568" s="165"/>
      <c r="ND568" s="165"/>
      <c r="NE568" s="165"/>
      <c r="NF568" s="165"/>
      <c r="NG568" s="165"/>
      <c r="NH568" s="165"/>
      <c r="NI568" s="165"/>
      <c r="NJ568" s="165"/>
      <c r="NK568" s="165"/>
      <c r="NL568" s="165"/>
      <c r="NM568" s="165"/>
      <c r="NN568" s="165"/>
      <c r="NO568" s="165"/>
      <c r="NP568" s="165"/>
      <c r="NQ568" s="165"/>
      <c r="NR568" s="165"/>
      <c r="NS568" s="165"/>
      <c r="NT568" s="165"/>
      <c r="NU568" s="165"/>
      <c r="NV568" s="165"/>
      <c r="NW568" s="165"/>
      <c r="NX568" s="165"/>
      <c r="NY568" s="165"/>
      <c r="NZ568" s="165"/>
      <c r="OA568" s="165"/>
      <c r="OB568" s="165"/>
      <c r="OC568" s="165"/>
      <c r="OD568" s="165"/>
      <c r="OE568" s="165"/>
      <c r="OF568" s="165"/>
      <c r="OG568" s="165"/>
      <c r="OH568" s="165"/>
      <c r="OI568" s="165"/>
      <c r="OJ568" s="165"/>
      <c r="OK568" s="165"/>
      <c r="OL568" s="165"/>
      <c r="OM568" s="165"/>
      <c r="ON568" s="165"/>
      <c r="OO568" s="165"/>
      <c r="OP568" s="165"/>
      <c r="OQ568" s="165"/>
      <c r="OR568" s="165"/>
      <c r="OS568" s="165"/>
      <c r="OT568" s="165"/>
      <c r="OU568" s="165"/>
      <c r="OV568" s="165"/>
      <c r="OW568" s="165"/>
      <c r="OX568" s="165"/>
      <c r="OY568" s="165"/>
      <c r="OZ568" s="165"/>
      <c r="PA568" s="165"/>
      <c r="PB568" s="165"/>
      <c r="PC568" s="165"/>
      <c r="PD568" s="165"/>
      <c r="PE568" s="165"/>
      <c r="PF568" s="165"/>
      <c r="PG568" s="165"/>
      <c r="PH568" s="165"/>
      <c r="PI568" s="165"/>
      <c r="PJ568" s="165"/>
      <c r="PK568" s="165"/>
      <c r="PL568" s="165"/>
      <c r="PM568" s="165"/>
      <c r="PN568" s="165"/>
      <c r="PO568" s="165"/>
      <c r="PP568" s="165"/>
      <c r="PQ568" s="165"/>
      <c r="PR568" s="165"/>
      <c r="PS568" s="165"/>
      <c r="PT568" s="165"/>
      <c r="PU568" s="165"/>
      <c r="PV568" s="165"/>
      <c r="PW568" s="165"/>
      <c r="PX568" s="165"/>
      <c r="PY568" s="165"/>
      <c r="PZ568" s="165"/>
      <c r="QA568" s="165"/>
      <c r="QB568" s="165"/>
      <c r="QC568" s="165"/>
      <c r="QD568" s="165"/>
      <c r="QE568" s="165"/>
      <c r="QF568" s="165"/>
      <c r="QG568" s="165"/>
      <c r="QH568" s="165"/>
      <c r="QI568" s="165"/>
      <c r="QJ568" s="165"/>
      <c r="QK568" s="165"/>
      <c r="QL568" s="165"/>
      <c r="QM568" s="165"/>
      <c r="QN568" s="165"/>
      <c r="QO568" s="165"/>
      <c r="QP568" s="165"/>
      <c r="QQ568" s="165"/>
      <c r="QR568" s="165"/>
      <c r="QS568" s="165"/>
      <c r="QT568" s="165"/>
      <c r="QU568" s="165"/>
      <c r="QV568" s="165"/>
      <c r="QW568" s="165"/>
      <c r="QX568" s="165"/>
      <c r="QY568" s="165"/>
      <c r="QZ568" s="165"/>
      <c r="RA568" s="165"/>
      <c r="RB568" s="165"/>
      <c r="RC568" s="165"/>
      <c r="RD568" s="165"/>
      <c r="RE568" s="165"/>
      <c r="RF568" s="165"/>
      <c r="RG568" s="165"/>
      <c r="RH568" s="165"/>
      <c r="RI568" s="165"/>
      <c r="RJ568" s="165"/>
      <c r="RK568" s="165"/>
      <c r="RL568" s="165"/>
      <c r="RM568" s="165"/>
      <c r="RN568" s="165"/>
      <c r="RO568" s="165"/>
      <c r="RP568" s="165"/>
      <c r="RQ568" s="165"/>
      <c r="RR568" s="165"/>
      <c r="RS568" s="165"/>
      <c r="RT568" s="165"/>
      <c r="RU568" s="165"/>
      <c r="RV568" s="165"/>
      <c r="RW568" s="165"/>
      <c r="RX568" s="165"/>
      <c r="RY568" s="165"/>
      <c r="RZ568" s="165"/>
      <c r="SA568" s="165"/>
      <c r="SB568" s="165"/>
      <c r="SC568" s="165"/>
      <c r="SD568" s="165"/>
      <c r="SE568" s="165"/>
      <c r="SF568" s="165"/>
      <c r="SG568" s="165"/>
      <c r="SH568" s="165"/>
      <c r="SI568" s="165"/>
      <c r="SJ568" s="165"/>
      <c r="SK568" s="165"/>
      <c r="SL568" s="165"/>
      <c r="SM568" s="165"/>
      <c r="SN568" s="165"/>
      <c r="SO568" s="165"/>
      <c r="SP568" s="165"/>
      <c r="SQ568" s="165"/>
      <c r="SR568" s="165"/>
      <c r="SS568" s="165"/>
      <c r="ST568" s="165"/>
      <c r="SU568" s="165"/>
      <c r="SV568" s="165"/>
      <c r="SW568" s="165"/>
      <c r="SX568" s="165"/>
      <c r="SY568" s="165"/>
      <c r="SZ568" s="165"/>
      <c r="TA568" s="165"/>
      <c r="TB568" s="165"/>
      <c r="TC568" s="165"/>
      <c r="TD568" s="165"/>
      <c r="TE568" s="165"/>
      <c r="TF568" s="165"/>
      <c r="TG568" s="165"/>
      <c r="TH568" s="165"/>
      <c r="TI568" s="165"/>
      <c r="TJ568" s="165"/>
      <c r="TK568" s="165"/>
      <c r="TL568" s="165"/>
      <c r="TM568" s="165"/>
      <c r="TN568" s="165"/>
      <c r="TO568" s="165"/>
      <c r="TP568" s="165"/>
      <c r="TQ568" s="165"/>
      <c r="TR568" s="165"/>
      <c r="TS568" s="165"/>
      <c r="TT568" s="165"/>
      <c r="TU568" s="165"/>
      <c r="TV568" s="165"/>
      <c r="TW568" s="165"/>
      <c r="TX568" s="165"/>
      <c r="TY568" s="165"/>
      <c r="TZ568" s="165"/>
      <c r="UA568" s="165"/>
      <c r="UB568" s="165"/>
      <c r="UC568" s="165"/>
      <c r="UD568" s="165"/>
      <c r="UE568" s="165"/>
      <c r="UF568" s="165"/>
      <c r="UG568" s="165"/>
      <c r="UH568" s="165"/>
      <c r="UI568" s="165"/>
      <c r="UJ568" s="165"/>
      <c r="UK568" s="165"/>
      <c r="UL568" s="165"/>
      <c r="UM568" s="165"/>
      <c r="UN568" s="165"/>
      <c r="UO568" s="165"/>
      <c r="UP568" s="165"/>
      <c r="UQ568" s="165"/>
      <c r="UR568" s="165"/>
      <c r="US568" s="165"/>
      <c r="UT568" s="165"/>
      <c r="UU568" s="165"/>
      <c r="UV568" s="165"/>
      <c r="UW568" s="165"/>
      <c r="UX568" s="165"/>
      <c r="UY568" s="165"/>
      <c r="UZ568" s="165"/>
      <c r="VA568" s="165"/>
      <c r="VB568" s="165"/>
      <c r="VC568" s="165"/>
      <c r="VD568" s="165"/>
      <c r="VE568" s="165"/>
      <c r="VF568" s="165"/>
      <c r="VG568" s="165"/>
      <c r="VH568" s="165"/>
      <c r="VI568" s="165"/>
      <c r="VJ568" s="165"/>
      <c r="VK568" s="165"/>
      <c r="VL568" s="165"/>
      <c r="VM568" s="165"/>
      <c r="VN568" s="165"/>
      <c r="VO568" s="165"/>
      <c r="VP568" s="165"/>
      <c r="VQ568" s="165"/>
      <c r="VR568" s="165"/>
      <c r="VS568" s="165"/>
      <c r="VT568" s="165"/>
      <c r="VU568" s="165"/>
      <c r="VV568" s="165"/>
      <c r="VW568" s="165"/>
      <c r="VX568" s="165"/>
      <c r="VY568" s="165"/>
      <c r="VZ568" s="165"/>
      <c r="WA568" s="165"/>
      <c r="WB568" s="165"/>
      <c r="WC568" s="165"/>
      <c r="WD568" s="165"/>
      <c r="WE568" s="165"/>
      <c r="WF568" s="165"/>
      <c r="WG568" s="165"/>
      <c r="WH568" s="165"/>
      <c r="WI568" s="165"/>
      <c r="WJ568" s="165"/>
      <c r="WK568" s="165"/>
      <c r="WL568" s="165"/>
      <c r="WM568" s="165"/>
      <c r="WN568" s="165"/>
      <c r="WO568" s="165"/>
      <c r="WP568" s="165"/>
      <c r="WQ568" s="165"/>
      <c r="WR568" s="165"/>
      <c r="WS568" s="165"/>
      <c r="WT568" s="165"/>
      <c r="WU568" s="165"/>
      <c r="WV568" s="165"/>
      <c r="WW568" s="165"/>
      <c r="WX568" s="165"/>
      <c r="WY568" s="165"/>
      <c r="WZ568" s="165"/>
      <c r="XA568" s="165"/>
      <c r="XB568" s="165"/>
      <c r="XC568" s="165"/>
      <c r="XD568" s="165"/>
      <c r="XE568" s="165"/>
      <c r="XF568" s="165"/>
      <c r="XG568" s="165"/>
      <c r="XH568" s="165"/>
      <c r="XI568" s="165"/>
      <c r="XJ568" s="165"/>
      <c r="XK568" s="165"/>
      <c r="XL568" s="165"/>
      <c r="XM568" s="165"/>
      <c r="XN568" s="165"/>
      <c r="XO568" s="165"/>
      <c r="XP568" s="165"/>
      <c r="XQ568" s="165"/>
      <c r="XR568" s="165"/>
      <c r="XS568" s="165"/>
      <c r="XT568" s="165"/>
      <c r="XU568" s="165"/>
      <c r="XV568" s="165"/>
      <c r="XW568" s="165"/>
      <c r="XX568" s="165"/>
      <c r="XY568" s="165"/>
      <c r="XZ568" s="165"/>
      <c r="YA568" s="165"/>
      <c r="YB568" s="165"/>
      <c r="YC568" s="165"/>
      <c r="YD568" s="165"/>
      <c r="YE568" s="165"/>
      <c r="YF568" s="165"/>
      <c r="YG568" s="165"/>
      <c r="YH568" s="165"/>
      <c r="YI568" s="165"/>
      <c r="YJ568" s="165"/>
      <c r="YK568" s="165"/>
      <c r="YL568" s="165"/>
      <c r="YM568" s="165"/>
      <c r="YN568" s="165"/>
      <c r="YO568" s="165"/>
      <c r="YP568" s="165"/>
      <c r="YQ568" s="165"/>
      <c r="YR568" s="165"/>
      <c r="YS568" s="165"/>
      <c r="YT568" s="165"/>
      <c r="YU568" s="165"/>
      <c r="YV568" s="165"/>
      <c r="YW568" s="165"/>
      <c r="YX568" s="165"/>
      <c r="YY568" s="165"/>
      <c r="YZ568" s="165"/>
      <c r="ZA568" s="165"/>
      <c r="ZB568" s="165"/>
      <c r="ZC568" s="165"/>
      <c r="ZD568" s="165"/>
      <c r="ZE568" s="165"/>
      <c r="ZF568" s="165"/>
      <c r="ZG568" s="165"/>
      <c r="ZH568" s="165"/>
      <c r="ZI568" s="165"/>
      <c r="ZJ568" s="165"/>
      <c r="ZK568" s="165"/>
      <c r="ZL568" s="165"/>
      <c r="ZM568" s="165"/>
      <c r="ZN568" s="165"/>
      <c r="ZO568" s="165"/>
      <c r="ZP568" s="165"/>
      <c r="ZQ568" s="165"/>
      <c r="ZR568" s="165"/>
      <c r="ZS568" s="165"/>
      <c r="ZT568" s="165"/>
      <c r="ZU568" s="165"/>
      <c r="ZV568" s="165"/>
      <c r="ZW568" s="165"/>
      <c r="ZX568" s="165"/>
      <c r="ZY568" s="165"/>
      <c r="ZZ568" s="165"/>
      <c r="AAA568" s="165"/>
      <c r="AAB568" s="165"/>
      <c r="AAC568" s="165"/>
      <c r="AAD568" s="165"/>
      <c r="AAE568" s="165"/>
      <c r="AAF568" s="165"/>
      <c r="AAG568" s="165"/>
      <c r="AAH568" s="165"/>
      <c r="AAI568" s="165"/>
      <c r="AAJ568" s="165"/>
      <c r="AAK568" s="165"/>
      <c r="AAL568" s="165"/>
      <c r="AAM568" s="165"/>
      <c r="AAN568" s="165"/>
      <c r="AAO568" s="165"/>
      <c r="AAP568" s="165"/>
      <c r="AAQ568" s="165"/>
      <c r="AAR568" s="165"/>
      <c r="AAS568" s="165"/>
      <c r="AAT568" s="165"/>
      <c r="AAU568" s="165"/>
      <c r="AAV568" s="165"/>
      <c r="AAW568" s="165"/>
      <c r="AAX568" s="165"/>
      <c r="AAY568" s="165"/>
      <c r="AAZ568" s="165"/>
      <c r="ABA568" s="165"/>
      <c r="ABB568" s="165"/>
      <c r="ABC568" s="165"/>
      <c r="ABD568" s="165"/>
      <c r="ABE568" s="165"/>
      <c r="ABF568" s="165"/>
      <c r="ABG568" s="165"/>
      <c r="ABH568" s="165"/>
      <c r="ABI568" s="165"/>
      <c r="ABJ568" s="165"/>
      <c r="ABK568" s="165"/>
      <c r="ABL568" s="165"/>
      <c r="ABM568" s="165"/>
      <c r="ABN568" s="165"/>
      <c r="ABO568" s="165"/>
      <c r="ABP568" s="165"/>
      <c r="ABQ568" s="165"/>
      <c r="ABR568" s="165"/>
      <c r="ABS568" s="165"/>
      <c r="ABT568" s="165"/>
      <c r="ABU568" s="165"/>
      <c r="ABV568" s="165"/>
      <c r="ABW568" s="165"/>
      <c r="ABX568" s="165"/>
      <c r="ABY568" s="165"/>
      <c r="ABZ568" s="165"/>
      <c r="ACA568" s="165"/>
      <c r="ACB568" s="165"/>
      <c r="ACC568" s="165"/>
      <c r="ACD568" s="165"/>
      <c r="ACE568" s="165"/>
      <c r="ACF568" s="165"/>
      <c r="ACG568" s="165"/>
      <c r="ACH568" s="165"/>
      <c r="ACI568" s="165"/>
      <c r="ACJ568" s="165"/>
      <c r="ACK568" s="165"/>
      <c r="ACL568" s="165"/>
      <c r="ACM568" s="165"/>
      <c r="ACN568" s="165"/>
      <c r="ACO568" s="165"/>
      <c r="ACP568" s="165"/>
      <c r="ACQ568" s="165"/>
      <c r="ACR568" s="165"/>
      <c r="ACS568" s="165"/>
      <c r="ACT568" s="165"/>
      <c r="ACU568" s="165"/>
      <c r="ACV568" s="165"/>
      <c r="ACW568" s="165"/>
      <c r="ACX568" s="165"/>
      <c r="ACY568" s="165"/>
      <c r="ACZ568" s="165"/>
      <c r="ADA568" s="165"/>
      <c r="ADB568" s="165"/>
      <c r="ADC568" s="165"/>
      <c r="ADD568" s="165"/>
      <c r="ADE568" s="165"/>
      <c r="ADF568" s="165"/>
      <c r="ADG568" s="165"/>
      <c r="ADH568" s="165"/>
      <c r="ADI568" s="165"/>
      <c r="ADJ568" s="165"/>
      <c r="ADK568" s="165"/>
      <c r="ADL568" s="165"/>
      <c r="ADM568" s="165"/>
      <c r="ADN568" s="165"/>
      <c r="ADO568" s="165"/>
      <c r="ADP568" s="165"/>
      <c r="ADQ568" s="165"/>
      <c r="ADR568" s="165"/>
      <c r="ADS568" s="165"/>
      <c r="ADT568" s="165"/>
      <c r="ADU568" s="165"/>
      <c r="ADV568" s="165"/>
      <c r="ADW568" s="165"/>
      <c r="ADX568" s="165"/>
      <c r="ADY568" s="165"/>
      <c r="ADZ568" s="165"/>
      <c r="AEA568" s="165"/>
      <c r="AEB568" s="165"/>
      <c r="AEC568" s="165"/>
      <c r="AED568" s="165"/>
      <c r="AEE568" s="165"/>
      <c r="AEF568" s="165"/>
      <c r="AEG568" s="165"/>
      <c r="AEH568" s="165"/>
      <c r="AEI568" s="165"/>
      <c r="AEJ568" s="165"/>
      <c r="AEK568" s="165"/>
      <c r="AEL568" s="165"/>
      <c r="AEM568" s="165"/>
      <c r="AEN568" s="165"/>
      <c r="AEO568" s="165"/>
      <c r="AEP568" s="165"/>
      <c r="AEQ568" s="165"/>
      <c r="AER568" s="165"/>
      <c r="AES568" s="165"/>
      <c r="AET568" s="165"/>
      <c r="AEU568" s="165"/>
      <c r="AEV568" s="165"/>
      <c r="AEW568" s="165"/>
      <c r="AEX568" s="165"/>
      <c r="AEY568" s="165"/>
      <c r="AEZ568" s="165"/>
      <c r="AFA568" s="165"/>
      <c r="AFB568" s="165"/>
      <c r="AFC568" s="165"/>
      <c r="AFD568" s="165"/>
      <c r="AFE568" s="165"/>
      <c r="AFF568" s="165"/>
      <c r="AFG568" s="165"/>
      <c r="AFH568" s="165"/>
      <c r="AFI568" s="165"/>
      <c r="AFJ568" s="165"/>
      <c r="AFK568" s="165"/>
      <c r="AFL568" s="165"/>
      <c r="AFM568" s="165"/>
      <c r="AFN568" s="165"/>
      <c r="AFO568" s="165"/>
      <c r="AFP568" s="165"/>
      <c r="AFQ568" s="165"/>
      <c r="AFR568" s="165"/>
      <c r="AFS568" s="165"/>
      <c r="AFT568" s="165"/>
      <c r="AFU568" s="165"/>
      <c r="AFV568" s="165"/>
      <c r="AFW568" s="165"/>
      <c r="AFX568" s="165"/>
      <c r="AFY568" s="165"/>
      <c r="AFZ568" s="165"/>
      <c r="AGA568" s="165"/>
      <c r="AGB568" s="165"/>
      <c r="AGC568" s="165"/>
      <c r="AGD568" s="165"/>
      <c r="AGE568" s="165"/>
      <c r="AGF568" s="165"/>
      <c r="AGG568" s="165"/>
      <c r="AGH568" s="165"/>
      <c r="AGI568" s="165"/>
      <c r="AGJ568" s="165"/>
      <c r="AGK568" s="165"/>
      <c r="AGL568" s="165"/>
      <c r="AGM568" s="165"/>
      <c r="AGN568" s="165"/>
      <c r="AGO568" s="165"/>
      <c r="AGP568" s="165"/>
      <c r="AGQ568" s="165"/>
      <c r="AGR568" s="165"/>
      <c r="AGS568" s="165"/>
      <c r="AGT568" s="165"/>
      <c r="AGU568" s="165"/>
      <c r="AGV568" s="165"/>
      <c r="AGW568" s="165"/>
      <c r="AGX568" s="165"/>
      <c r="AGY568" s="165"/>
      <c r="AGZ568" s="165"/>
      <c r="AHA568" s="165"/>
      <c r="AHB568" s="165"/>
      <c r="AHC568" s="165"/>
      <c r="AHD568" s="165"/>
      <c r="AHE568" s="165"/>
      <c r="AHF568" s="165"/>
      <c r="AHG568" s="165"/>
      <c r="AHH568" s="165"/>
      <c r="AHI568" s="165"/>
      <c r="AHJ568" s="165"/>
      <c r="AHK568" s="165"/>
      <c r="AHL568" s="165"/>
      <c r="AHM568" s="165"/>
      <c r="AHN568" s="165"/>
      <c r="AHO568" s="165"/>
      <c r="AHP568" s="165"/>
      <c r="AHQ568" s="165"/>
      <c r="AHR568" s="165"/>
      <c r="AHS568" s="165"/>
      <c r="AHT568" s="165"/>
      <c r="AHU568" s="165"/>
      <c r="AHV568" s="165"/>
      <c r="AHW568" s="165"/>
      <c r="AHX568" s="165"/>
      <c r="AHY568" s="165"/>
      <c r="AHZ568" s="165"/>
      <c r="AIA568" s="165"/>
      <c r="AIB568" s="165"/>
      <c r="AIC568" s="165"/>
      <c r="AID568" s="165"/>
      <c r="AIE568" s="165"/>
      <c r="AIF568" s="165"/>
      <c r="AIG568" s="165"/>
      <c r="AIH568" s="165"/>
      <c r="AII568" s="165"/>
      <c r="AIJ568" s="165"/>
      <c r="AIK568" s="165"/>
      <c r="AIL568" s="165"/>
      <c r="AIM568" s="165"/>
      <c r="AIN568" s="165"/>
      <c r="AIO568" s="165"/>
      <c r="AIP568" s="165"/>
      <c r="AIQ568" s="165"/>
      <c r="AIR568" s="165"/>
      <c r="AIS568" s="165"/>
      <c r="AIT568" s="165"/>
      <c r="AIU568" s="165"/>
      <c r="AIV568" s="165"/>
      <c r="AIW568" s="165"/>
      <c r="AIX568" s="165"/>
      <c r="AIY568" s="165"/>
      <c r="AIZ568" s="165"/>
      <c r="AJA568" s="165"/>
      <c r="AJB568" s="165"/>
      <c r="AJC568" s="165"/>
      <c r="AJD568" s="165"/>
      <c r="AJE568" s="165"/>
      <c r="AJF568" s="165"/>
      <c r="AJG568" s="165"/>
      <c r="AJH568" s="165"/>
      <c r="AJI568" s="165"/>
      <c r="AJJ568" s="165"/>
      <c r="AJK568" s="165"/>
      <c r="AJL568" s="165"/>
      <c r="AJM568" s="165"/>
      <c r="AJN568" s="165"/>
      <c r="AJO568" s="165"/>
      <c r="AJP568" s="165"/>
      <c r="AJQ568" s="165"/>
      <c r="AJR568" s="165"/>
      <c r="AJS568" s="165"/>
      <c r="AJT568" s="165"/>
      <c r="AJU568" s="165"/>
      <c r="AJV568" s="165"/>
      <c r="AJW568" s="165"/>
      <c r="AJX568" s="165"/>
      <c r="AJY568" s="165"/>
      <c r="AJZ568" s="165"/>
    </row>
    <row r="569" spans="1:962" ht="47.25" x14ac:dyDescent="0.2">
      <c r="A569" s="126">
        <v>60000178</v>
      </c>
      <c r="B569" s="164" t="s">
        <v>1582</v>
      </c>
      <c r="C569" s="169" t="s">
        <v>1368</v>
      </c>
      <c r="D569" s="155">
        <f t="shared" si="36"/>
        <v>5120</v>
      </c>
      <c r="E569" s="155">
        <f>VLOOKUP(A569,[6]Лист2!$A$10:$G$1458,6,0)</f>
        <v>6144</v>
      </c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  <c r="AZ569" s="165"/>
      <c r="BA569" s="165"/>
      <c r="BB569" s="165"/>
      <c r="BC569" s="165"/>
      <c r="BD569" s="165"/>
      <c r="BE569" s="165"/>
      <c r="BF569" s="165"/>
      <c r="BG569" s="165"/>
      <c r="BH569" s="165"/>
      <c r="BI569" s="165"/>
      <c r="BJ569" s="165"/>
      <c r="BK569" s="165"/>
      <c r="BL569" s="165"/>
      <c r="BM569" s="165"/>
      <c r="BN569" s="165"/>
      <c r="BO569" s="165"/>
      <c r="BP569" s="165"/>
      <c r="BQ569" s="165"/>
      <c r="BR569" s="165"/>
      <c r="BS569" s="165"/>
      <c r="BT569" s="165"/>
      <c r="BU569" s="165"/>
      <c r="BV569" s="165"/>
      <c r="BW569" s="165"/>
      <c r="BX569" s="165"/>
      <c r="BY569" s="165"/>
      <c r="BZ569" s="165"/>
      <c r="CA569" s="165"/>
      <c r="CB569" s="165"/>
      <c r="CC569" s="165"/>
      <c r="CD569" s="165"/>
      <c r="CE569" s="165"/>
      <c r="CF569" s="165"/>
      <c r="CG569" s="165"/>
      <c r="CH569" s="165"/>
      <c r="CI569" s="165"/>
      <c r="CJ569" s="165"/>
      <c r="CK569" s="165"/>
      <c r="CL569" s="165"/>
      <c r="CM569" s="165"/>
      <c r="CN569" s="165"/>
      <c r="CO569" s="165"/>
      <c r="CP569" s="165"/>
      <c r="CQ569" s="165"/>
      <c r="CR569" s="165"/>
      <c r="CS569" s="165"/>
      <c r="CT569" s="165"/>
      <c r="CU569" s="165"/>
      <c r="CV569" s="165"/>
      <c r="CW569" s="165"/>
      <c r="CX569" s="165"/>
      <c r="CY569" s="165"/>
      <c r="CZ569" s="165"/>
      <c r="DA569" s="165"/>
      <c r="DB569" s="165"/>
      <c r="DC569" s="165"/>
      <c r="DD569" s="165"/>
      <c r="DE569" s="165"/>
      <c r="DF569" s="165"/>
      <c r="DG569" s="165"/>
      <c r="DH569" s="165"/>
      <c r="DI569" s="165"/>
      <c r="DJ569" s="165"/>
      <c r="DK569" s="165"/>
      <c r="DL569" s="165"/>
      <c r="DM569" s="165"/>
      <c r="DN569" s="165"/>
      <c r="DO569" s="165"/>
      <c r="DP569" s="165"/>
      <c r="DQ569" s="165"/>
      <c r="DR569" s="165"/>
      <c r="DS569" s="165"/>
      <c r="DT569" s="165"/>
      <c r="DU569" s="165"/>
      <c r="DV569" s="165"/>
      <c r="DW569" s="165"/>
      <c r="DX569" s="165"/>
      <c r="DY569" s="165"/>
      <c r="DZ569" s="165"/>
      <c r="EA569" s="165"/>
      <c r="EB569" s="165"/>
      <c r="EC569" s="165"/>
      <c r="ED569" s="165"/>
      <c r="EE569" s="165"/>
      <c r="EF569" s="165"/>
      <c r="EG569" s="165"/>
      <c r="EH569" s="165"/>
      <c r="EI569" s="165"/>
      <c r="EJ569" s="165"/>
      <c r="EK569" s="165"/>
      <c r="EL569" s="165"/>
      <c r="EM569" s="165"/>
      <c r="EN569" s="165"/>
      <c r="EO569" s="165"/>
      <c r="EP569" s="165"/>
      <c r="EQ569" s="165"/>
      <c r="ER569" s="165"/>
      <c r="ES569" s="165"/>
      <c r="ET569" s="165"/>
      <c r="EU569" s="165"/>
      <c r="EV569" s="165"/>
      <c r="EW569" s="165"/>
      <c r="EX569" s="165"/>
      <c r="EY569" s="165"/>
      <c r="EZ569" s="165"/>
      <c r="FA569" s="165"/>
      <c r="FB569" s="165"/>
      <c r="FC569" s="165"/>
      <c r="FD569" s="165"/>
      <c r="FE569" s="165"/>
      <c r="FF569" s="165"/>
      <c r="FG569" s="165"/>
      <c r="FH569" s="165"/>
      <c r="FI569" s="165"/>
      <c r="FJ569" s="165"/>
      <c r="FK569" s="165"/>
      <c r="FL569" s="165"/>
      <c r="FM569" s="165"/>
      <c r="FN569" s="165"/>
      <c r="FO569" s="165"/>
      <c r="FP569" s="165"/>
      <c r="FQ569" s="165"/>
      <c r="FR569" s="165"/>
      <c r="FS569" s="165"/>
      <c r="FT569" s="165"/>
      <c r="FU569" s="165"/>
      <c r="FV569" s="165"/>
      <c r="FW569" s="165"/>
      <c r="FX569" s="165"/>
      <c r="FY569" s="165"/>
      <c r="FZ569" s="165"/>
      <c r="GA569" s="165"/>
      <c r="GB569" s="165"/>
      <c r="GC569" s="165"/>
      <c r="GD569" s="165"/>
      <c r="GE569" s="165"/>
      <c r="GF569" s="165"/>
      <c r="GG569" s="165"/>
      <c r="GH569" s="165"/>
      <c r="GI569" s="165"/>
      <c r="GJ569" s="165"/>
      <c r="GK569" s="165"/>
      <c r="GL569" s="165"/>
      <c r="GM569" s="165"/>
      <c r="GN569" s="165"/>
      <c r="GO569" s="165"/>
      <c r="GP569" s="165"/>
      <c r="GQ569" s="165"/>
      <c r="GR569" s="165"/>
      <c r="GS569" s="165"/>
      <c r="GT569" s="165"/>
      <c r="GU569" s="165"/>
      <c r="GV569" s="165"/>
      <c r="GW569" s="165"/>
      <c r="GX569" s="165"/>
      <c r="GY569" s="165"/>
      <c r="GZ569" s="165"/>
      <c r="HA569" s="165"/>
      <c r="HB569" s="165"/>
      <c r="HC569" s="165"/>
      <c r="HD569" s="165"/>
      <c r="HE569" s="165"/>
      <c r="HF569" s="165"/>
      <c r="HG569" s="165"/>
      <c r="HH569" s="165"/>
      <c r="HI569" s="165"/>
      <c r="HJ569" s="165"/>
      <c r="HK569" s="165"/>
      <c r="HL569" s="165"/>
      <c r="HM569" s="165"/>
      <c r="HN569" s="165"/>
      <c r="HO569" s="165"/>
      <c r="HP569" s="165"/>
      <c r="HQ569" s="165"/>
      <c r="HR569" s="165"/>
      <c r="HS569" s="165"/>
      <c r="HT569" s="165"/>
      <c r="HU569" s="165"/>
      <c r="HV569" s="165"/>
      <c r="HW569" s="165"/>
      <c r="HX569" s="165"/>
      <c r="HY569" s="165"/>
      <c r="HZ569" s="165"/>
      <c r="IA569" s="165"/>
      <c r="IB569" s="165"/>
      <c r="IC569" s="165"/>
      <c r="ID569" s="165"/>
      <c r="IE569" s="165"/>
      <c r="IF569" s="165"/>
      <c r="IG569" s="165"/>
      <c r="IH569" s="165"/>
      <c r="II569" s="165"/>
      <c r="IJ569" s="165"/>
      <c r="IK569" s="165"/>
      <c r="IL569" s="165"/>
      <c r="IM569" s="165"/>
      <c r="IN569" s="165"/>
      <c r="IO569" s="165"/>
      <c r="IP569" s="165"/>
      <c r="IQ569" s="165"/>
      <c r="IR569" s="165"/>
      <c r="IS569" s="165"/>
      <c r="IT569" s="165"/>
      <c r="IU569" s="165"/>
      <c r="IV569" s="165"/>
      <c r="IW569" s="165"/>
      <c r="IX569" s="165"/>
      <c r="IY569" s="165"/>
      <c r="IZ569" s="165"/>
      <c r="JA569" s="165"/>
      <c r="JB569" s="165"/>
      <c r="JC569" s="165"/>
      <c r="JD569" s="165"/>
      <c r="JE569" s="165"/>
      <c r="JF569" s="165"/>
      <c r="JG569" s="165"/>
      <c r="JH569" s="165"/>
      <c r="JI569" s="165"/>
      <c r="JJ569" s="165"/>
      <c r="JK569" s="165"/>
      <c r="JL569" s="165"/>
      <c r="JM569" s="165"/>
      <c r="JN569" s="165"/>
      <c r="JO569" s="165"/>
      <c r="JP569" s="165"/>
      <c r="JQ569" s="165"/>
      <c r="JR569" s="165"/>
      <c r="JS569" s="165"/>
      <c r="JT569" s="165"/>
      <c r="JU569" s="165"/>
      <c r="JV569" s="165"/>
      <c r="JW569" s="165"/>
      <c r="JX569" s="165"/>
      <c r="JY569" s="165"/>
      <c r="JZ569" s="165"/>
      <c r="KA569" s="165"/>
      <c r="KB569" s="165"/>
      <c r="KC569" s="165"/>
      <c r="KD569" s="165"/>
      <c r="KE569" s="165"/>
      <c r="KF569" s="165"/>
      <c r="KG569" s="165"/>
      <c r="KH569" s="165"/>
      <c r="KI569" s="165"/>
      <c r="KJ569" s="165"/>
      <c r="KK569" s="165"/>
      <c r="KL569" s="165"/>
      <c r="KM569" s="165"/>
      <c r="KN569" s="165"/>
      <c r="KO569" s="165"/>
      <c r="KP569" s="165"/>
      <c r="KQ569" s="165"/>
      <c r="KR569" s="165"/>
      <c r="KS569" s="165"/>
      <c r="KT569" s="165"/>
      <c r="KU569" s="165"/>
      <c r="KV569" s="165"/>
      <c r="KW569" s="165"/>
      <c r="KX569" s="165"/>
      <c r="KY569" s="165"/>
      <c r="KZ569" s="165"/>
      <c r="LA569" s="165"/>
      <c r="LB569" s="165"/>
      <c r="LC569" s="165"/>
      <c r="LD569" s="165"/>
      <c r="LE569" s="165"/>
      <c r="LF569" s="165"/>
      <c r="LG569" s="165"/>
      <c r="LH569" s="165"/>
      <c r="LI569" s="165"/>
      <c r="LJ569" s="165"/>
      <c r="LK569" s="165"/>
      <c r="LL569" s="165"/>
      <c r="LM569" s="165"/>
      <c r="LN569" s="165"/>
      <c r="LO569" s="165"/>
      <c r="LP569" s="165"/>
      <c r="LQ569" s="165"/>
      <c r="LR569" s="165"/>
      <c r="LS569" s="165"/>
      <c r="LT569" s="165"/>
      <c r="LU569" s="165"/>
      <c r="LV569" s="165"/>
      <c r="LW569" s="165"/>
      <c r="LX569" s="165"/>
      <c r="LY569" s="165"/>
      <c r="LZ569" s="165"/>
      <c r="MA569" s="165"/>
      <c r="MB569" s="165"/>
      <c r="MC569" s="165"/>
      <c r="MD569" s="165"/>
      <c r="ME569" s="165"/>
      <c r="MF569" s="165"/>
      <c r="MG569" s="165"/>
      <c r="MH569" s="165"/>
      <c r="MI569" s="165"/>
      <c r="MJ569" s="165"/>
      <c r="MK569" s="165"/>
      <c r="ML569" s="165"/>
      <c r="MM569" s="165"/>
      <c r="MN569" s="165"/>
      <c r="MO569" s="165"/>
      <c r="MP569" s="165"/>
      <c r="MQ569" s="165"/>
      <c r="MR569" s="165"/>
      <c r="MS569" s="165"/>
      <c r="MT569" s="165"/>
      <c r="MU569" s="165"/>
      <c r="MV569" s="165"/>
      <c r="MW569" s="165"/>
      <c r="MX569" s="165"/>
      <c r="MY569" s="165"/>
      <c r="MZ569" s="165"/>
      <c r="NA569" s="165"/>
      <c r="NB569" s="165"/>
      <c r="NC569" s="165"/>
      <c r="ND569" s="165"/>
      <c r="NE569" s="165"/>
      <c r="NF569" s="165"/>
      <c r="NG569" s="165"/>
      <c r="NH569" s="165"/>
      <c r="NI569" s="165"/>
      <c r="NJ569" s="165"/>
      <c r="NK569" s="165"/>
      <c r="NL569" s="165"/>
      <c r="NM569" s="165"/>
      <c r="NN569" s="165"/>
      <c r="NO569" s="165"/>
      <c r="NP569" s="165"/>
      <c r="NQ569" s="165"/>
      <c r="NR569" s="165"/>
      <c r="NS569" s="165"/>
      <c r="NT569" s="165"/>
      <c r="NU569" s="165"/>
      <c r="NV569" s="165"/>
      <c r="NW569" s="165"/>
      <c r="NX569" s="165"/>
      <c r="NY569" s="165"/>
      <c r="NZ569" s="165"/>
      <c r="OA569" s="165"/>
      <c r="OB569" s="165"/>
      <c r="OC569" s="165"/>
      <c r="OD569" s="165"/>
      <c r="OE569" s="165"/>
      <c r="OF569" s="165"/>
      <c r="OG569" s="165"/>
      <c r="OH569" s="165"/>
      <c r="OI569" s="165"/>
      <c r="OJ569" s="165"/>
      <c r="OK569" s="165"/>
      <c r="OL569" s="165"/>
      <c r="OM569" s="165"/>
      <c r="ON569" s="165"/>
      <c r="OO569" s="165"/>
      <c r="OP569" s="165"/>
      <c r="OQ569" s="165"/>
      <c r="OR569" s="165"/>
      <c r="OS569" s="165"/>
      <c r="OT569" s="165"/>
      <c r="OU569" s="165"/>
      <c r="OV569" s="165"/>
      <c r="OW569" s="165"/>
      <c r="OX569" s="165"/>
      <c r="OY569" s="165"/>
      <c r="OZ569" s="165"/>
      <c r="PA569" s="165"/>
      <c r="PB569" s="165"/>
      <c r="PC569" s="165"/>
      <c r="PD569" s="165"/>
      <c r="PE569" s="165"/>
      <c r="PF569" s="165"/>
      <c r="PG569" s="165"/>
      <c r="PH569" s="165"/>
      <c r="PI569" s="165"/>
      <c r="PJ569" s="165"/>
      <c r="PK569" s="165"/>
      <c r="PL569" s="165"/>
      <c r="PM569" s="165"/>
      <c r="PN569" s="165"/>
      <c r="PO569" s="165"/>
      <c r="PP569" s="165"/>
      <c r="PQ569" s="165"/>
      <c r="PR569" s="165"/>
      <c r="PS569" s="165"/>
      <c r="PT569" s="165"/>
      <c r="PU569" s="165"/>
      <c r="PV569" s="165"/>
      <c r="PW569" s="165"/>
      <c r="PX569" s="165"/>
      <c r="PY569" s="165"/>
      <c r="PZ569" s="165"/>
      <c r="QA569" s="165"/>
      <c r="QB569" s="165"/>
      <c r="QC569" s="165"/>
      <c r="QD569" s="165"/>
      <c r="QE569" s="165"/>
      <c r="QF569" s="165"/>
      <c r="QG569" s="165"/>
      <c r="QH569" s="165"/>
      <c r="QI569" s="165"/>
      <c r="QJ569" s="165"/>
      <c r="QK569" s="165"/>
      <c r="QL569" s="165"/>
      <c r="QM569" s="165"/>
      <c r="QN569" s="165"/>
      <c r="QO569" s="165"/>
      <c r="QP569" s="165"/>
      <c r="QQ569" s="165"/>
      <c r="QR569" s="165"/>
      <c r="QS569" s="165"/>
      <c r="QT569" s="165"/>
      <c r="QU569" s="165"/>
      <c r="QV569" s="165"/>
      <c r="QW569" s="165"/>
      <c r="QX569" s="165"/>
      <c r="QY569" s="165"/>
      <c r="QZ569" s="165"/>
      <c r="RA569" s="165"/>
      <c r="RB569" s="165"/>
      <c r="RC569" s="165"/>
      <c r="RD569" s="165"/>
      <c r="RE569" s="165"/>
      <c r="RF569" s="165"/>
      <c r="RG569" s="165"/>
      <c r="RH569" s="165"/>
      <c r="RI569" s="165"/>
      <c r="RJ569" s="165"/>
      <c r="RK569" s="165"/>
      <c r="RL569" s="165"/>
      <c r="RM569" s="165"/>
      <c r="RN569" s="165"/>
      <c r="RO569" s="165"/>
      <c r="RP569" s="165"/>
      <c r="RQ569" s="165"/>
      <c r="RR569" s="165"/>
      <c r="RS569" s="165"/>
      <c r="RT569" s="165"/>
      <c r="RU569" s="165"/>
      <c r="RV569" s="165"/>
      <c r="RW569" s="165"/>
      <c r="RX569" s="165"/>
      <c r="RY569" s="165"/>
      <c r="RZ569" s="165"/>
      <c r="SA569" s="165"/>
      <c r="SB569" s="165"/>
      <c r="SC569" s="165"/>
      <c r="SD569" s="165"/>
      <c r="SE569" s="165"/>
      <c r="SF569" s="165"/>
      <c r="SG569" s="165"/>
      <c r="SH569" s="165"/>
      <c r="SI569" s="165"/>
      <c r="SJ569" s="165"/>
      <c r="SK569" s="165"/>
      <c r="SL569" s="165"/>
      <c r="SM569" s="165"/>
      <c r="SN569" s="165"/>
      <c r="SO569" s="165"/>
      <c r="SP569" s="165"/>
      <c r="SQ569" s="165"/>
      <c r="SR569" s="165"/>
      <c r="SS569" s="165"/>
      <c r="ST569" s="165"/>
      <c r="SU569" s="165"/>
      <c r="SV569" s="165"/>
      <c r="SW569" s="165"/>
      <c r="SX569" s="165"/>
      <c r="SY569" s="165"/>
      <c r="SZ569" s="165"/>
      <c r="TA569" s="165"/>
      <c r="TB569" s="165"/>
      <c r="TC569" s="165"/>
      <c r="TD569" s="165"/>
      <c r="TE569" s="165"/>
      <c r="TF569" s="165"/>
      <c r="TG569" s="165"/>
      <c r="TH569" s="165"/>
      <c r="TI569" s="165"/>
      <c r="TJ569" s="165"/>
      <c r="TK569" s="165"/>
      <c r="TL569" s="165"/>
      <c r="TM569" s="165"/>
      <c r="TN569" s="165"/>
      <c r="TO569" s="165"/>
      <c r="TP569" s="165"/>
      <c r="TQ569" s="165"/>
      <c r="TR569" s="165"/>
      <c r="TS569" s="165"/>
      <c r="TT569" s="165"/>
      <c r="TU569" s="165"/>
      <c r="TV569" s="165"/>
      <c r="TW569" s="165"/>
      <c r="TX569" s="165"/>
      <c r="TY569" s="165"/>
      <c r="TZ569" s="165"/>
      <c r="UA569" s="165"/>
      <c r="UB569" s="165"/>
      <c r="UC569" s="165"/>
      <c r="UD569" s="165"/>
      <c r="UE569" s="165"/>
      <c r="UF569" s="165"/>
      <c r="UG569" s="165"/>
      <c r="UH569" s="165"/>
      <c r="UI569" s="165"/>
      <c r="UJ569" s="165"/>
      <c r="UK569" s="165"/>
      <c r="UL569" s="165"/>
      <c r="UM569" s="165"/>
      <c r="UN569" s="165"/>
      <c r="UO569" s="165"/>
      <c r="UP569" s="165"/>
      <c r="UQ569" s="165"/>
      <c r="UR569" s="165"/>
      <c r="US569" s="165"/>
      <c r="UT569" s="165"/>
      <c r="UU569" s="165"/>
      <c r="UV569" s="165"/>
      <c r="UW569" s="165"/>
      <c r="UX569" s="165"/>
      <c r="UY569" s="165"/>
      <c r="UZ569" s="165"/>
      <c r="VA569" s="165"/>
      <c r="VB569" s="165"/>
      <c r="VC569" s="165"/>
      <c r="VD569" s="165"/>
      <c r="VE569" s="165"/>
      <c r="VF569" s="165"/>
      <c r="VG569" s="165"/>
      <c r="VH569" s="165"/>
      <c r="VI569" s="165"/>
      <c r="VJ569" s="165"/>
      <c r="VK569" s="165"/>
      <c r="VL569" s="165"/>
      <c r="VM569" s="165"/>
      <c r="VN569" s="165"/>
      <c r="VO569" s="165"/>
      <c r="VP569" s="165"/>
      <c r="VQ569" s="165"/>
      <c r="VR569" s="165"/>
      <c r="VS569" s="165"/>
      <c r="VT569" s="165"/>
      <c r="VU569" s="165"/>
      <c r="VV569" s="165"/>
      <c r="VW569" s="165"/>
      <c r="VX569" s="165"/>
      <c r="VY569" s="165"/>
      <c r="VZ569" s="165"/>
      <c r="WA569" s="165"/>
      <c r="WB569" s="165"/>
      <c r="WC569" s="165"/>
      <c r="WD569" s="165"/>
      <c r="WE569" s="165"/>
      <c r="WF569" s="165"/>
      <c r="WG569" s="165"/>
      <c r="WH569" s="165"/>
      <c r="WI569" s="165"/>
      <c r="WJ569" s="165"/>
      <c r="WK569" s="165"/>
      <c r="WL569" s="165"/>
      <c r="WM569" s="165"/>
      <c r="WN569" s="165"/>
      <c r="WO569" s="165"/>
      <c r="WP569" s="165"/>
      <c r="WQ569" s="165"/>
      <c r="WR569" s="165"/>
      <c r="WS569" s="165"/>
      <c r="WT569" s="165"/>
      <c r="WU569" s="165"/>
      <c r="WV569" s="165"/>
      <c r="WW569" s="165"/>
      <c r="WX569" s="165"/>
      <c r="WY569" s="165"/>
      <c r="WZ569" s="165"/>
      <c r="XA569" s="165"/>
      <c r="XB569" s="165"/>
      <c r="XC569" s="165"/>
      <c r="XD569" s="165"/>
      <c r="XE569" s="165"/>
      <c r="XF569" s="165"/>
      <c r="XG569" s="165"/>
      <c r="XH569" s="165"/>
      <c r="XI569" s="165"/>
      <c r="XJ569" s="165"/>
      <c r="XK569" s="165"/>
      <c r="XL569" s="165"/>
      <c r="XM569" s="165"/>
      <c r="XN569" s="165"/>
      <c r="XO569" s="165"/>
      <c r="XP569" s="165"/>
      <c r="XQ569" s="165"/>
      <c r="XR569" s="165"/>
      <c r="XS569" s="165"/>
      <c r="XT569" s="165"/>
      <c r="XU569" s="165"/>
      <c r="XV569" s="165"/>
      <c r="XW569" s="165"/>
      <c r="XX569" s="165"/>
      <c r="XY569" s="165"/>
      <c r="XZ569" s="165"/>
      <c r="YA569" s="165"/>
      <c r="YB569" s="165"/>
      <c r="YC569" s="165"/>
      <c r="YD569" s="165"/>
      <c r="YE569" s="165"/>
      <c r="YF569" s="165"/>
      <c r="YG569" s="165"/>
      <c r="YH569" s="165"/>
      <c r="YI569" s="165"/>
      <c r="YJ569" s="165"/>
      <c r="YK569" s="165"/>
      <c r="YL569" s="165"/>
      <c r="YM569" s="165"/>
      <c r="YN569" s="165"/>
      <c r="YO569" s="165"/>
      <c r="YP569" s="165"/>
      <c r="YQ569" s="165"/>
      <c r="YR569" s="165"/>
      <c r="YS569" s="165"/>
      <c r="YT569" s="165"/>
      <c r="YU569" s="165"/>
      <c r="YV569" s="165"/>
      <c r="YW569" s="165"/>
      <c r="YX569" s="165"/>
      <c r="YY569" s="165"/>
      <c r="YZ569" s="165"/>
      <c r="ZA569" s="165"/>
      <c r="ZB569" s="165"/>
      <c r="ZC569" s="165"/>
      <c r="ZD569" s="165"/>
      <c r="ZE569" s="165"/>
      <c r="ZF569" s="165"/>
      <c r="ZG569" s="165"/>
      <c r="ZH569" s="165"/>
      <c r="ZI569" s="165"/>
      <c r="ZJ569" s="165"/>
      <c r="ZK569" s="165"/>
      <c r="ZL569" s="165"/>
      <c r="ZM569" s="165"/>
      <c r="ZN569" s="165"/>
      <c r="ZO569" s="165"/>
      <c r="ZP569" s="165"/>
      <c r="ZQ569" s="165"/>
      <c r="ZR569" s="165"/>
      <c r="ZS569" s="165"/>
      <c r="ZT569" s="165"/>
      <c r="ZU569" s="165"/>
      <c r="ZV569" s="165"/>
      <c r="ZW569" s="165"/>
      <c r="ZX569" s="165"/>
      <c r="ZY569" s="165"/>
      <c r="ZZ569" s="165"/>
      <c r="AAA569" s="165"/>
      <c r="AAB569" s="165"/>
      <c r="AAC569" s="165"/>
      <c r="AAD569" s="165"/>
      <c r="AAE569" s="165"/>
      <c r="AAF569" s="165"/>
      <c r="AAG569" s="165"/>
      <c r="AAH569" s="165"/>
      <c r="AAI569" s="165"/>
      <c r="AAJ569" s="165"/>
      <c r="AAK569" s="165"/>
      <c r="AAL569" s="165"/>
      <c r="AAM569" s="165"/>
      <c r="AAN569" s="165"/>
      <c r="AAO569" s="165"/>
      <c r="AAP569" s="165"/>
      <c r="AAQ569" s="165"/>
      <c r="AAR569" s="165"/>
      <c r="AAS569" s="165"/>
      <c r="AAT569" s="165"/>
      <c r="AAU569" s="165"/>
      <c r="AAV569" s="165"/>
      <c r="AAW569" s="165"/>
      <c r="AAX569" s="165"/>
      <c r="AAY569" s="165"/>
      <c r="AAZ569" s="165"/>
      <c r="ABA569" s="165"/>
      <c r="ABB569" s="165"/>
      <c r="ABC569" s="165"/>
      <c r="ABD569" s="165"/>
      <c r="ABE569" s="165"/>
      <c r="ABF569" s="165"/>
      <c r="ABG569" s="165"/>
      <c r="ABH569" s="165"/>
      <c r="ABI569" s="165"/>
      <c r="ABJ569" s="165"/>
      <c r="ABK569" s="165"/>
      <c r="ABL569" s="165"/>
      <c r="ABM569" s="165"/>
      <c r="ABN569" s="165"/>
      <c r="ABO569" s="165"/>
      <c r="ABP569" s="165"/>
      <c r="ABQ569" s="165"/>
      <c r="ABR569" s="165"/>
      <c r="ABS569" s="165"/>
      <c r="ABT569" s="165"/>
      <c r="ABU569" s="165"/>
      <c r="ABV569" s="165"/>
      <c r="ABW569" s="165"/>
      <c r="ABX569" s="165"/>
      <c r="ABY569" s="165"/>
      <c r="ABZ569" s="165"/>
      <c r="ACA569" s="165"/>
      <c r="ACB569" s="165"/>
      <c r="ACC569" s="165"/>
      <c r="ACD569" s="165"/>
      <c r="ACE569" s="165"/>
      <c r="ACF569" s="165"/>
      <c r="ACG569" s="165"/>
      <c r="ACH569" s="165"/>
      <c r="ACI569" s="165"/>
      <c r="ACJ569" s="165"/>
      <c r="ACK569" s="165"/>
      <c r="ACL569" s="165"/>
      <c r="ACM569" s="165"/>
      <c r="ACN569" s="165"/>
      <c r="ACO569" s="165"/>
      <c r="ACP569" s="165"/>
      <c r="ACQ569" s="165"/>
      <c r="ACR569" s="165"/>
      <c r="ACS569" s="165"/>
      <c r="ACT569" s="165"/>
      <c r="ACU569" s="165"/>
      <c r="ACV569" s="165"/>
      <c r="ACW569" s="165"/>
      <c r="ACX569" s="165"/>
      <c r="ACY569" s="165"/>
      <c r="ACZ569" s="165"/>
      <c r="ADA569" s="165"/>
      <c r="ADB569" s="165"/>
      <c r="ADC569" s="165"/>
      <c r="ADD569" s="165"/>
      <c r="ADE569" s="165"/>
      <c r="ADF569" s="165"/>
      <c r="ADG569" s="165"/>
      <c r="ADH569" s="165"/>
      <c r="ADI569" s="165"/>
      <c r="ADJ569" s="165"/>
      <c r="ADK569" s="165"/>
      <c r="ADL569" s="165"/>
      <c r="ADM569" s="165"/>
      <c r="ADN569" s="165"/>
      <c r="ADO569" s="165"/>
      <c r="ADP569" s="165"/>
      <c r="ADQ569" s="165"/>
      <c r="ADR569" s="165"/>
      <c r="ADS569" s="165"/>
      <c r="ADT569" s="165"/>
      <c r="ADU569" s="165"/>
      <c r="ADV569" s="165"/>
      <c r="ADW569" s="165"/>
      <c r="ADX569" s="165"/>
      <c r="ADY569" s="165"/>
      <c r="ADZ569" s="165"/>
      <c r="AEA569" s="165"/>
      <c r="AEB569" s="165"/>
      <c r="AEC569" s="165"/>
      <c r="AED569" s="165"/>
      <c r="AEE569" s="165"/>
      <c r="AEF569" s="165"/>
      <c r="AEG569" s="165"/>
      <c r="AEH569" s="165"/>
      <c r="AEI569" s="165"/>
      <c r="AEJ569" s="165"/>
      <c r="AEK569" s="165"/>
      <c r="AEL569" s="165"/>
      <c r="AEM569" s="165"/>
      <c r="AEN569" s="165"/>
      <c r="AEO569" s="165"/>
      <c r="AEP569" s="165"/>
      <c r="AEQ569" s="165"/>
      <c r="AER569" s="165"/>
      <c r="AES569" s="165"/>
      <c r="AET569" s="165"/>
      <c r="AEU569" s="165"/>
      <c r="AEV569" s="165"/>
      <c r="AEW569" s="165"/>
      <c r="AEX569" s="165"/>
      <c r="AEY569" s="165"/>
      <c r="AEZ569" s="165"/>
      <c r="AFA569" s="165"/>
      <c r="AFB569" s="165"/>
      <c r="AFC569" s="165"/>
      <c r="AFD569" s="165"/>
      <c r="AFE569" s="165"/>
      <c r="AFF569" s="165"/>
      <c r="AFG569" s="165"/>
      <c r="AFH569" s="165"/>
      <c r="AFI569" s="165"/>
      <c r="AFJ569" s="165"/>
      <c r="AFK569" s="165"/>
      <c r="AFL569" s="165"/>
      <c r="AFM569" s="165"/>
      <c r="AFN569" s="165"/>
      <c r="AFO569" s="165"/>
      <c r="AFP569" s="165"/>
      <c r="AFQ569" s="165"/>
      <c r="AFR569" s="165"/>
      <c r="AFS569" s="165"/>
      <c r="AFT569" s="165"/>
      <c r="AFU569" s="165"/>
      <c r="AFV569" s="165"/>
      <c r="AFW569" s="165"/>
      <c r="AFX569" s="165"/>
      <c r="AFY569" s="165"/>
      <c r="AFZ569" s="165"/>
      <c r="AGA569" s="165"/>
      <c r="AGB569" s="165"/>
      <c r="AGC569" s="165"/>
      <c r="AGD569" s="165"/>
      <c r="AGE569" s="165"/>
      <c r="AGF569" s="165"/>
      <c r="AGG569" s="165"/>
      <c r="AGH569" s="165"/>
      <c r="AGI569" s="165"/>
      <c r="AGJ569" s="165"/>
      <c r="AGK569" s="165"/>
      <c r="AGL569" s="165"/>
      <c r="AGM569" s="165"/>
      <c r="AGN569" s="165"/>
      <c r="AGO569" s="165"/>
      <c r="AGP569" s="165"/>
      <c r="AGQ569" s="165"/>
      <c r="AGR569" s="165"/>
      <c r="AGS569" s="165"/>
      <c r="AGT569" s="165"/>
      <c r="AGU569" s="165"/>
      <c r="AGV569" s="165"/>
      <c r="AGW569" s="165"/>
      <c r="AGX569" s="165"/>
      <c r="AGY569" s="165"/>
      <c r="AGZ569" s="165"/>
      <c r="AHA569" s="165"/>
      <c r="AHB569" s="165"/>
      <c r="AHC569" s="165"/>
      <c r="AHD569" s="165"/>
      <c r="AHE569" s="165"/>
      <c r="AHF569" s="165"/>
      <c r="AHG569" s="165"/>
      <c r="AHH569" s="165"/>
      <c r="AHI569" s="165"/>
      <c r="AHJ569" s="165"/>
      <c r="AHK569" s="165"/>
      <c r="AHL569" s="165"/>
      <c r="AHM569" s="165"/>
      <c r="AHN569" s="165"/>
      <c r="AHO569" s="165"/>
      <c r="AHP569" s="165"/>
      <c r="AHQ569" s="165"/>
      <c r="AHR569" s="165"/>
      <c r="AHS569" s="165"/>
      <c r="AHT569" s="165"/>
      <c r="AHU569" s="165"/>
      <c r="AHV569" s="165"/>
      <c r="AHW569" s="165"/>
      <c r="AHX569" s="165"/>
      <c r="AHY569" s="165"/>
      <c r="AHZ569" s="165"/>
      <c r="AIA569" s="165"/>
      <c r="AIB569" s="165"/>
      <c r="AIC569" s="165"/>
      <c r="AID569" s="165"/>
      <c r="AIE569" s="165"/>
      <c r="AIF569" s="165"/>
      <c r="AIG569" s="165"/>
      <c r="AIH569" s="165"/>
      <c r="AII569" s="165"/>
      <c r="AIJ569" s="165"/>
      <c r="AIK569" s="165"/>
      <c r="AIL569" s="165"/>
      <c r="AIM569" s="165"/>
      <c r="AIN569" s="165"/>
      <c r="AIO569" s="165"/>
      <c r="AIP569" s="165"/>
      <c r="AIQ569" s="165"/>
      <c r="AIR569" s="165"/>
      <c r="AIS569" s="165"/>
      <c r="AIT569" s="165"/>
      <c r="AIU569" s="165"/>
      <c r="AIV569" s="165"/>
      <c r="AIW569" s="165"/>
      <c r="AIX569" s="165"/>
      <c r="AIY569" s="165"/>
      <c r="AIZ569" s="165"/>
      <c r="AJA569" s="165"/>
      <c r="AJB569" s="165"/>
      <c r="AJC569" s="165"/>
      <c r="AJD569" s="165"/>
      <c r="AJE569" s="165"/>
      <c r="AJF569" s="165"/>
      <c r="AJG569" s="165"/>
      <c r="AJH569" s="165"/>
      <c r="AJI569" s="165"/>
      <c r="AJJ569" s="165"/>
      <c r="AJK569" s="165"/>
      <c r="AJL569" s="165"/>
      <c r="AJM569" s="165"/>
      <c r="AJN569" s="165"/>
      <c r="AJO569" s="165"/>
      <c r="AJP569" s="165"/>
      <c r="AJQ569" s="165"/>
      <c r="AJR569" s="165"/>
      <c r="AJS569" s="165"/>
      <c r="AJT569" s="165"/>
      <c r="AJU569" s="165"/>
      <c r="AJV569" s="165"/>
      <c r="AJW569" s="165"/>
      <c r="AJX569" s="165"/>
      <c r="AJY569" s="165"/>
      <c r="AJZ569" s="165"/>
    </row>
    <row r="570" spans="1:962" ht="47.25" x14ac:dyDescent="0.2">
      <c r="A570" s="126">
        <v>60000179</v>
      </c>
      <c r="B570" s="164" t="s">
        <v>1583</v>
      </c>
      <c r="C570" s="169" t="s">
        <v>1368</v>
      </c>
      <c r="D570" s="155">
        <f t="shared" si="36"/>
        <v>6037.5</v>
      </c>
      <c r="E570" s="155">
        <f>VLOOKUP(A570,[6]Лист2!$A$10:$G$1458,6,0)</f>
        <v>7245</v>
      </c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5"/>
      <c r="BH570" s="165"/>
      <c r="BI570" s="165"/>
      <c r="BJ570" s="165"/>
      <c r="BK570" s="165"/>
      <c r="BL570" s="165"/>
      <c r="BM570" s="165"/>
      <c r="BN570" s="165"/>
      <c r="BO570" s="165"/>
      <c r="BP570" s="165"/>
      <c r="BQ570" s="165"/>
      <c r="BR570" s="165"/>
      <c r="BS570" s="165"/>
      <c r="BT570" s="165"/>
      <c r="BU570" s="165"/>
      <c r="BV570" s="165"/>
      <c r="BW570" s="165"/>
      <c r="BX570" s="165"/>
      <c r="BY570" s="165"/>
      <c r="BZ570" s="165"/>
      <c r="CA570" s="165"/>
      <c r="CB570" s="165"/>
      <c r="CC570" s="165"/>
      <c r="CD570" s="165"/>
      <c r="CE570" s="165"/>
      <c r="CF570" s="165"/>
      <c r="CG570" s="165"/>
      <c r="CH570" s="165"/>
      <c r="CI570" s="165"/>
      <c r="CJ570" s="165"/>
      <c r="CK570" s="165"/>
      <c r="CL570" s="165"/>
      <c r="CM570" s="165"/>
      <c r="CN570" s="165"/>
      <c r="CO570" s="165"/>
      <c r="CP570" s="165"/>
      <c r="CQ570" s="165"/>
      <c r="CR570" s="165"/>
      <c r="CS570" s="165"/>
      <c r="CT570" s="165"/>
      <c r="CU570" s="165"/>
      <c r="CV570" s="165"/>
      <c r="CW570" s="165"/>
      <c r="CX570" s="165"/>
      <c r="CY570" s="165"/>
      <c r="CZ570" s="165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/>
      <c r="DP570" s="165"/>
      <c r="DQ570" s="165"/>
      <c r="DR570" s="165"/>
      <c r="DS570" s="165"/>
      <c r="DT570" s="165"/>
      <c r="DU570" s="165"/>
      <c r="DV570" s="165"/>
      <c r="DW570" s="165"/>
      <c r="DX570" s="165"/>
      <c r="DY570" s="165"/>
      <c r="DZ570" s="165"/>
      <c r="EA570" s="165"/>
      <c r="EB570" s="165"/>
      <c r="EC570" s="165"/>
      <c r="ED570" s="165"/>
      <c r="EE570" s="165"/>
      <c r="EF570" s="165"/>
      <c r="EG570" s="165"/>
      <c r="EH570" s="165"/>
      <c r="EI570" s="165"/>
      <c r="EJ570" s="165"/>
      <c r="EK570" s="165"/>
      <c r="EL570" s="165"/>
      <c r="EM570" s="165"/>
      <c r="EN570" s="165"/>
      <c r="EO570" s="165"/>
      <c r="EP570" s="165"/>
      <c r="EQ570" s="165"/>
      <c r="ER570" s="165"/>
      <c r="ES570" s="165"/>
      <c r="ET570" s="165"/>
      <c r="EU570" s="165"/>
      <c r="EV570" s="165"/>
      <c r="EW570" s="165"/>
      <c r="EX570" s="165"/>
      <c r="EY570" s="165"/>
      <c r="EZ570" s="165"/>
      <c r="FA570" s="165"/>
      <c r="FB570" s="165"/>
      <c r="FC570" s="165"/>
      <c r="FD570" s="165"/>
      <c r="FE570" s="165"/>
      <c r="FF570" s="165"/>
      <c r="FG570" s="165"/>
      <c r="FH570" s="165"/>
      <c r="FI570" s="165"/>
      <c r="FJ570" s="165"/>
      <c r="FK570" s="165"/>
      <c r="FL570" s="165"/>
      <c r="FM570" s="165"/>
      <c r="FN570" s="165"/>
      <c r="FO570" s="165"/>
      <c r="FP570" s="165"/>
      <c r="FQ570" s="165"/>
      <c r="FR570" s="165"/>
      <c r="FS570" s="165"/>
      <c r="FT570" s="165"/>
      <c r="FU570" s="165"/>
      <c r="FV570" s="165"/>
      <c r="FW570" s="165"/>
      <c r="FX570" s="165"/>
      <c r="FY570" s="165"/>
      <c r="FZ570" s="165"/>
      <c r="GA570" s="165"/>
      <c r="GB570" s="165"/>
      <c r="GC570" s="165"/>
      <c r="GD570" s="165"/>
      <c r="GE570" s="165"/>
      <c r="GF570" s="165"/>
      <c r="GG570" s="165"/>
      <c r="GH570" s="165"/>
      <c r="GI570" s="165"/>
      <c r="GJ570" s="165"/>
      <c r="GK570" s="165"/>
      <c r="GL570" s="165"/>
      <c r="GM570" s="165"/>
      <c r="GN570" s="165"/>
      <c r="GO570" s="165"/>
      <c r="GP570" s="165"/>
      <c r="GQ570" s="165"/>
      <c r="GR570" s="165"/>
      <c r="GS570" s="165"/>
      <c r="GT570" s="165"/>
      <c r="GU570" s="165"/>
      <c r="GV570" s="165"/>
      <c r="GW570" s="165"/>
      <c r="GX570" s="165"/>
      <c r="GY570" s="165"/>
      <c r="GZ570" s="165"/>
      <c r="HA570" s="165"/>
      <c r="HB570" s="165"/>
      <c r="HC570" s="165"/>
      <c r="HD570" s="165"/>
      <c r="HE570" s="165"/>
      <c r="HF570" s="165"/>
      <c r="HG570" s="165"/>
      <c r="HH570" s="165"/>
      <c r="HI570" s="165"/>
      <c r="HJ570" s="165"/>
      <c r="HK570" s="165"/>
      <c r="HL570" s="165"/>
      <c r="HM570" s="165"/>
      <c r="HN570" s="165"/>
      <c r="HO570" s="165"/>
      <c r="HP570" s="165"/>
      <c r="HQ570" s="165"/>
      <c r="HR570" s="165"/>
      <c r="HS570" s="165"/>
      <c r="HT570" s="165"/>
      <c r="HU570" s="165"/>
      <c r="HV570" s="165"/>
      <c r="HW570" s="165"/>
      <c r="HX570" s="165"/>
      <c r="HY570" s="165"/>
      <c r="HZ570" s="165"/>
      <c r="IA570" s="165"/>
      <c r="IB570" s="165"/>
      <c r="IC570" s="165"/>
      <c r="ID570" s="165"/>
      <c r="IE570" s="165"/>
      <c r="IF570" s="165"/>
      <c r="IG570" s="165"/>
      <c r="IH570" s="165"/>
      <c r="II570" s="165"/>
      <c r="IJ570" s="165"/>
      <c r="IK570" s="165"/>
      <c r="IL570" s="165"/>
      <c r="IM570" s="165"/>
      <c r="IN570" s="165"/>
      <c r="IO570" s="165"/>
      <c r="IP570" s="165"/>
      <c r="IQ570" s="165"/>
      <c r="IR570" s="165"/>
      <c r="IS570" s="165"/>
      <c r="IT570" s="165"/>
      <c r="IU570" s="165"/>
      <c r="IV570" s="165"/>
      <c r="IW570" s="165"/>
      <c r="IX570" s="165"/>
      <c r="IY570" s="165"/>
      <c r="IZ570" s="165"/>
      <c r="JA570" s="165"/>
      <c r="JB570" s="165"/>
      <c r="JC570" s="165"/>
      <c r="JD570" s="165"/>
      <c r="JE570" s="165"/>
      <c r="JF570" s="165"/>
      <c r="JG570" s="165"/>
      <c r="JH570" s="165"/>
      <c r="JI570" s="165"/>
      <c r="JJ570" s="165"/>
      <c r="JK570" s="165"/>
      <c r="JL570" s="165"/>
      <c r="JM570" s="165"/>
      <c r="JN570" s="165"/>
      <c r="JO570" s="165"/>
      <c r="JP570" s="165"/>
      <c r="JQ570" s="165"/>
      <c r="JR570" s="165"/>
      <c r="JS570" s="165"/>
      <c r="JT570" s="165"/>
      <c r="JU570" s="165"/>
      <c r="JV570" s="165"/>
      <c r="JW570" s="165"/>
      <c r="JX570" s="165"/>
      <c r="JY570" s="165"/>
      <c r="JZ570" s="165"/>
      <c r="KA570" s="165"/>
      <c r="KB570" s="165"/>
      <c r="KC570" s="165"/>
      <c r="KD570" s="165"/>
      <c r="KE570" s="165"/>
      <c r="KF570" s="165"/>
      <c r="KG570" s="165"/>
      <c r="KH570" s="165"/>
      <c r="KI570" s="165"/>
      <c r="KJ570" s="165"/>
      <c r="KK570" s="165"/>
      <c r="KL570" s="165"/>
      <c r="KM570" s="165"/>
      <c r="KN570" s="165"/>
      <c r="KO570" s="165"/>
      <c r="KP570" s="165"/>
      <c r="KQ570" s="165"/>
      <c r="KR570" s="165"/>
      <c r="KS570" s="165"/>
      <c r="KT570" s="165"/>
      <c r="KU570" s="165"/>
      <c r="KV570" s="165"/>
      <c r="KW570" s="165"/>
      <c r="KX570" s="165"/>
      <c r="KY570" s="165"/>
      <c r="KZ570" s="165"/>
      <c r="LA570" s="165"/>
      <c r="LB570" s="165"/>
      <c r="LC570" s="165"/>
      <c r="LD570" s="165"/>
      <c r="LE570" s="165"/>
      <c r="LF570" s="165"/>
      <c r="LG570" s="165"/>
      <c r="LH570" s="165"/>
      <c r="LI570" s="165"/>
      <c r="LJ570" s="165"/>
      <c r="LK570" s="165"/>
      <c r="LL570" s="165"/>
      <c r="LM570" s="165"/>
      <c r="LN570" s="165"/>
      <c r="LO570" s="165"/>
      <c r="LP570" s="165"/>
      <c r="LQ570" s="165"/>
      <c r="LR570" s="165"/>
      <c r="LS570" s="165"/>
      <c r="LT570" s="165"/>
      <c r="LU570" s="165"/>
      <c r="LV570" s="165"/>
      <c r="LW570" s="165"/>
      <c r="LX570" s="165"/>
      <c r="LY570" s="165"/>
      <c r="LZ570" s="165"/>
      <c r="MA570" s="165"/>
      <c r="MB570" s="165"/>
      <c r="MC570" s="165"/>
      <c r="MD570" s="165"/>
      <c r="ME570" s="165"/>
      <c r="MF570" s="165"/>
      <c r="MG570" s="165"/>
      <c r="MH570" s="165"/>
      <c r="MI570" s="165"/>
      <c r="MJ570" s="165"/>
      <c r="MK570" s="165"/>
      <c r="ML570" s="165"/>
      <c r="MM570" s="165"/>
      <c r="MN570" s="165"/>
      <c r="MO570" s="165"/>
      <c r="MP570" s="165"/>
      <c r="MQ570" s="165"/>
      <c r="MR570" s="165"/>
      <c r="MS570" s="165"/>
      <c r="MT570" s="165"/>
      <c r="MU570" s="165"/>
      <c r="MV570" s="165"/>
      <c r="MW570" s="165"/>
      <c r="MX570" s="165"/>
      <c r="MY570" s="165"/>
      <c r="MZ570" s="165"/>
      <c r="NA570" s="165"/>
      <c r="NB570" s="165"/>
      <c r="NC570" s="165"/>
      <c r="ND570" s="165"/>
      <c r="NE570" s="165"/>
      <c r="NF570" s="165"/>
      <c r="NG570" s="165"/>
      <c r="NH570" s="165"/>
      <c r="NI570" s="165"/>
      <c r="NJ570" s="165"/>
      <c r="NK570" s="165"/>
      <c r="NL570" s="165"/>
      <c r="NM570" s="165"/>
      <c r="NN570" s="165"/>
      <c r="NO570" s="165"/>
      <c r="NP570" s="165"/>
      <c r="NQ570" s="165"/>
      <c r="NR570" s="165"/>
      <c r="NS570" s="165"/>
      <c r="NT570" s="165"/>
      <c r="NU570" s="165"/>
      <c r="NV570" s="165"/>
      <c r="NW570" s="165"/>
      <c r="NX570" s="165"/>
      <c r="NY570" s="165"/>
      <c r="NZ570" s="165"/>
      <c r="OA570" s="165"/>
      <c r="OB570" s="165"/>
      <c r="OC570" s="165"/>
      <c r="OD570" s="165"/>
      <c r="OE570" s="165"/>
      <c r="OF570" s="165"/>
      <c r="OG570" s="165"/>
      <c r="OH570" s="165"/>
      <c r="OI570" s="165"/>
      <c r="OJ570" s="165"/>
      <c r="OK570" s="165"/>
      <c r="OL570" s="165"/>
      <c r="OM570" s="165"/>
      <c r="ON570" s="165"/>
      <c r="OO570" s="165"/>
      <c r="OP570" s="165"/>
      <c r="OQ570" s="165"/>
      <c r="OR570" s="165"/>
      <c r="OS570" s="165"/>
      <c r="OT570" s="165"/>
      <c r="OU570" s="165"/>
      <c r="OV570" s="165"/>
      <c r="OW570" s="165"/>
      <c r="OX570" s="165"/>
      <c r="OY570" s="165"/>
      <c r="OZ570" s="165"/>
      <c r="PA570" s="165"/>
      <c r="PB570" s="165"/>
      <c r="PC570" s="165"/>
      <c r="PD570" s="165"/>
      <c r="PE570" s="165"/>
      <c r="PF570" s="165"/>
      <c r="PG570" s="165"/>
      <c r="PH570" s="165"/>
      <c r="PI570" s="165"/>
      <c r="PJ570" s="165"/>
      <c r="PK570" s="165"/>
      <c r="PL570" s="165"/>
      <c r="PM570" s="165"/>
      <c r="PN570" s="165"/>
      <c r="PO570" s="165"/>
      <c r="PP570" s="165"/>
      <c r="PQ570" s="165"/>
      <c r="PR570" s="165"/>
      <c r="PS570" s="165"/>
      <c r="PT570" s="165"/>
      <c r="PU570" s="165"/>
      <c r="PV570" s="165"/>
      <c r="PW570" s="165"/>
      <c r="PX570" s="165"/>
      <c r="PY570" s="165"/>
      <c r="PZ570" s="165"/>
      <c r="QA570" s="165"/>
      <c r="QB570" s="165"/>
      <c r="QC570" s="165"/>
      <c r="QD570" s="165"/>
      <c r="QE570" s="165"/>
      <c r="QF570" s="165"/>
      <c r="QG570" s="165"/>
      <c r="QH570" s="165"/>
      <c r="QI570" s="165"/>
      <c r="QJ570" s="165"/>
      <c r="QK570" s="165"/>
      <c r="QL570" s="165"/>
      <c r="QM570" s="165"/>
      <c r="QN570" s="165"/>
      <c r="QO570" s="165"/>
      <c r="QP570" s="165"/>
      <c r="QQ570" s="165"/>
      <c r="QR570" s="165"/>
      <c r="QS570" s="165"/>
      <c r="QT570" s="165"/>
      <c r="QU570" s="165"/>
      <c r="QV570" s="165"/>
      <c r="QW570" s="165"/>
      <c r="QX570" s="165"/>
      <c r="QY570" s="165"/>
      <c r="QZ570" s="165"/>
      <c r="RA570" s="165"/>
      <c r="RB570" s="165"/>
      <c r="RC570" s="165"/>
      <c r="RD570" s="165"/>
      <c r="RE570" s="165"/>
      <c r="RF570" s="165"/>
      <c r="RG570" s="165"/>
      <c r="RH570" s="165"/>
      <c r="RI570" s="165"/>
      <c r="RJ570" s="165"/>
      <c r="RK570" s="165"/>
      <c r="RL570" s="165"/>
      <c r="RM570" s="165"/>
      <c r="RN570" s="165"/>
      <c r="RO570" s="165"/>
      <c r="RP570" s="165"/>
      <c r="RQ570" s="165"/>
      <c r="RR570" s="165"/>
      <c r="RS570" s="165"/>
      <c r="RT570" s="165"/>
      <c r="RU570" s="165"/>
      <c r="RV570" s="165"/>
      <c r="RW570" s="165"/>
      <c r="RX570" s="165"/>
      <c r="RY570" s="165"/>
      <c r="RZ570" s="165"/>
      <c r="SA570" s="165"/>
      <c r="SB570" s="165"/>
      <c r="SC570" s="165"/>
      <c r="SD570" s="165"/>
      <c r="SE570" s="165"/>
      <c r="SF570" s="165"/>
      <c r="SG570" s="165"/>
      <c r="SH570" s="165"/>
      <c r="SI570" s="165"/>
      <c r="SJ570" s="165"/>
      <c r="SK570" s="165"/>
      <c r="SL570" s="165"/>
      <c r="SM570" s="165"/>
      <c r="SN570" s="165"/>
      <c r="SO570" s="165"/>
      <c r="SP570" s="165"/>
      <c r="SQ570" s="165"/>
      <c r="SR570" s="165"/>
      <c r="SS570" s="165"/>
      <c r="ST570" s="165"/>
      <c r="SU570" s="165"/>
      <c r="SV570" s="165"/>
      <c r="SW570" s="165"/>
      <c r="SX570" s="165"/>
      <c r="SY570" s="165"/>
      <c r="SZ570" s="165"/>
      <c r="TA570" s="165"/>
      <c r="TB570" s="165"/>
      <c r="TC570" s="165"/>
      <c r="TD570" s="165"/>
      <c r="TE570" s="165"/>
      <c r="TF570" s="165"/>
      <c r="TG570" s="165"/>
      <c r="TH570" s="165"/>
      <c r="TI570" s="165"/>
      <c r="TJ570" s="165"/>
      <c r="TK570" s="165"/>
      <c r="TL570" s="165"/>
      <c r="TM570" s="165"/>
      <c r="TN570" s="165"/>
      <c r="TO570" s="165"/>
      <c r="TP570" s="165"/>
      <c r="TQ570" s="165"/>
      <c r="TR570" s="165"/>
      <c r="TS570" s="165"/>
      <c r="TT570" s="165"/>
      <c r="TU570" s="165"/>
      <c r="TV570" s="165"/>
      <c r="TW570" s="165"/>
      <c r="TX570" s="165"/>
      <c r="TY570" s="165"/>
      <c r="TZ570" s="165"/>
      <c r="UA570" s="165"/>
      <c r="UB570" s="165"/>
      <c r="UC570" s="165"/>
      <c r="UD570" s="165"/>
      <c r="UE570" s="165"/>
      <c r="UF570" s="165"/>
      <c r="UG570" s="165"/>
      <c r="UH570" s="165"/>
      <c r="UI570" s="165"/>
      <c r="UJ570" s="165"/>
      <c r="UK570" s="165"/>
      <c r="UL570" s="165"/>
      <c r="UM570" s="165"/>
      <c r="UN570" s="165"/>
      <c r="UO570" s="165"/>
      <c r="UP570" s="165"/>
      <c r="UQ570" s="165"/>
      <c r="UR570" s="165"/>
      <c r="US570" s="165"/>
      <c r="UT570" s="165"/>
      <c r="UU570" s="165"/>
      <c r="UV570" s="165"/>
      <c r="UW570" s="165"/>
      <c r="UX570" s="165"/>
      <c r="UY570" s="165"/>
      <c r="UZ570" s="165"/>
      <c r="VA570" s="165"/>
      <c r="VB570" s="165"/>
      <c r="VC570" s="165"/>
      <c r="VD570" s="165"/>
      <c r="VE570" s="165"/>
      <c r="VF570" s="165"/>
      <c r="VG570" s="165"/>
      <c r="VH570" s="165"/>
      <c r="VI570" s="165"/>
      <c r="VJ570" s="165"/>
      <c r="VK570" s="165"/>
      <c r="VL570" s="165"/>
      <c r="VM570" s="165"/>
      <c r="VN570" s="165"/>
      <c r="VO570" s="165"/>
      <c r="VP570" s="165"/>
      <c r="VQ570" s="165"/>
      <c r="VR570" s="165"/>
      <c r="VS570" s="165"/>
      <c r="VT570" s="165"/>
      <c r="VU570" s="165"/>
      <c r="VV570" s="165"/>
      <c r="VW570" s="165"/>
      <c r="VX570" s="165"/>
      <c r="VY570" s="165"/>
      <c r="VZ570" s="165"/>
      <c r="WA570" s="165"/>
      <c r="WB570" s="165"/>
      <c r="WC570" s="165"/>
      <c r="WD570" s="165"/>
      <c r="WE570" s="165"/>
      <c r="WF570" s="165"/>
      <c r="WG570" s="165"/>
      <c r="WH570" s="165"/>
      <c r="WI570" s="165"/>
      <c r="WJ570" s="165"/>
      <c r="WK570" s="165"/>
      <c r="WL570" s="165"/>
      <c r="WM570" s="165"/>
      <c r="WN570" s="165"/>
      <c r="WO570" s="165"/>
      <c r="WP570" s="165"/>
      <c r="WQ570" s="165"/>
      <c r="WR570" s="165"/>
      <c r="WS570" s="165"/>
      <c r="WT570" s="165"/>
      <c r="WU570" s="165"/>
      <c r="WV570" s="165"/>
      <c r="WW570" s="165"/>
      <c r="WX570" s="165"/>
      <c r="WY570" s="165"/>
      <c r="WZ570" s="165"/>
      <c r="XA570" s="165"/>
      <c r="XB570" s="165"/>
      <c r="XC570" s="165"/>
      <c r="XD570" s="165"/>
      <c r="XE570" s="165"/>
      <c r="XF570" s="165"/>
      <c r="XG570" s="165"/>
      <c r="XH570" s="165"/>
      <c r="XI570" s="165"/>
      <c r="XJ570" s="165"/>
      <c r="XK570" s="165"/>
      <c r="XL570" s="165"/>
      <c r="XM570" s="165"/>
      <c r="XN570" s="165"/>
      <c r="XO570" s="165"/>
      <c r="XP570" s="165"/>
      <c r="XQ570" s="165"/>
      <c r="XR570" s="165"/>
      <c r="XS570" s="165"/>
      <c r="XT570" s="165"/>
      <c r="XU570" s="165"/>
      <c r="XV570" s="165"/>
      <c r="XW570" s="165"/>
      <c r="XX570" s="165"/>
      <c r="XY570" s="165"/>
      <c r="XZ570" s="165"/>
      <c r="YA570" s="165"/>
      <c r="YB570" s="165"/>
      <c r="YC570" s="165"/>
      <c r="YD570" s="165"/>
      <c r="YE570" s="165"/>
      <c r="YF570" s="165"/>
      <c r="YG570" s="165"/>
      <c r="YH570" s="165"/>
      <c r="YI570" s="165"/>
      <c r="YJ570" s="165"/>
      <c r="YK570" s="165"/>
      <c r="YL570" s="165"/>
      <c r="YM570" s="165"/>
      <c r="YN570" s="165"/>
      <c r="YO570" s="165"/>
      <c r="YP570" s="165"/>
      <c r="YQ570" s="165"/>
      <c r="YR570" s="165"/>
      <c r="YS570" s="165"/>
      <c r="YT570" s="165"/>
      <c r="YU570" s="165"/>
      <c r="YV570" s="165"/>
      <c r="YW570" s="165"/>
      <c r="YX570" s="165"/>
      <c r="YY570" s="165"/>
      <c r="YZ570" s="165"/>
      <c r="ZA570" s="165"/>
      <c r="ZB570" s="165"/>
      <c r="ZC570" s="165"/>
      <c r="ZD570" s="165"/>
      <c r="ZE570" s="165"/>
      <c r="ZF570" s="165"/>
      <c r="ZG570" s="165"/>
      <c r="ZH570" s="165"/>
      <c r="ZI570" s="165"/>
      <c r="ZJ570" s="165"/>
      <c r="ZK570" s="165"/>
      <c r="ZL570" s="165"/>
      <c r="ZM570" s="165"/>
      <c r="ZN570" s="165"/>
      <c r="ZO570" s="165"/>
      <c r="ZP570" s="165"/>
      <c r="ZQ570" s="165"/>
      <c r="ZR570" s="165"/>
      <c r="ZS570" s="165"/>
      <c r="ZT570" s="165"/>
      <c r="ZU570" s="165"/>
      <c r="ZV570" s="165"/>
      <c r="ZW570" s="165"/>
      <c r="ZX570" s="165"/>
      <c r="ZY570" s="165"/>
      <c r="ZZ570" s="165"/>
      <c r="AAA570" s="165"/>
      <c r="AAB570" s="165"/>
      <c r="AAC570" s="165"/>
      <c r="AAD570" s="165"/>
      <c r="AAE570" s="165"/>
      <c r="AAF570" s="165"/>
      <c r="AAG570" s="165"/>
      <c r="AAH570" s="165"/>
      <c r="AAI570" s="165"/>
      <c r="AAJ570" s="165"/>
      <c r="AAK570" s="165"/>
      <c r="AAL570" s="165"/>
      <c r="AAM570" s="165"/>
      <c r="AAN570" s="165"/>
      <c r="AAO570" s="165"/>
      <c r="AAP570" s="165"/>
      <c r="AAQ570" s="165"/>
      <c r="AAR570" s="165"/>
      <c r="AAS570" s="165"/>
      <c r="AAT570" s="165"/>
      <c r="AAU570" s="165"/>
      <c r="AAV570" s="165"/>
      <c r="AAW570" s="165"/>
      <c r="AAX570" s="165"/>
      <c r="AAY570" s="165"/>
      <c r="AAZ570" s="165"/>
      <c r="ABA570" s="165"/>
      <c r="ABB570" s="165"/>
      <c r="ABC570" s="165"/>
      <c r="ABD570" s="165"/>
      <c r="ABE570" s="165"/>
      <c r="ABF570" s="165"/>
      <c r="ABG570" s="165"/>
      <c r="ABH570" s="165"/>
      <c r="ABI570" s="165"/>
      <c r="ABJ570" s="165"/>
      <c r="ABK570" s="165"/>
      <c r="ABL570" s="165"/>
      <c r="ABM570" s="165"/>
      <c r="ABN570" s="165"/>
      <c r="ABO570" s="165"/>
      <c r="ABP570" s="165"/>
      <c r="ABQ570" s="165"/>
      <c r="ABR570" s="165"/>
      <c r="ABS570" s="165"/>
      <c r="ABT570" s="165"/>
      <c r="ABU570" s="165"/>
      <c r="ABV570" s="165"/>
      <c r="ABW570" s="165"/>
      <c r="ABX570" s="165"/>
      <c r="ABY570" s="165"/>
      <c r="ABZ570" s="165"/>
      <c r="ACA570" s="165"/>
      <c r="ACB570" s="165"/>
      <c r="ACC570" s="165"/>
      <c r="ACD570" s="165"/>
      <c r="ACE570" s="165"/>
      <c r="ACF570" s="165"/>
      <c r="ACG570" s="165"/>
      <c r="ACH570" s="165"/>
      <c r="ACI570" s="165"/>
      <c r="ACJ570" s="165"/>
      <c r="ACK570" s="165"/>
      <c r="ACL570" s="165"/>
      <c r="ACM570" s="165"/>
      <c r="ACN570" s="165"/>
      <c r="ACO570" s="165"/>
      <c r="ACP570" s="165"/>
      <c r="ACQ570" s="165"/>
      <c r="ACR570" s="165"/>
      <c r="ACS570" s="165"/>
      <c r="ACT570" s="165"/>
      <c r="ACU570" s="165"/>
      <c r="ACV570" s="165"/>
      <c r="ACW570" s="165"/>
      <c r="ACX570" s="165"/>
      <c r="ACY570" s="165"/>
      <c r="ACZ570" s="165"/>
      <c r="ADA570" s="165"/>
      <c r="ADB570" s="165"/>
      <c r="ADC570" s="165"/>
      <c r="ADD570" s="165"/>
      <c r="ADE570" s="165"/>
      <c r="ADF570" s="165"/>
      <c r="ADG570" s="165"/>
      <c r="ADH570" s="165"/>
      <c r="ADI570" s="165"/>
      <c r="ADJ570" s="165"/>
      <c r="ADK570" s="165"/>
      <c r="ADL570" s="165"/>
      <c r="ADM570" s="165"/>
      <c r="ADN570" s="165"/>
      <c r="ADO570" s="165"/>
      <c r="ADP570" s="165"/>
      <c r="ADQ570" s="165"/>
      <c r="ADR570" s="165"/>
      <c r="ADS570" s="165"/>
      <c r="ADT570" s="165"/>
      <c r="ADU570" s="165"/>
      <c r="ADV570" s="165"/>
      <c r="ADW570" s="165"/>
      <c r="ADX570" s="165"/>
      <c r="ADY570" s="165"/>
      <c r="ADZ570" s="165"/>
      <c r="AEA570" s="165"/>
      <c r="AEB570" s="165"/>
      <c r="AEC570" s="165"/>
      <c r="AED570" s="165"/>
      <c r="AEE570" s="165"/>
      <c r="AEF570" s="165"/>
      <c r="AEG570" s="165"/>
      <c r="AEH570" s="165"/>
      <c r="AEI570" s="165"/>
      <c r="AEJ570" s="165"/>
      <c r="AEK570" s="165"/>
      <c r="AEL570" s="165"/>
      <c r="AEM570" s="165"/>
      <c r="AEN570" s="165"/>
      <c r="AEO570" s="165"/>
      <c r="AEP570" s="165"/>
      <c r="AEQ570" s="165"/>
      <c r="AER570" s="165"/>
      <c r="AES570" s="165"/>
      <c r="AET570" s="165"/>
      <c r="AEU570" s="165"/>
      <c r="AEV570" s="165"/>
      <c r="AEW570" s="165"/>
      <c r="AEX570" s="165"/>
      <c r="AEY570" s="165"/>
      <c r="AEZ570" s="165"/>
      <c r="AFA570" s="165"/>
      <c r="AFB570" s="165"/>
      <c r="AFC570" s="165"/>
      <c r="AFD570" s="165"/>
      <c r="AFE570" s="165"/>
      <c r="AFF570" s="165"/>
      <c r="AFG570" s="165"/>
      <c r="AFH570" s="165"/>
      <c r="AFI570" s="165"/>
      <c r="AFJ570" s="165"/>
      <c r="AFK570" s="165"/>
      <c r="AFL570" s="165"/>
      <c r="AFM570" s="165"/>
      <c r="AFN570" s="165"/>
      <c r="AFO570" s="165"/>
      <c r="AFP570" s="165"/>
      <c r="AFQ570" s="165"/>
      <c r="AFR570" s="165"/>
      <c r="AFS570" s="165"/>
      <c r="AFT570" s="165"/>
      <c r="AFU570" s="165"/>
      <c r="AFV570" s="165"/>
      <c r="AFW570" s="165"/>
      <c r="AFX570" s="165"/>
      <c r="AFY570" s="165"/>
      <c r="AFZ570" s="165"/>
      <c r="AGA570" s="165"/>
      <c r="AGB570" s="165"/>
      <c r="AGC570" s="165"/>
      <c r="AGD570" s="165"/>
      <c r="AGE570" s="165"/>
      <c r="AGF570" s="165"/>
      <c r="AGG570" s="165"/>
      <c r="AGH570" s="165"/>
      <c r="AGI570" s="165"/>
      <c r="AGJ570" s="165"/>
      <c r="AGK570" s="165"/>
      <c r="AGL570" s="165"/>
      <c r="AGM570" s="165"/>
      <c r="AGN570" s="165"/>
      <c r="AGO570" s="165"/>
      <c r="AGP570" s="165"/>
      <c r="AGQ570" s="165"/>
      <c r="AGR570" s="165"/>
      <c r="AGS570" s="165"/>
      <c r="AGT570" s="165"/>
      <c r="AGU570" s="165"/>
      <c r="AGV570" s="165"/>
      <c r="AGW570" s="165"/>
      <c r="AGX570" s="165"/>
      <c r="AGY570" s="165"/>
      <c r="AGZ570" s="165"/>
      <c r="AHA570" s="165"/>
      <c r="AHB570" s="165"/>
      <c r="AHC570" s="165"/>
      <c r="AHD570" s="165"/>
      <c r="AHE570" s="165"/>
      <c r="AHF570" s="165"/>
      <c r="AHG570" s="165"/>
      <c r="AHH570" s="165"/>
      <c r="AHI570" s="165"/>
      <c r="AHJ570" s="165"/>
      <c r="AHK570" s="165"/>
      <c r="AHL570" s="165"/>
      <c r="AHM570" s="165"/>
      <c r="AHN570" s="165"/>
      <c r="AHO570" s="165"/>
      <c r="AHP570" s="165"/>
      <c r="AHQ570" s="165"/>
      <c r="AHR570" s="165"/>
      <c r="AHS570" s="165"/>
      <c r="AHT570" s="165"/>
      <c r="AHU570" s="165"/>
      <c r="AHV570" s="165"/>
      <c r="AHW570" s="165"/>
      <c r="AHX570" s="165"/>
      <c r="AHY570" s="165"/>
      <c r="AHZ570" s="165"/>
      <c r="AIA570" s="165"/>
      <c r="AIB570" s="165"/>
      <c r="AIC570" s="165"/>
      <c r="AID570" s="165"/>
      <c r="AIE570" s="165"/>
      <c r="AIF570" s="165"/>
      <c r="AIG570" s="165"/>
      <c r="AIH570" s="165"/>
      <c r="AII570" s="165"/>
      <c r="AIJ570" s="165"/>
      <c r="AIK570" s="165"/>
      <c r="AIL570" s="165"/>
      <c r="AIM570" s="165"/>
      <c r="AIN570" s="165"/>
      <c r="AIO570" s="165"/>
      <c r="AIP570" s="165"/>
      <c r="AIQ570" s="165"/>
      <c r="AIR570" s="165"/>
      <c r="AIS570" s="165"/>
      <c r="AIT570" s="165"/>
      <c r="AIU570" s="165"/>
      <c r="AIV570" s="165"/>
      <c r="AIW570" s="165"/>
      <c r="AIX570" s="165"/>
      <c r="AIY570" s="165"/>
      <c r="AIZ570" s="165"/>
      <c r="AJA570" s="165"/>
      <c r="AJB570" s="165"/>
      <c r="AJC570" s="165"/>
      <c r="AJD570" s="165"/>
      <c r="AJE570" s="165"/>
      <c r="AJF570" s="165"/>
      <c r="AJG570" s="165"/>
      <c r="AJH570" s="165"/>
      <c r="AJI570" s="165"/>
      <c r="AJJ570" s="165"/>
      <c r="AJK570" s="165"/>
      <c r="AJL570" s="165"/>
      <c r="AJM570" s="165"/>
      <c r="AJN570" s="165"/>
      <c r="AJO570" s="165"/>
      <c r="AJP570" s="165"/>
      <c r="AJQ570" s="165"/>
      <c r="AJR570" s="165"/>
      <c r="AJS570" s="165"/>
      <c r="AJT570" s="165"/>
      <c r="AJU570" s="165"/>
      <c r="AJV570" s="165"/>
      <c r="AJW570" s="165"/>
      <c r="AJX570" s="165"/>
      <c r="AJY570" s="165"/>
      <c r="AJZ570" s="165"/>
    </row>
    <row r="571" spans="1:962" ht="47.25" x14ac:dyDescent="0.2">
      <c r="A571" s="126">
        <v>60000180</v>
      </c>
      <c r="B571" s="164" t="s">
        <v>1584</v>
      </c>
      <c r="C571" s="169" t="s">
        <v>1368</v>
      </c>
      <c r="D571" s="155">
        <f t="shared" si="36"/>
        <v>5550</v>
      </c>
      <c r="E571" s="155">
        <f>VLOOKUP(A571,[6]Лист2!$A$10:$G$1458,6,0)</f>
        <v>6660</v>
      </c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  <c r="AZ571" s="165"/>
      <c r="BA571" s="165"/>
      <c r="BB571" s="165"/>
      <c r="BC571" s="165"/>
      <c r="BD571" s="165"/>
      <c r="BE571" s="165"/>
      <c r="BF571" s="165"/>
      <c r="BG571" s="165"/>
      <c r="BH571" s="165"/>
      <c r="BI571" s="165"/>
      <c r="BJ571" s="165"/>
      <c r="BK571" s="165"/>
      <c r="BL571" s="165"/>
      <c r="BM571" s="165"/>
      <c r="BN571" s="165"/>
      <c r="BO571" s="165"/>
      <c r="BP571" s="165"/>
      <c r="BQ571" s="165"/>
      <c r="BR571" s="165"/>
      <c r="BS571" s="165"/>
      <c r="BT571" s="165"/>
      <c r="BU571" s="165"/>
      <c r="BV571" s="165"/>
      <c r="BW571" s="165"/>
      <c r="BX571" s="165"/>
      <c r="BY571" s="165"/>
      <c r="BZ571" s="165"/>
      <c r="CA571" s="165"/>
      <c r="CB571" s="165"/>
      <c r="CC571" s="165"/>
      <c r="CD571" s="165"/>
      <c r="CE571" s="165"/>
      <c r="CF571" s="165"/>
      <c r="CG571" s="165"/>
      <c r="CH571" s="165"/>
      <c r="CI571" s="165"/>
      <c r="CJ571" s="165"/>
      <c r="CK571" s="165"/>
      <c r="CL571" s="165"/>
      <c r="CM571" s="165"/>
      <c r="CN571" s="165"/>
      <c r="CO571" s="165"/>
      <c r="CP571" s="165"/>
      <c r="CQ571" s="165"/>
      <c r="CR571" s="165"/>
      <c r="CS571" s="165"/>
      <c r="CT571" s="165"/>
      <c r="CU571" s="165"/>
      <c r="CV571" s="165"/>
      <c r="CW571" s="165"/>
      <c r="CX571" s="165"/>
      <c r="CY571" s="165"/>
      <c r="CZ571" s="165"/>
      <c r="DA571" s="165"/>
      <c r="DB571" s="165"/>
      <c r="DC571" s="165"/>
      <c r="DD571" s="165"/>
      <c r="DE571" s="165"/>
      <c r="DF571" s="165"/>
      <c r="DG571" s="165"/>
      <c r="DH571" s="165"/>
      <c r="DI571" s="165"/>
      <c r="DJ571" s="165"/>
      <c r="DK571" s="165"/>
      <c r="DL571" s="165"/>
      <c r="DM571" s="165"/>
      <c r="DN571" s="165"/>
      <c r="DO571" s="165"/>
      <c r="DP571" s="165"/>
      <c r="DQ571" s="165"/>
      <c r="DR571" s="165"/>
      <c r="DS571" s="165"/>
      <c r="DT571" s="165"/>
      <c r="DU571" s="165"/>
      <c r="DV571" s="165"/>
      <c r="DW571" s="165"/>
      <c r="DX571" s="165"/>
      <c r="DY571" s="165"/>
      <c r="DZ571" s="165"/>
      <c r="EA571" s="165"/>
      <c r="EB571" s="165"/>
      <c r="EC571" s="165"/>
      <c r="ED571" s="165"/>
      <c r="EE571" s="165"/>
      <c r="EF571" s="165"/>
      <c r="EG571" s="165"/>
      <c r="EH571" s="165"/>
      <c r="EI571" s="165"/>
      <c r="EJ571" s="165"/>
      <c r="EK571" s="165"/>
      <c r="EL571" s="165"/>
      <c r="EM571" s="165"/>
      <c r="EN571" s="165"/>
      <c r="EO571" s="165"/>
      <c r="EP571" s="165"/>
      <c r="EQ571" s="165"/>
      <c r="ER571" s="165"/>
      <c r="ES571" s="165"/>
      <c r="ET571" s="165"/>
      <c r="EU571" s="165"/>
      <c r="EV571" s="165"/>
      <c r="EW571" s="165"/>
      <c r="EX571" s="165"/>
      <c r="EY571" s="165"/>
      <c r="EZ571" s="165"/>
      <c r="FA571" s="165"/>
      <c r="FB571" s="165"/>
      <c r="FC571" s="165"/>
      <c r="FD571" s="165"/>
      <c r="FE571" s="165"/>
      <c r="FF571" s="165"/>
      <c r="FG571" s="165"/>
      <c r="FH571" s="165"/>
      <c r="FI571" s="165"/>
      <c r="FJ571" s="165"/>
      <c r="FK571" s="165"/>
      <c r="FL571" s="165"/>
      <c r="FM571" s="165"/>
      <c r="FN571" s="165"/>
      <c r="FO571" s="165"/>
      <c r="FP571" s="165"/>
      <c r="FQ571" s="165"/>
      <c r="FR571" s="165"/>
      <c r="FS571" s="165"/>
      <c r="FT571" s="165"/>
      <c r="FU571" s="165"/>
      <c r="FV571" s="165"/>
      <c r="FW571" s="165"/>
      <c r="FX571" s="165"/>
      <c r="FY571" s="165"/>
      <c r="FZ571" s="165"/>
      <c r="GA571" s="165"/>
      <c r="GB571" s="165"/>
      <c r="GC571" s="165"/>
      <c r="GD571" s="165"/>
      <c r="GE571" s="165"/>
      <c r="GF571" s="165"/>
      <c r="GG571" s="165"/>
      <c r="GH571" s="165"/>
      <c r="GI571" s="165"/>
      <c r="GJ571" s="165"/>
      <c r="GK571" s="165"/>
      <c r="GL571" s="165"/>
      <c r="GM571" s="165"/>
      <c r="GN571" s="165"/>
      <c r="GO571" s="165"/>
      <c r="GP571" s="165"/>
      <c r="GQ571" s="165"/>
      <c r="GR571" s="165"/>
      <c r="GS571" s="165"/>
      <c r="GT571" s="165"/>
      <c r="GU571" s="165"/>
      <c r="GV571" s="165"/>
      <c r="GW571" s="165"/>
      <c r="GX571" s="165"/>
      <c r="GY571" s="165"/>
      <c r="GZ571" s="165"/>
      <c r="HA571" s="165"/>
      <c r="HB571" s="165"/>
      <c r="HC571" s="165"/>
      <c r="HD571" s="165"/>
      <c r="HE571" s="165"/>
      <c r="HF571" s="165"/>
      <c r="HG571" s="165"/>
      <c r="HH571" s="165"/>
      <c r="HI571" s="165"/>
      <c r="HJ571" s="165"/>
      <c r="HK571" s="165"/>
      <c r="HL571" s="165"/>
      <c r="HM571" s="165"/>
      <c r="HN571" s="165"/>
      <c r="HO571" s="165"/>
      <c r="HP571" s="165"/>
      <c r="HQ571" s="165"/>
      <c r="HR571" s="165"/>
      <c r="HS571" s="165"/>
      <c r="HT571" s="165"/>
      <c r="HU571" s="165"/>
      <c r="HV571" s="165"/>
      <c r="HW571" s="165"/>
      <c r="HX571" s="165"/>
      <c r="HY571" s="165"/>
      <c r="HZ571" s="165"/>
      <c r="IA571" s="165"/>
      <c r="IB571" s="165"/>
      <c r="IC571" s="165"/>
      <c r="ID571" s="165"/>
      <c r="IE571" s="165"/>
      <c r="IF571" s="165"/>
      <c r="IG571" s="165"/>
      <c r="IH571" s="165"/>
      <c r="II571" s="165"/>
      <c r="IJ571" s="165"/>
      <c r="IK571" s="165"/>
      <c r="IL571" s="165"/>
      <c r="IM571" s="165"/>
      <c r="IN571" s="165"/>
      <c r="IO571" s="165"/>
      <c r="IP571" s="165"/>
      <c r="IQ571" s="165"/>
      <c r="IR571" s="165"/>
      <c r="IS571" s="165"/>
      <c r="IT571" s="165"/>
      <c r="IU571" s="165"/>
      <c r="IV571" s="165"/>
      <c r="IW571" s="165"/>
      <c r="IX571" s="165"/>
      <c r="IY571" s="165"/>
      <c r="IZ571" s="165"/>
      <c r="JA571" s="165"/>
      <c r="JB571" s="165"/>
      <c r="JC571" s="165"/>
      <c r="JD571" s="165"/>
      <c r="JE571" s="165"/>
      <c r="JF571" s="165"/>
      <c r="JG571" s="165"/>
      <c r="JH571" s="165"/>
      <c r="JI571" s="165"/>
      <c r="JJ571" s="165"/>
      <c r="JK571" s="165"/>
      <c r="JL571" s="165"/>
      <c r="JM571" s="165"/>
      <c r="JN571" s="165"/>
      <c r="JO571" s="165"/>
      <c r="JP571" s="165"/>
      <c r="JQ571" s="165"/>
      <c r="JR571" s="165"/>
      <c r="JS571" s="165"/>
      <c r="JT571" s="165"/>
      <c r="JU571" s="165"/>
      <c r="JV571" s="165"/>
      <c r="JW571" s="165"/>
      <c r="JX571" s="165"/>
      <c r="JY571" s="165"/>
      <c r="JZ571" s="165"/>
      <c r="KA571" s="165"/>
      <c r="KB571" s="165"/>
      <c r="KC571" s="165"/>
      <c r="KD571" s="165"/>
      <c r="KE571" s="165"/>
      <c r="KF571" s="165"/>
      <c r="KG571" s="165"/>
      <c r="KH571" s="165"/>
      <c r="KI571" s="165"/>
      <c r="KJ571" s="165"/>
      <c r="KK571" s="165"/>
      <c r="KL571" s="165"/>
      <c r="KM571" s="165"/>
      <c r="KN571" s="165"/>
      <c r="KO571" s="165"/>
      <c r="KP571" s="165"/>
      <c r="KQ571" s="165"/>
      <c r="KR571" s="165"/>
      <c r="KS571" s="165"/>
      <c r="KT571" s="165"/>
      <c r="KU571" s="165"/>
      <c r="KV571" s="165"/>
      <c r="KW571" s="165"/>
      <c r="KX571" s="165"/>
      <c r="KY571" s="165"/>
      <c r="KZ571" s="165"/>
      <c r="LA571" s="165"/>
      <c r="LB571" s="165"/>
      <c r="LC571" s="165"/>
      <c r="LD571" s="165"/>
      <c r="LE571" s="165"/>
      <c r="LF571" s="165"/>
      <c r="LG571" s="165"/>
      <c r="LH571" s="165"/>
      <c r="LI571" s="165"/>
      <c r="LJ571" s="165"/>
      <c r="LK571" s="165"/>
      <c r="LL571" s="165"/>
      <c r="LM571" s="165"/>
      <c r="LN571" s="165"/>
      <c r="LO571" s="165"/>
      <c r="LP571" s="165"/>
      <c r="LQ571" s="165"/>
      <c r="LR571" s="165"/>
      <c r="LS571" s="165"/>
      <c r="LT571" s="165"/>
      <c r="LU571" s="165"/>
      <c r="LV571" s="165"/>
      <c r="LW571" s="165"/>
      <c r="LX571" s="165"/>
      <c r="LY571" s="165"/>
      <c r="LZ571" s="165"/>
      <c r="MA571" s="165"/>
      <c r="MB571" s="165"/>
      <c r="MC571" s="165"/>
      <c r="MD571" s="165"/>
      <c r="ME571" s="165"/>
      <c r="MF571" s="165"/>
      <c r="MG571" s="165"/>
      <c r="MH571" s="165"/>
      <c r="MI571" s="165"/>
      <c r="MJ571" s="165"/>
      <c r="MK571" s="165"/>
      <c r="ML571" s="165"/>
      <c r="MM571" s="165"/>
      <c r="MN571" s="165"/>
      <c r="MO571" s="165"/>
      <c r="MP571" s="165"/>
      <c r="MQ571" s="165"/>
      <c r="MR571" s="165"/>
      <c r="MS571" s="165"/>
      <c r="MT571" s="165"/>
      <c r="MU571" s="165"/>
      <c r="MV571" s="165"/>
      <c r="MW571" s="165"/>
      <c r="MX571" s="165"/>
      <c r="MY571" s="165"/>
      <c r="MZ571" s="165"/>
      <c r="NA571" s="165"/>
      <c r="NB571" s="165"/>
      <c r="NC571" s="165"/>
      <c r="ND571" s="165"/>
      <c r="NE571" s="165"/>
      <c r="NF571" s="165"/>
      <c r="NG571" s="165"/>
      <c r="NH571" s="165"/>
      <c r="NI571" s="165"/>
      <c r="NJ571" s="165"/>
      <c r="NK571" s="165"/>
      <c r="NL571" s="165"/>
      <c r="NM571" s="165"/>
      <c r="NN571" s="165"/>
      <c r="NO571" s="165"/>
      <c r="NP571" s="165"/>
      <c r="NQ571" s="165"/>
      <c r="NR571" s="165"/>
      <c r="NS571" s="165"/>
      <c r="NT571" s="165"/>
      <c r="NU571" s="165"/>
      <c r="NV571" s="165"/>
      <c r="NW571" s="165"/>
      <c r="NX571" s="165"/>
      <c r="NY571" s="165"/>
      <c r="NZ571" s="165"/>
      <c r="OA571" s="165"/>
      <c r="OB571" s="165"/>
      <c r="OC571" s="165"/>
      <c r="OD571" s="165"/>
      <c r="OE571" s="165"/>
      <c r="OF571" s="165"/>
      <c r="OG571" s="165"/>
      <c r="OH571" s="165"/>
      <c r="OI571" s="165"/>
      <c r="OJ571" s="165"/>
      <c r="OK571" s="165"/>
      <c r="OL571" s="165"/>
      <c r="OM571" s="165"/>
      <c r="ON571" s="165"/>
      <c r="OO571" s="165"/>
      <c r="OP571" s="165"/>
      <c r="OQ571" s="165"/>
      <c r="OR571" s="165"/>
      <c r="OS571" s="165"/>
      <c r="OT571" s="165"/>
      <c r="OU571" s="165"/>
      <c r="OV571" s="165"/>
      <c r="OW571" s="165"/>
      <c r="OX571" s="165"/>
      <c r="OY571" s="165"/>
      <c r="OZ571" s="165"/>
      <c r="PA571" s="165"/>
      <c r="PB571" s="165"/>
      <c r="PC571" s="165"/>
      <c r="PD571" s="165"/>
      <c r="PE571" s="165"/>
      <c r="PF571" s="165"/>
      <c r="PG571" s="165"/>
      <c r="PH571" s="165"/>
      <c r="PI571" s="165"/>
      <c r="PJ571" s="165"/>
      <c r="PK571" s="165"/>
      <c r="PL571" s="165"/>
      <c r="PM571" s="165"/>
      <c r="PN571" s="165"/>
      <c r="PO571" s="165"/>
      <c r="PP571" s="165"/>
      <c r="PQ571" s="165"/>
      <c r="PR571" s="165"/>
      <c r="PS571" s="165"/>
      <c r="PT571" s="165"/>
      <c r="PU571" s="165"/>
      <c r="PV571" s="165"/>
      <c r="PW571" s="165"/>
      <c r="PX571" s="165"/>
      <c r="PY571" s="165"/>
      <c r="PZ571" s="165"/>
      <c r="QA571" s="165"/>
      <c r="QB571" s="165"/>
      <c r="QC571" s="165"/>
      <c r="QD571" s="165"/>
      <c r="QE571" s="165"/>
      <c r="QF571" s="165"/>
      <c r="QG571" s="165"/>
      <c r="QH571" s="165"/>
      <c r="QI571" s="165"/>
      <c r="QJ571" s="165"/>
      <c r="QK571" s="165"/>
      <c r="QL571" s="165"/>
      <c r="QM571" s="165"/>
      <c r="QN571" s="165"/>
      <c r="QO571" s="165"/>
      <c r="QP571" s="165"/>
      <c r="QQ571" s="165"/>
      <c r="QR571" s="165"/>
      <c r="QS571" s="165"/>
      <c r="QT571" s="165"/>
      <c r="QU571" s="165"/>
      <c r="QV571" s="165"/>
      <c r="QW571" s="165"/>
      <c r="QX571" s="165"/>
      <c r="QY571" s="165"/>
      <c r="QZ571" s="165"/>
      <c r="RA571" s="165"/>
      <c r="RB571" s="165"/>
      <c r="RC571" s="165"/>
      <c r="RD571" s="165"/>
      <c r="RE571" s="165"/>
      <c r="RF571" s="165"/>
      <c r="RG571" s="165"/>
      <c r="RH571" s="165"/>
      <c r="RI571" s="165"/>
      <c r="RJ571" s="165"/>
      <c r="RK571" s="165"/>
      <c r="RL571" s="165"/>
      <c r="RM571" s="165"/>
      <c r="RN571" s="165"/>
      <c r="RO571" s="165"/>
      <c r="RP571" s="165"/>
      <c r="RQ571" s="165"/>
      <c r="RR571" s="165"/>
      <c r="RS571" s="165"/>
      <c r="RT571" s="165"/>
      <c r="RU571" s="165"/>
      <c r="RV571" s="165"/>
      <c r="RW571" s="165"/>
      <c r="RX571" s="165"/>
      <c r="RY571" s="165"/>
      <c r="RZ571" s="165"/>
      <c r="SA571" s="165"/>
      <c r="SB571" s="165"/>
      <c r="SC571" s="165"/>
      <c r="SD571" s="165"/>
      <c r="SE571" s="165"/>
      <c r="SF571" s="165"/>
      <c r="SG571" s="165"/>
      <c r="SH571" s="165"/>
      <c r="SI571" s="165"/>
      <c r="SJ571" s="165"/>
      <c r="SK571" s="165"/>
      <c r="SL571" s="165"/>
      <c r="SM571" s="165"/>
      <c r="SN571" s="165"/>
      <c r="SO571" s="165"/>
      <c r="SP571" s="165"/>
      <c r="SQ571" s="165"/>
      <c r="SR571" s="165"/>
      <c r="SS571" s="165"/>
      <c r="ST571" s="165"/>
      <c r="SU571" s="165"/>
      <c r="SV571" s="165"/>
      <c r="SW571" s="165"/>
      <c r="SX571" s="165"/>
      <c r="SY571" s="165"/>
      <c r="SZ571" s="165"/>
      <c r="TA571" s="165"/>
      <c r="TB571" s="165"/>
      <c r="TC571" s="165"/>
      <c r="TD571" s="165"/>
      <c r="TE571" s="165"/>
      <c r="TF571" s="165"/>
      <c r="TG571" s="165"/>
      <c r="TH571" s="165"/>
      <c r="TI571" s="165"/>
      <c r="TJ571" s="165"/>
      <c r="TK571" s="165"/>
      <c r="TL571" s="165"/>
      <c r="TM571" s="165"/>
      <c r="TN571" s="165"/>
      <c r="TO571" s="165"/>
      <c r="TP571" s="165"/>
      <c r="TQ571" s="165"/>
      <c r="TR571" s="165"/>
      <c r="TS571" s="165"/>
      <c r="TT571" s="165"/>
      <c r="TU571" s="165"/>
      <c r="TV571" s="165"/>
      <c r="TW571" s="165"/>
      <c r="TX571" s="165"/>
      <c r="TY571" s="165"/>
      <c r="TZ571" s="165"/>
      <c r="UA571" s="165"/>
      <c r="UB571" s="165"/>
      <c r="UC571" s="165"/>
      <c r="UD571" s="165"/>
      <c r="UE571" s="165"/>
      <c r="UF571" s="165"/>
      <c r="UG571" s="165"/>
      <c r="UH571" s="165"/>
      <c r="UI571" s="165"/>
      <c r="UJ571" s="165"/>
      <c r="UK571" s="165"/>
      <c r="UL571" s="165"/>
      <c r="UM571" s="165"/>
      <c r="UN571" s="165"/>
      <c r="UO571" s="165"/>
      <c r="UP571" s="165"/>
      <c r="UQ571" s="165"/>
      <c r="UR571" s="165"/>
      <c r="US571" s="165"/>
      <c r="UT571" s="165"/>
      <c r="UU571" s="165"/>
      <c r="UV571" s="165"/>
      <c r="UW571" s="165"/>
      <c r="UX571" s="165"/>
      <c r="UY571" s="165"/>
      <c r="UZ571" s="165"/>
      <c r="VA571" s="165"/>
      <c r="VB571" s="165"/>
      <c r="VC571" s="165"/>
      <c r="VD571" s="165"/>
      <c r="VE571" s="165"/>
      <c r="VF571" s="165"/>
      <c r="VG571" s="165"/>
      <c r="VH571" s="165"/>
      <c r="VI571" s="165"/>
      <c r="VJ571" s="165"/>
      <c r="VK571" s="165"/>
      <c r="VL571" s="165"/>
      <c r="VM571" s="165"/>
      <c r="VN571" s="165"/>
      <c r="VO571" s="165"/>
      <c r="VP571" s="165"/>
      <c r="VQ571" s="165"/>
      <c r="VR571" s="165"/>
      <c r="VS571" s="165"/>
      <c r="VT571" s="165"/>
      <c r="VU571" s="165"/>
      <c r="VV571" s="165"/>
      <c r="VW571" s="165"/>
      <c r="VX571" s="165"/>
      <c r="VY571" s="165"/>
      <c r="VZ571" s="165"/>
      <c r="WA571" s="165"/>
      <c r="WB571" s="165"/>
      <c r="WC571" s="165"/>
      <c r="WD571" s="165"/>
      <c r="WE571" s="165"/>
      <c r="WF571" s="165"/>
      <c r="WG571" s="165"/>
      <c r="WH571" s="165"/>
      <c r="WI571" s="165"/>
      <c r="WJ571" s="165"/>
      <c r="WK571" s="165"/>
      <c r="WL571" s="165"/>
      <c r="WM571" s="165"/>
      <c r="WN571" s="165"/>
      <c r="WO571" s="165"/>
      <c r="WP571" s="165"/>
      <c r="WQ571" s="165"/>
      <c r="WR571" s="165"/>
      <c r="WS571" s="165"/>
      <c r="WT571" s="165"/>
      <c r="WU571" s="165"/>
      <c r="WV571" s="165"/>
      <c r="WW571" s="165"/>
      <c r="WX571" s="165"/>
      <c r="WY571" s="165"/>
      <c r="WZ571" s="165"/>
      <c r="XA571" s="165"/>
      <c r="XB571" s="165"/>
      <c r="XC571" s="165"/>
      <c r="XD571" s="165"/>
      <c r="XE571" s="165"/>
      <c r="XF571" s="165"/>
      <c r="XG571" s="165"/>
      <c r="XH571" s="165"/>
      <c r="XI571" s="165"/>
      <c r="XJ571" s="165"/>
      <c r="XK571" s="165"/>
      <c r="XL571" s="165"/>
      <c r="XM571" s="165"/>
      <c r="XN571" s="165"/>
      <c r="XO571" s="165"/>
      <c r="XP571" s="165"/>
      <c r="XQ571" s="165"/>
      <c r="XR571" s="165"/>
      <c r="XS571" s="165"/>
      <c r="XT571" s="165"/>
      <c r="XU571" s="165"/>
      <c r="XV571" s="165"/>
      <c r="XW571" s="165"/>
      <c r="XX571" s="165"/>
      <c r="XY571" s="165"/>
      <c r="XZ571" s="165"/>
      <c r="YA571" s="165"/>
      <c r="YB571" s="165"/>
      <c r="YC571" s="165"/>
      <c r="YD571" s="165"/>
      <c r="YE571" s="165"/>
      <c r="YF571" s="165"/>
      <c r="YG571" s="165"/>
      <c r="YH571" s="165"/>
      <c r="YI571" s="165"/>
      <c r="YJ571" s="165"/>
      <c r="YK571" s="165"/>
      <c r="YL571" s="165"/>
      <c r="YM571" s="165"/>
      <c r="YN571" s="165"/>
      <c r="YO571" s="165"/>
      <c r="YP571" s="165"/>
      <c r="YQ571" s="165"/>
      <c r="YR571" s="165"/>
      <c r="YS571" s="165"/>
      <c r="YT571" s="165"/>
      <c r="YU571" s="165"/>
      <c r="YV571" s="165"/>
      <c r="YW571" s="165"/>
      <c r="YX571" s="165"/>
      <c r="YY571" s="165"/>
      <c r="YZ571" s="165"/>
      <c r="ZA571" s="165"/>
      <c r="ZB571" s="165"/>
      <c r="ZC571" s="165"/>
      <c r="ZD571" s="165"/>
      <c r="ZE571" s="165"/>
      <c r="ZF571" s="165"/>
      <c r="ZG571" s="165"/>
      <c r="ZH571" s="165"/>
      <c r="ZI571" s="165"/>
      <c r="ZJ571" s="165"/>
      <c r="ZK571" s="165"/>
      <c r="ZL571" s="165"/>
      <c r="ZM571" s="165"/>
      <c r="ZN571" s="165"/>
      <c r="ZO571" s="165"/>
      <c r="ZP571" s="165"/>
      <c r="ZQ571" s="165"/>
      <c r="ZR571" s="165"/>
      <c r="ZS571" s="165"/>
      <c r="ZT571" s="165"/>
      <c r="ZU571" s="165"/>
      <c r="ZV571" s="165"/>
      <c r="ZW571" s="165"/>
      <c r="ZX571" s="165"/>
      <c r="ZY571" s="165"/>
      <c r="ZZ571" s="165"/>
      <c r="AAA571" s="165"/>
      <c r="AAB571" s="165"/>
      <c r="AAC571" s="165"/>
      <c r="AAD571" s="165"/>
      <c r="AAE571" s="165"/>
      <c r="AAF571" s="165"/>
      <c r="AAG571" s="165"/>
      <c r="AAH571" s="165"/>
      <c r="AAI571" s="165"/>
      <c r="AAJ571" s="165"/>
      <c r="AAK571" s="165"/>
      <c r="AAL571" s="165"/>
      <c r="AAM571" s="165"/>
      <c r="AAN571" s="165"/>
      <c r="AAO571" s="165"/>
      <c r="AAP571" s="165"/>
      <c r="AAQ571" s="165"/>
      <c r="AAR571" s="165"/>
      <c r="AAS571" s="165"/>
      <c r="AAT571" s="165"/>
      <c r="AAU571" s="165"/>
      <c r="AAV571" s="165"/>
      <c r="AAW571" s="165"/>
      <c r="AAX571" s="165"/>
      <c r="AAY571" s="165"/>
      <c r="AAZ571" s="165"/>
      <c r="ABA571" s="165"/>
      <c r="ABB571" s="165"/>
      <c r="ABC571" s="165"/>
      <c r="ABD571" s="165"/>
      <c r="ABE571" s="165"/>
      <c r="ABF571" s="165"/>
      <c r="ABG571" s="165"/>
      <c r="ABH571" s="165"/>
      <c r="ABI571" s="165"/>
      <c r="ABJ571" s="165"/>
      <c r="ABK571" s="165"/>
      <c r="ABL571" s="165"/>
      <c r="ABM571" s="165"/>
      <c r="ABN571" s="165"/>
      <c r="ABO571" s="165"/>
      <c r="ABP571" s="165"/>
      <c r="ABQ571" s="165"/>
      <c r="ABR571" s="165"/>
      <c r="ABS571" s="165"/>
      <c r="ABT571" s="165"/>
      <c r="ABU571" s="165"/>
      <c r="ABV571" s="165"/>
      <c r="ABW571" s="165"/>
      <c r="ABX571" s="165"/>
      <c r="ABY571" s="165"/>
      <c r="ABZ571" s="165"/>
      <c r="ACA571" s="165"/>
      <c r="ACB571" s="165"/>
      <c r="ACC571" s="165"/>
      <c r="ACD571" s="165"/>
      <c r="ACE571" s="165"/>
      <c r="ACF571" s="165"/>
      <c r="ACG571" s="165"/>
      <c r="ACH571" s="165"/>
      <c r="ACI571" s="165"/>
      <c r="ACJ571" s="165"/>
      <c r="ACK571" s="165"/>
      <c r="ACL571" s="165"/>
      <c r="ACM571" s="165"/>
      <c r="ACN571" s="165"/>
      <c r="ACO571" s="165"/>
      <c r="ACP571" s="165"/>
      <c r="ACQ571" s="165"/>
      <c r="ACR571" s="165"/>
      <c r="ACS571" s="165"/>
      <c r="ACT571" s="165"/>
      <c r="ACU571" s="165"/>
      <c r="ACV571" s="165"/>
      <c r="ACW571" s="165"/>
      <c r="ACX571" s="165"/>
      <c r="ACY571" s="165"/>
      <c r="ACZ571" s="165"/>
      <c r="ADA571" s="165"/>
      <c r="ADB571" s="165"/>
      <c r="ADC571" s="165"/>
      <c r="ADD571" s="165"/>
      <c r="ADE571" s="165"/>
      <c r="ADF571" s="165"/>
      <c r="ADG571" s="165"/>
      <c r="ADH571" s="165"/>
      <c r="ADI571" s="165"/>
      <c r="ADJ571" s="165"/>
      <c r="ADK571" s="165"/>
      <c r="ADL571" s="165"/>
      <c r="ADM571" s="165"/>
      <c r="ADN571" s="165"/>
      <c r="ADO571" s="165"/>
      <c r="ADP571" s="165"/>
      <c r="ADQ571" s="165"/>
      <c r="ADR571" s="165"/>
      <c r="ADS571" s="165"/>
      <c r="ADT571" s="165"/>
      <c r="ADU571" s="165"/>
      <c r="ADV571" s="165"/>
      <c r="ADW571" s="165"/>
      <c r="ADX571" s="165"/>
      <c r="ADY571" s="165"/>
      <c r="ADZ571" s="165"/>
      <c r="AEA571" s="165"/>
      <c r="AEB571" s="165"/>
      <c r="AEC571" s="165"/>
      <c r="AED571" s="165"/>
      <c r="AEE571" s="165"/>
      <c r="AEF571" s="165"/>
      <c r="AEG571" s="165"/>
      <c r="AEH571" s="165"/>
      <c r="AEI571" s="165"/>
      <c r="AEJ571" s="165"/>
      <c r="AEK571" s="165"/>
      <c r="AEL571" s="165"/>
      <c r="AEM571" s="165"/>
      <c r="AEN571" s="165"/>
      <c r="AEO571" s="165"/>
      <c r="AEP571" s="165"/>
      <c r="AEQ571" s="165"/>
      <c r="AER571" s="165"/>
      <c r="AES571" s="165"/>
      <c r="AET571" s="165"/>
      <c r="AEU571" s="165"/>
      <c r="AEV571" s="165"/>
      <c r="AEW571" s="165"/>
      <c r="AEX571" s="165"/>
      <c r="AEY571" s="165"/>
      <c r="AEZ571" s="165"/>
      <c r="AFA571" s="165"/>
      <c r="AFB571" s="165"/>
      <c r="AFC571" s="165"/>
      <c r="AFD571" s="165"/>
      <c r="AFE571" s="165"/>
      <c r="AFF571" s="165"/>
      <c r="AFG571" s="165"/>
      <c r="AFH571" s="165"/>
      <c r="AFI571" s="165"/>
      <c r="AFJ571" s="165"/>
      <c r="AFK571" s="165"/>
      <c r="AFL571" s="165"/>
      <c r="AFM571" s="165"/>
      <c r="AFN571" s="165"/>
      <c r="AFO571" s="165"/>
      <c r="AFP571" s="165"/>
      <c r="AFQ571" s="165"/>
      <c r="AFR571" s="165"/>
      <c r="AFS571" s="165"/>
      <c r="AFT571" s="165"/>
      <c r="AFU571" s="165"/>
      <c r="AFV571" s="165"/>
      <c r="AFW571" s="165"/>
      <c r="AFX571" s="165"/>
      <c r="AFY571" s="165"/>
      <c r="AFZ571" s="165"/>
      <c r="AGA571" s="165"/>
      <c r="AGB571" s="165"/>
      <c r="AGC571" s="165"/>
      <c r="AGD571" s="165"/>
      <c r="AGE571" s="165"/>
      <c r="AGF571" s="165"/>
      <c r="AGG571" s="165"/>
      <c r="AGH571" s="165"/>
      <c r="AGI571" s="165"/>
      <c r="AGJ571" s="165"/>
      <c r="AGK571" s="165"/>
      <c r="AGL571" s="165"/>
      <c r="AGM571" s="165"/>
      <c r="AGN571" s="165"/>
      <c r="AGO571" s="165"/>
      <c r="AGP571" s="165"/>
      <c r="AGQ571" s="165"/>
      <c r="AGR571" s="165"/>
      <c r="AGS571" s="165"/>
      <c r="AGT571" s="165"/>
      <c r="AGU571" s="165"/>
      <c r="AGV571" s="165"/>
      <c r="AGW571" s="165"/>
      <c r="AGX571" s="165"/>
      <c r="AGY571" s="165"/>
      <c r="AGZ571" s="165"/>
      <c r="AHA571" s="165"/>
      <c r="AHB571" s="165"/>
      <c r="AHC571" s="165"/>
      <c r="AHD571" s="165"/>
      <c r="AHE571" s="165"/>
      <c r="AHF571" s="165"/>
      <c r="AHG571" s="165"/>
      <c r="AHH571" s="165"/>
      <c r="AHI571" s="165"/>
      <c r="AHJ571" s="165"/>
      <c r="AHK571" s="165"/>
      <c r="AHL571" s="165"/>
      <c r="AHM571" s="165"/>
      <c r="AHN571" s="165"/>
      <c r="AHO571" s="165"/>
      <c r="AHP571" s="165"/>
      <c r="AHQ571" s="165"/>
      <c r="AHR571" s="165"/>
      <c r="AHS571" s="165"/>
      <c r="AHT571" s="165"/>
      <c r="AHU571" s="165"/>
      <c r="AHV571" s="165"/>
      <c r="AHW571" s="165"/>
      <c r="AHX571" s="165"/>
      <c r="AHY571" s="165"/>
      <c r="AHZ571" s="165"/>
      <c r="AIA571" s="165"/>
      <c r="AIB571" s="165"/>
      <c r="AIC571" s="165"/>
      <c r="AID571" s="165"/>
      <c r="AIE571" s="165"/>
      <c r="AIF571" s="165"/>
      <c r="AIG571" s="165"/>
      <c r="AIH571" s="165"/>
      <c r="AII571" s="165"/>
      <c r="AIJ571" s="165"/>
      <c r="AIK571" s="165"/>
      <c r="AIL571" s="165"/>
      <c r="AIM571" s="165"/>
      <c r="AIN571" s="165"/>
      <c r="AIO571" s="165"/>
      <c r="AIP571" s="165"/>
      <c r="AIQ571" s="165"/>
      <c r="AIR571" s="165"/>
      <c r="AIS571" s="165"/>
      <c r="AIT571" s="165"/>
      <c r="AIU571" s="165"/>
      <c r="AIV571" s="165"/>
      <c r="AIW571" s="165"/>
      <c r="AIX571" s="165"/>
      <c r="AIY571" s="165"/>
      <c r="AIZ571" s="165"/>
      <c r="AJA571" s="165"/>
      <c r="AJB571" s="165"/>
      <c r="AJC571" s="165"/>
      <c r="AJD571" s="165"/>
      <c r="AJE571" s="165"/>
      <c r="AJF571" s="165"/>
      <c r="AJG571" s="165"/>
      <c r="AJH571" s="165"/>
      <c r="AJI571" s="165"/>
      <c r="AJJ571" s="165"/>
      <c r="AJK571" s="165"/>
      <c r="AJL571" s="165"/>
      <c r="AJM571" s="165"/>
      <c r="AJN571" s="165"/>
      <c r="AJO571" s="165"/>
      <c r="AJP571" s="165"/>
      <c r="AJQ571" s="165"/>
      <c r="AJR571" s="165"/>
      <c r="AJS571" s="165"/>
      <c r="AJT571" s="165"/>
      <c r="AJU571" s="165"/>
      <c r="AJV571" s="165"/>
      <c r="AJW571" s="165"/>
      <c r="AJX571" s="165"/>
      <c r="AJY571" s="165"/>
      <c r="AJZ571" s="165"/>
    </row>
    <row r="572" spans="1:962" ht="47.25" x14ac:dyDescent="0.2">
      <c r="A572" s="126">
        <v>60000181</v>
      </c>
      <c r="B572" s="164" t="s">
        <v>1585</v>
      </c>
      <c r="C572" s="169" t="s">
        <v>1368</v>
      </c>
      <c r="D572" s="155">
        <f t="shared" si="36"/>
        <v>5945</v>
      </c>
      <c r="E572" s="155">
        <f>VLOOKUP(A572,[6]Лист2!$A$10:$G$1458,6,0)</f>
        <v>7134</v>
      </c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  <c r="BB572" s="165"/>
      <c r="BC572" s="165"/>
      <c r="BD572" s="165"/>
      <c r="BE572" s="165"/>
      <c r="BF572" s="165"/>
      <c r="BG572" s="165"/>
      <c r="BH572" s="165"/>
      <c r="BI572" s="165"/>
      <c r="BJ572" s="165"/>
      <c r="BK572" s="165"/>
      <c r="BL572" s="165"/>
      <c r="BM572" s="165"/>
      <c r="BN572" s="165"/>
      <c r="BO572" s="165"/>
      <c r="BP572" s="165"/>
      <c r="BQ572" s="165"/>
      <c r="BR572" s="165"/>
      <c r="BS572" s="165"/>
      <c r="BT572" s="165"/>
      <c r="BU572" s="165"/>
      <c r="BV572" s="165"/>
      <c r="BW572" s="165"/>
      <c r="BX572" s="165"/>
      <c r="BY572" s="165"/>
      <c r="BZ572" s="165"/>
      <c r="CA572" s="165"/>
      <c r="CB572" s="165"/>
      <c r="CC572" s="165"/>
      <c r="CD572" s="165"/>
      <c r="CE572" s="165"/>
      <c r="CF572" s="165"/>
      <c r="CG572" s="165"/>
      <c r="CH572" s="165"/>
      <c r="CI572" s="165"/>
      <c r="CJ572" s="165"/>
      <c r="CK572" s="165"/>
      <c r="CL572" s="165"/>
      <c r="CM572" s="165"/>
      <c r="CN572" s="165"/>
      <c r="CO572" s="165"/>
      <c r="CP572" s="165"/>
      <c r="CQ572" s="165"/>
      <c r="CR572" s="165"/>
      <c r="CS572" s="165"/>
      <c r="CT572" s="165"/>
      <c r="CU572" s="165"/>
      <c r="CV572" s="165"/>
      <c r="CW572" s="165"/>
      <c r="CX572" s="165"/>
      <c r="CY572" s="165"/>
      <c r="CZ572" s="165"/>
      <c r="DA572" s="165"/>
      <c r="DB572" s="165"/>
      <c r="DC572" s="165"/>
      <c r="DD572" s="165"/>
      <c r="DE572" s="165"/>
      <c r="DF572" s="165"/>
      <c r="DG572" s="165"/>
      <c r="DH572" s="165"/>
      <c r="DI572" s="165"/>
      <c r="DJ572" s="165"/>
      <c r="DK572" s="165"/>
      <c r="DL572" s="165"/>
      <c r="DM572" s="165"/>
      <c r="DN572" s="165"/>
      <c r="DO572" s="165"/>
      <c r="DP572" s="165"/>
      <c r="DQ572" s="165"/>
      <c r="DR572" s="165"/>
      <c r="DS572" s="165"/>
      <c r="DT572" s="165"/>
      <c r="DU572" s="165"/>
      <c r="DV572" s="165"/>
      <c r="DW572" s="165"/>
      <c r="DX572" s="165"/>
      <c r="DY572" s="165"/>
      <c r="DZ572" s="165"/>
      <c r="EA572" s="165"/>
      <c r="EB572" s="165"/>
      <c r="EC572" s="165"/>
      <c r="ED572" s="165"/>
      <c r="EE572" s="165"/>
      <c r="EF572" s="165"/>
      <c r="EG572" s="165"/>
      <c r="EH572" s="165"/>
      <c r="EI572" s="165"/>
      <c r="EJ572" s="165"/>
      <c r="EK572" s="165"/>
      <c r="EL572" s="165"/>
      <c r="EM572" s="165"/>
      <c r="EN572" s="165"/>
      <c r="EO572" s="165"/>
      <c r="EP572" s="165"/>
      <c r="EQ572" s="165"/>
      <c r="ER572" s="165"/>
      <c r="ES572" s="165"/>
      <c r="ET572" s="165"/>
      <c r="EU572" s="165"/>
      <c r="EV572" s="165"/>
      <c r="EW572" s="165"/>
      <c r="EX572" s="165"/>
      <c r="EY572" s="165"/>
      <c r="EZ572" s="165"/>
      <c r="FA572" s="165"/>
      <c r="FB572" s="165"/>
      <c r="FC572" s="165"/>
      <c r="FD572" s="165"/>
      <c r="FE572" s="165"/>
      <c r="FF572" s="165"/>
      <c r="FG572" s="165"/>
      <c r="FH572" s="165"/>
      <c r="FI572" s="165"/>
      <c r="FJ572" s="165"/>
      <c r="FK572" s="165"/>
      <c r="FL572" s="165"/>
      <c r="FM572" s="165"/>
      <c r="FN572" s="165"/>
      <c r="FO572" s="165"/>
      <c r="FP572" s="165"/>
      <c r="FQ572" s="165"/>
      <c r="FR572" s="165"/>
      <c r="FS572" s="165"/>
      <c r="FT572" s="165"/>
      <c r="FU572" s="165"/>
      <c r="FV572" s="165"/>
      <c r="FW572" s="165"/>
      <c r="FX572" s="165"/>
      <c r="FY572" s="165"/>
      <c r="FZ572" s="165"/>
      <c r="GA572" s="165"/>
      <c r="GB572" s="165"/>
      <c r="GC572" s="165"/>
      <c r="GD572" s="165"/>
      <c r="GE572" s="165"/>
      <c r="GF572" s="165"/>
      <c r="GG572" s="165"/>
      <c r="GH572" s="165"/>
      <c r="GI572" s="165"/>
      <c r="GJ572" s="165"/>
      <c r="GK572" s="165"/>
      <c r="GL572" s="165"/>
      <c r="GM572" s="165"/>
      <c r="GN572" s="165"/>
      <c r="GO572" s="165"/>
      <c r="GP572" s="165"/>
      <c r="GQ572" s="165"/>
      <c r="GR572" s="165"/>
      <c r="GS572" s="165"/>
      <c r="GT572" s="165"/>
      <c r="GU572" s="165"/>
      <c r="GV572" s="165"/>
      <c r="GW572" s="165"/>
      <c r="GX572" s="165"/>
      <c r="GY572" s="165"/>
      <c r="GZ572" s="165"/>
      <c r="HA572" s="165"/>
      <c r="HB572" s="165"/>
      <c r="HC572" s="165"/>
      <c r="HD572" s="165"/>
      <c r="HE572" s="165"/>
      <c r="HF572" s="165"/>
      <c r="HG572" s="165"/>
      <c r="HH572" s="165"/>
      <c r="HI572" s="165"/>
      <c r="HJ572" s="165"/>
      <c r="HK572" s="165"/>
      <c r="HL572" s="165"/>
      <c r="HM572" s="165"/>
      <c r="HN572" s="165"/>
      <c r="HO572" s="165"/>
      <c r="HP572" s="165"/>
      <c r="HQ572" s="165"/>
      <c r="HR572" s="165"/>
      <c r="HS572" s="165"/>
      <c r="HT572" s="165"/>
      <c r="HU572" s="165"/>
      <c r="HV572" s="165"/>
      <c r="HW572" s="165"/>
      <c r="HX572" s="165"/>
      <c r="HY572" s="165"/>
      <c r="HZ572" s="165"/>
      <c r="IA572" s="165"/>
      <c r="IB572" s="165"/>
      <c r="IC572" s="165"/>
      <c r="ID572" s="165"/>
      <c r="IE572" s="165"/>
      <c r="IF572" s="165"/>
      <c r="IG572" s="165"/>
      <c r="IH572" s="165"/>
      <c r="II572" s="165"/>
      <c r="IJ572" s="165"/>
      <c r="IK572" s="165"/>
      <c r="IL572" s="165"/>
      <c r="IM572" s="165"/>
      <c r="IN572" s="165"/>
      <c r="IO572" s="165"/>
      <c r="IP572" s="165"/>
      <c r="IQ572" s="165"/>
      <c r="IR572" s="165"/>
      <c r="IS572" s="165"/>
      <c r="IT572" s="165"/>
      <c r="IU572" s="165"/>
      <c r="IV572" s="165"/>
      <c r="IW572" s="165"/>
      <c r="IX572" s="165"/>
      <c r="IY572" s="165"/>
      <c r="IZ572" s="165"/>
      <c r="JA572" s="165"/>
      <c r="JB572" s="165"/>
      <c r="JC572" s="165"/>
      <c r="JD572" s="165"/>
      <c r="JE572" s="165"/>
      <c r="JF572" s="165"/>
      <c r="JG572" s="165"/>
      <c r="JH572" s="165"/>
      <c r="JI572" s="165"/>
      <c r="JJ572" s="165"/>
      <c r="JK572" s="165"/>
      <c r="JL572" s="165"/>
      <c r="JM572" s="165"/>
      <c r="JN572" s="165"/>
      <c r="JO572" s="165"/>
      <c r="JP572" s="165"/>
      <c r="JQ572" s="165"/>
      <c r="JR572" s="165"/>
      <c r="JS572" s="165"/>
      <c r="JT572" s="165"/>
      <c r="JU572" s="165"/>
      <c r="JV572" s="165"/>
      <c r="JW572" s="165"/>
      <c r="JX572" s="165"/>
      <c r="JY572" s="165"/>
      <c r="JZ572" s="165"/>
      <c r="KA572" s="165"/>
      <c r="KB572" s="165"/>
      <c r="KC572" s="165"/>
      <c r="KD572" s="165"/>
      <c r="KE572" s="165"/>
      <c r="KF572" s="165"/>
      <c r="KG572" s="165"/>
      <c r="KH572" s="165"/>
      <c r="KI572" s="165"/>
      <c r="KJ572" s="165"/>
      <c r="KK572" s="165"/>
      <c r="KL572" s="165"/>
      <c r="KM572" s="165"/>
      <c r="KN572" s="165"/>
      <c r="KO572" s="165"/>
      <c r="KP572" s="165"/>
      <c r="KQ572" s="165"/>
      <c r="KR572" s="165"/>
      <c r="KS572" s="165"/>
      <c r="KT572" s="165"/>
      <c r="KU572" s="165"/>
      <c r="KV572" s="165"/>
      <c r="KW572" s="165"/>
      <c r="KX572" s="165"/>
      <c r="KY572" s="165"/>
      <c r="KZ572" s="165"/>
      <c r="LA572" s="165"/>
      <c r="LB572" s="165"/>
      <c r="LC572" s="165"/>
      <c r="LD572" s="165"/>
      <c r="LE572" s="165"/>
      <c r="LF572" s="165"/>
      <c r="LG572" s="165"/>
      <c r="LH572" s="165"/>
      <c r="LI572" s="165"/>
      <c r="LJ572" s="165"/>
      <c r="LK572" s="165"/>
      <c r="LL572" s="165"/>
      <c r="LM572" s="165"/>
      <c r="LN572" s="165"/>
      <c r="LO572" s="165"/>
      <c r="LP572" s="165"/>
      <c r="LQ572" s="165"/>
      <c r="LR572" s="165"/>
      <c r="LS572" s="165"/>
      <c r="LT572" s="165"/>
      <c r="LU572" s="165"/>
      <c r="LV572" s="165"/>
      <c r="LW572" s="165"/>
      <c r="LX572" s="165"/>
      <c r="LY572" s="165"/>
      <c r="LZ572" s="165"/>
      <c r="MA572" s="165"/>
      <c r="MB572" s="165"/>
      <c r="MC572" s="165"/>
      <c r="MD572" s="165"/>
      <c r="ME572" s="165"/>
      <c r="MF572" s="165"/>
      <c r="MG572" s="165"/>
      <c r="MH572" s="165"/>
      <c r="MI572" s="165"/>
      <c r="MJ572" s="165"/>
      <c r="MK572" s="165"/>
      <c r="ML572" s="165"/>
      <c r="MM572" s="165"/>
      <c r="MN572" s="165"/>
      <c r="MO572" s="165"/>
      <c r="MP572" s="165"/>
      <c r="MQ572" s="165"/>
      <c r="MR572" s="165"/>
      <c r="MS572" s="165"/>
      <c r="MT572" s="165"/>
      <c r="MU572" s="165"/>
      <c r="MV572" s="165"/>
      <c r="MW572" s="165"/>
      <c r="MX572" s="165"/>
      <c r="MY572" s="165"/>
      <c r="MZ572" s="165"/>
      <c r="NA572" s="165"/>
      <c r="NB572" s="165"/>
      <c r="NC572" s="165"/>
      <c r="ND572" s="165"/>
      <c r="NE572" s="165"/>
      <c r="NF572" s="165"/>
      <c r="NG572" s="165"/>
      <c r="NH572" s="165"/>
      <c r="NI572" s="165"/>
      <c r="NJ572" s="165"/>
      <c r="NK572" s="165"/>
      <c r="NL572" s="165"/>
      <c r="NM572" s="165"/>
      <c r="NN572" s="165"/>
      <c r="NO572" s="165"/>
      <c r="NP572" s="165"/>
      <c r="NQ572" s="165"/>
      <c r="NR572" s="165"/>
      <c r="NS572" s="165"/>
      <c r="NT572" s="165"/>
      <c r="NU572" s="165"/>
      <c r="NV572" s="165"/>
      <c r="NW572" s="165"/>
      <c r="NX572" s="165"/>
      <c r="NY572" s="165"/>
      <c r="NZ572" s="165"/>
      <c r="OA572" s="165"/>
      <c r="OB572" s="165"/>
      <c r="OC572" s="165"/>
      <c r="OD572" s="165"/>
      <c r="OE572" s="165"/>
      <c r="OF572" s="165"/>
      <c r="OG572" s="165"/>
      <c r="OH572" s="165"/>
      <c r="OI572" s="165"/>
      <c r="OJ572" s="165"/>
      <c r="OK572" s="165"/>
      <c r="OL572" s="165"/>
      <c r="OM572" s="165"/>
      <c r="ON572" s="165"/>
      <c r="OO572" s="165"/>
      <c r="OP572" s="165"/>
      <c r="OQ572" s="165"/>
      <c r="OR572" s="165"/>
      <c r="OS572" s="165"/>
      <c r="OT572" s="165"/>
      <c r="OU572" s="165"/>
      <c r="OV572" s="165"/>
      <c r="OW572" s="165"/>
      <c r="OX572" s="165"/>
      <c r="OY572" s="165"/>
      <c r="OZ572" s="165"/>
      <c r="PA572" s="165"/>
      <c r="PB572" s="165"/>
      <c r="PC572" s="165"/>
      <c r="PD572" s="165"/>
      <c r="PE572" s="165"/>
      <c r="PF572" s="165"/>
      <c r="PG572" s="165"/>
      <c r="PH572" s="165"/>
      <c r="PI572" s="165"/>
      <c r="PJ572" s="165"/>
      <c r="PK572" s="165"/>
      <c r="PL572" s="165"/>
      <c r="PM572" s="165"/>
      <c r="PN572" s="165"/>
      <c r="PO572" s="165"/>
      <c r="PP572" s="165"/>
      <c r="PQ572" s="165"/>
      <c r="PR572" s="165"/>
      <c r="PS572" s="165"/>
      <c r="PT572" s="165"/>
      <c r="PU572" s="165"/>
      <c r="PV572" s="165"/>
      <c r="PW572" s="165"/>
      <c r="PX572" s="165"/>
      <c r="PY572" s="165"/>
      <c r="PZ572" s="165"/>
      <c r="QA572" s="165"/>
      <c r="QB572" s="165"/>
      <c r="QC572" s="165"/>
      <c r="QD572" s="165"/>
      <c r="QE572" s="165"/>
      <c r="QF572" s="165"/>
      <c r="QG572" s="165"/>
      <c r="QH572" s="165"/>
      <c r="QI572" s="165"/>
      <c r="QJ572" s="165"/>
      <c r="QK572" s="165"/>
      <c r="QL572" s="165"/>
      <c r="QM572" s="165"/>
      <c r="QN572" s="165"/>
      <c r="QO572" s="165"/>
      <c r="QP572" s="165"/>
      <c r="QQ572" s="165"/>
      <c r="QR572" s="165"/>
      <c r="QS572" s="165"/>
      <c r="QT572" s="165"/>
      <c r="QU572" s="165"/>
      <c r="QV572" s="165"/>
      <c r="QW572" s="165"/>
      <c r="QX572" s="165"/>
      <c r="QY572" s="165"/>
      <c r="QZ572" s="165"/>
      <c r="RA572" s="165"/>
      <c r="RB572" s="165"/>
      <c r="RC572" s="165"/>
      <c r="RD572" s="165"/>
      <c r="RE572" s="165"/>
      <c r="RF572" s="165"/>
      <c r="RG572" s="165"/>
      <c r="RH572" s="165"/>
      <c r="RI572" s="165"/>
      <c r="RJ572" s="165"/>
      <c r="RK572" s="165"/>
      <c r="RL572" s="165"/>
      <c r="RM572" s="165"/>
      <c r="RN572" s="165"/>
      <c r="RO572" s="165"/>
      <c r="RP572" s="165"/>
      <c r="RQ572" s="165"/>
      <c r="RR572" s="165"/>
      <c r="RS572" s="165"/>
      <c r="RT572" s="165"/>
      <c r="RU572" s="165"/>
      <c r="RV572" s="165"/>
      <c r="RW572" s="165"/>
      <c r="RX572" s="165"/>
      <c r="RY572" s="165"/>
      <c r="RZ572" s="165"/>
      <c r="SA572" s="165"/>
      <c r="SB572" s="165"/>
      <c r="SC572" s="165"/>
      <c r="SD572" s="165"/>
      <c r="SE572" s="165"/>
      <c r="SF572" s="165"/>
      <c r="SG572" s="165"/>
      <c r="SH572" s="165"/>
      <c r="SI572" s="165"/>
      <c r="SJ572" s="165"/>
      <c r="SK572" s="165"/>
      <c r="SL572" s="165"/>
      <c r="SM572" s="165"/>
      <c r="SN572" s="165"/>
      <c r="SO572" s="165"/>
      <c r="SP572" s="165"/>
      <c r="SQ572" s="165"/>
      <c r="SR572" s="165"/>
      <c r="SS572" s="165"/>
      <c r="ST572" s="165"/>
      <c r="SU572" s="165"/>
      <c r="SV572" s="165"/>
      <c r="SW572" s="165"/>
      <c r="SX572" s="165"/>
      <c r="SY572" s="165"/>
      <c r="SZ572" s="165"/>
      <c r="TA572" s="165"/>
      <c r="TB572" s="165"/>
      <c r="TC572" s="165"/>
      <c r="TD572" s="165"/>
      <c r="TE572" s="165"/>
      <c r="TF572" s="165"/>
      <c r="TG572" s="165"/>
      <c r="TH572" s="165"/>
      <c r="TI572" s="165"/>
      <c r="TJ572" s="165"/>
      <c r="TK572" s="165"/>
      <c r="TL572" s="165"/>
      <c r="TM572" s="165"/>
      <c r="TN572" s="165"/>
      <c r="TO572" s="165"/>
      <c r="TP572" s="165"/>
      <c r="TQ572" s="165"/>
      <c r="TR572" s="165"/>
      <c r="TS572" s="165"/>
      <c r="TT572" s="165"/>
      <c r="TU572" s="165"/>
      <c r="TV572" s="165"/>
      <c r="TW572" s="165"/>
      <c r="TX572" s="165"/>
      <c r="TY572" s="165"/>
      <c r="TZ572" s="165"/>
      <c r="UA572" s="165"/>
      <c r="UB572" s="165"/>
      <c r="UC572" s="165"/>
      <c r="UD572" s="165"/>
      <c r="UE572" s="165"/>
      <c r="UF572" s="165"/>
      <c r="UG572" s="165"/>
      <c r="UH572" s="165"/>
      <c r="UI572" s="165"/>
      <c r="UJ572" s="165"/>
      <c r="UK572" s="165"/>
      <c r="UL572" s="165"/>
      <c r="UM572" s="165"/>
      <c r="UN572" s="165"/>
      <c r="UO572" s="165"/>
      <c r="UP572" s="165"/>
      <c r="UQ572" s="165"/>
      <c r="UR572" s="165"/>
      <c r="US572" s="165"/>
      <c r="UT572" s="165"/>
      <c r="UU572" s="165"/>
      <c r="UV572" s="165"/>
      <c r="UW572" s="165"/>
      <c r="UX572" s="165"/>
      <c r="UY572" s="165"/>
      <c r="UZ572" s="165"/>
      <c r="VA572" s="165"/>
      <c r="VB572" s="165"/>
      <c r="VC572" s="165"/>
      <c r="VD572" s="165"/>
      <c r="VE572" s="165"/>
      <c r="VF572" s="165"/>
      <c r="VG572" s="165"/>
      <c r="VH572" s="165"/>
      <c r="VI572" s="165"/>
      <c r="VJ572" s="165"/>
      <c r="VK572" s="165"/>
      <c r="VL572" s="165"/>
      <c r="VM572" s="165"/>
      <c r="VN572" s="165"/>
      <c r="VO572" s="165"/>
      <c r="VP572" s="165"/>
      <c r="VQ572" s="165"/>
      <c r="VR572" s="165"/>
      <c r="VS572" s="165"/>
      <c r="VT572" s="165"/>
      <c r="VU572" s="165"/>
      <c r="VV572" s="165"/>
      <c r="VW572" s="165"/>
      <c r="VX572" s="165"/>
      <c r="VY572" s="165"/>
      <c r="VZ572" s="165"/>
      <c r="WA572" s="165"/>
      <c r="WB572" s="165"/>
      <c r="WC572" s="165"/>
      <c r="WD572" s="165"/>
      <c r="WE572" s="165"/>
      <c r="WF572" s="165"/>
      <c r="WG572" s="165"/>
      <c r="WH572" s="165"/>
      <c r="WI572" s="165"/>
      <c r="WJ572" s="165"/>
      <c r="WK572" s="165"/>
      <c r="WL572" s="165"/>
      <c r="WM572" s="165"/>
      <c r="WN572" s="165"/>
      <c r="WO572" s="165"/>
      <c r="WP572" s="165"/>
      <c r="WQ572" s="165"/>
      <c r="WR572" s="165"/>
      <c r="WS572" s="165"/>
      <c r="WT572" s="165"/>
      <c r="WU572" s="165"/>
      <c r="WV572" s="165"/>
      <c r="WW572" s="165"/>
      <c r="WX572" s="165"/>
      <c r="WY572" s="165"/>
      <c r="WZ572" s="165"/>
      <c r="XA572" s="165"/>
      <c r="XB572" s="165"/>
      <c r="XC572" s="165"/>
      <c r="XD572" s="165"/>
      <c r="XE572" s="165"/>
      <c r="XF572" s="165"/>
      <c r="XG572" s="165"/>
      <c r="XH572" s="165"/>
      <c r="XI572" s="165"/>
      <c r="XJ572" s="165"/>
      <c r="XK572" s="165"/>
      <c r="XL572" s="165"/>
      <c r="XM572" s="165"/>
      <c r="XN572" s="165"/>
      <c r="XO572" s="165"/>
      <c r="XP572" s="165"/>
      <c r="XQ572" s="165"/>
      <c r="XR572" s="165"/>
      <c r="XS572" s="165"/>
      <c r="XT572" s="165"/>
      <c r="XU572" s="165"/>
      <c r="XV572" s="165"/>
      <c r="XW572" s="165"/>
      <c r="XX572" s="165"/>
      <c r="XY572" s="165"/>
      <c r="XZ572" s="165"/>
      <c r="YA572" s="165"/>
      <c r="YB572" s="165"/>
      <c r="YC572" s="165"/>
      <c r="YD572" s="165"/>
      <c r="YE572" s="165"/>
      <c r="YF572" s="165"/>
      <c r="YG572" s="165"/>
      <c r="YH572" s="165"/>
      <c r="YI572" s="165"/>
      <c r="YJ572" s="165"/>
      <c r="YK572" s="165"/>
      <c r="YL572" s="165"/>
      <c r="YM572" s="165"/>
      <c r="YN572" s="165"/>
      <c r="YO572" s="165"/>
      <c r="YP572" s="165"/>
      <c r="YQ572" s="165"/>
      <c r="YR572" s="165"/>
      <c r="YS572" s="165"/>
      <c r="YT572" s="165"/>
      <c r="YU572" s="165"/>
      <c r="YV572" s="165"/>
      <c r="YW572" s="165"/>
      <c r="YX572" s="165"/>
      <c r="YY572" s="165"/>
      <c r="YZ572" s="165"/>
      <c r="ZA572" s="165"/>
      <c r="ZB572" s="165"/>
      <c r="ZC572" s="165"/>
      <c r="ZD572" s="165"/>
      <c r="ZE572" s="165"/>
      <c r="ZF572" s="165"/>
      <c r="ZG572" s="165"/>
      <c r="ZH572" s="165"/>
      <c r="ZI572" s="165"/>
      <c r="ZJ572" s="165"/>
      <c r="ZK572" s="165"/>
      <c r="ZL572" s="165"/>
      <c r="ZM572" s="165"/>
      <c r="ZN572" s="165"/>
      <c r="ZO572" s="165"/>
      <c r="ZP572" s="165"/>
      <c r="ZQ572" s="165"/>
      <c r="ZR572" s="165"/>
      <c r="ZS572" s="165"/>
      <c r="ZT572" s="165"/>
      <c r="ZU572" s="165"/>
      <c r="ZV572" s="165"/>
      <c r="ZW572" s="165"/>
      <c r="ZX572" s="165"/>
      <c r="ZY572" s="165"/>
      <c r="ZZ572" s="165"/>
      <c r="AAA572" s="165"/>
      <c r="AAB572" s="165"/>
      <c r="AAC572" s="165"/>
      <c r="AAD572" s="165"/>
      <c r="AAE572" s="165"/>
      <c r="AAF572" s="165"/>
      <c r="AAG572" s="165"/>
      <c r="AAH572" s="165"/>
      <c r="AAI572" s="165"/>
      <c r="AAJ572" s="165"/>
      <c r="AAK572" s="165"/>
      <c r="AAL572" s="165"/>
      <c r="AAM572" s="165"/>
      <c r="AAN572" s="165"/>
      <c r="AAO572" s="165"/>
      <c r="AAP572" s="165"/>
      <c r="AAQ572" s="165"/>
      <c r="AAR572" s="165"/>
      <c r="AAS572" s="165"/>
      <c r="AAT572" s="165"/>
      <c r="AAU572" s="165"/>
      <c r="AAV572" s="165"/>
      <c r="AAW572" s="165"/>
      <c r="AAX572" s="165"/>
      <c r="AAY572" s="165"/>
      <c r="AAZ572" s="165"/>
      <c r="ABA572" s="165"/>
      <c r="ABB572" s="165"/>
      <c r="ABC572" s="165"/>
      <c r="ABD572" s="165"/>
      <c r="ABE572" s="165"/>
      <c r="ABF572" s="165"/>
      <c r="ABG572" s="165"/>
      <c r="ABH572" s="165"/>
      <c r="ABI572" s="165"/>
      <c r="ABJ572" s="165"/>
      <c r="ABK572" s="165"/>
      <c r="ABL572" s="165"/>
      <c r="ABM572" s="165"/>
      <c r="ABN572" s="165"/>
      <c r="ABO572" s="165"/>
      <c r="ABP572" s="165"/>
      <c r="ABQ572" s="165"/>
      <c r="ABR572" s="165"/>
      <c r="ABS572" s="165"/>
      <c r="ABT572" s="165"/>
      <c r="ABU572" s="165"/>
      <c r="ABV572" s="165"/>
      <c r="ABW572" s="165"/>
      <c r="ABX572" s="165"/>
      <c r="ABY572" s="165"/>
      <c r="ABZ572" s="165"/>
      <c r="ACA572" s="165"/>
      <c r="ACB572" s="165"/>
      <c r="ACC572" s="165"/>
      <c r="ACD572" s="165"/>
      <c r="ACE572" s="165"/>
      <c r="ACF572" s="165"/>
      <c r="ACG572" s="165"/>
      <c r="ACH572" s="165"/>
      <c r="ACI572" s="165"/>
      <c r="ACJ572" s="165"/>
      <c r="ACK572" s="165"/>
      <c r="ACL572" s="165"/>
      <c r="ACM572" s="165"/>
      <c r="ACN572" s="165"/>
      <c r="ACO572" s="165"/>
      <c r="ACP572" s="165"/>
      <c r="ACQ572" s="165"/>
      <c r="ACR572" s="165"/>
      <c r="ACS572" s="165"/>
      <c r="ACT572" s="165"/>
      <c r="ACU572" s="165"/>
      <c r="ACV572" s="165"/>
      <c r="ACW572" s="165"/>
      <c r="ACX572" s="165"/>
      <c r="ACY572" s="165"/>
      <c r="ACZ572" s="165"/>
      <c r="ADA572" s="165"/>
      <c r="ADB572" s="165"/>
      <c r="ADC572" s="165"/>
      <c r="ADD572" s="165"/>
      <c r="ADE572" s="165"/>
      <c r="ADF572" s="165"/>
      <c r="ADG572" s="165"/>
      <c r="ADH572" s="165"/>
      <c r="ADI572" s="165"/>
      <c r="ADJ572" s="165"/>
      <c r="ADK572" s="165"/>
      <c r="ADL572" s="165"/>
      <c r="ADM572" s="165"/>
      <c r="ADN572" s="165"/>
      <c r="ADO572" s="165"/>
      <c r="ADP572" s="165"/>
      <c r="ADQ572" s="165"/>
      <c r="ADR572" s="165"/>
      <c r="ADS572" s="165"/>
      <c r="ADT572" s="165"/>
      <c r="ADU572" s="165"/>
      <c r="ADV572" s="165"/>
      <c r="ADW572" s="165"/>
      <c r="ADX572" s="165"/>
      <c r="ADY572" s="165"/>
      <c r="ADZ572" s="165"/>
      <c r="AEA572" s="165"/>
      <c r="AEB572" s="165"/>
      <c r="AEC572" s="165"/>
      <c r="AED572" s="165"/>
      <c r="AEE572" s="165"/>
      <c r="AEF572" s="165"/>
      <c r="AEG572" s="165"/>
      <c r="AEH572" s="165"/>
      <c r="AEI572" s="165"/>
      <c r="AEJ572" s="165"/>
      <c r="AEK572" s="165"/>
      <c r="AEL572" s="165"/>
      <c r="AEM572" s="165"/>
      <c r="AEN572" s="165"/>
      <c r="AEO572" s="165"/>
      <c r="AEP572" s="165"/>
      <c r="AEQ572" s="165"/>
      <c r="AER572" s="165"/>
      <c r="AES572" s="165"/>
      <c r="AET572" s="165"/>
      <c r="AEU572" s="165"/>
      <c r="AEV572" s="165"/>
      <c r="AEW572" s="165"/>
      <c r="AEX572" s="165"/>
      <c r="AEY572" s="165"/>
      <c r="AEZ572" s="165"/>
      <c r="AFA572" s="165"/>
      <c r="AFB572" s="165"/>
      <c r="AFC572" s="165"/>
      <c r="AFD572" s="165"/>
      <c r="AFE572" s="165"/>
      <c r="AFF572" s="165"/>
      <c r="AFG572" s="165"/>
      <c r="AFH572" s="165"/>
      <c r="AFI572" s="165"/>
      <c r="AFJ572" s="165"/>
      <c r="AFK572" s="165"/>
      <c r="AFL572" s="165"/>
      <c r="AFM572" s="165"/>
      <c r="AFN572" s="165"/>
      <c r="AFO572" s="165"/>
      <c r="AFP572" s="165"/>
      <c r="AFQ572" s="165"/>
      <c r="AFR572" s="165"/>
      <c r="AFS572" s="165"/>
      <c r="AFT572" s="165"/>
      <c r="AFU572" s="165"/>
      <c r="AFV572" s="165"/>
      <c r="AFW572" s="165"/>
      <c r="AFX572" s="165"/>
      <c r="AFY572" s="165"/>
      <c r="AFZ572" s="165"/>
      <c r="AGA572" s="165"/>
      <c r="AGB572" s="165"/>
      <c r="AGC572" s="165"/>
      <c r="AGD572" s="165"/>
      <c r="AGE572" s="165"/>
      <c r="AGF572" s="165"/>
      <c r="AGG572" s="165"/>
      <c r="AGH572" s="165"/>
      <c r="AGI572" s="165"/>
      <c r="AGJ572" s="165"/>
      <c r="AGK572" s="165"/>
      <c r="AGL572" s="165"/>
      <c r="AGM572" s="165"/>
      <c r="AGN572" s="165"/>
      <c r="AGO572" s="165"/>
      <c r="AGP572" s="165"/>
      <c r="AGQ572" s="165"/>
      <c r="AGR572" s="165"/>
      <c r="AGS572" s="165"/>
      <c r="AGT572" s="165"/>
      <c r="AGU572" s="165"/>
      <c r="AGV572" s="165"/>
      <c r="AGW572" s="165"/>
      <c r="AGX572" s="165"/>
      <c r="AGY572" s="165"/>
      <c r="AGZ572" s="165"/>
      <c r="AHA572" s="165"/>
      <c r="AHB572" s="165"/>
      <c r="AHC572" s="165"/>
      <c r="AHD572" s="165"/>
      <c r="AHE572" s="165"/>
      <c r="AHF572" s="165"/>
      <c r="AHG572" s="165"/>
      <c r="AHH572" s="165"/>
      <c r="AHI572" s="165"/>
      <c r="AHJ572" s="165"/>
      <c r="AHK572" s="165"/>
      <c r="AHL572" s="165"/>
      <c r="AHM572" s="165"/>
      <c r="AHN572" s="165"/>
      <c r="AHO572" s="165"/>
      <c r="AHP572" s="165"/>
      <c r="AHQ572" s="165"/>
      <c r="AHR572" s="165"/>
      <c r="AHS572" s="165"/>
      <c r="AHT572" s="165"/>
      <c r="AHU572" s="165"/>
      <c r="AHV572" s="165"/>
      <c r="AHW572" s="165"/>
      <c r="AHX572" s="165"/>
      <c r="AHY572" s="165"/>
      <c r="AHZ572" s="165"/>
      <c r="AIA572" s="165"/>
      <c r="AIB572" s="165"/>
      <c r="AIC572" s="165"/>
      <c r="AID572" s="165"/>
      <c r="AIE572" s="165"/>
      <c r="AIF572" s="165"/>
      <c r="AIG572" s="165"/>
      <c r="AIH572" s="165"/>
      <c r="AII572" s="165"/>
      <c r="AIJ572" s="165"/>
      <c r="AIK572" s="165"/>
      <c r="AIL572" s="165"/>
      <c r="AIM572" s="165"/>
      <c r="AIN572" s="165"/>
      <c r="AIO572" s="165"/>
      <c r="AIP572" s="165"/>
      <c r="AIQ572" s="165"/>
      <c r="AIR572" s="165"/>
      <c r="AIS572" s="165"/>
      <c r="AIT572" s="165"/>
      <c r="AIU572" s="165"/>
      <c r="AIV572" s="165"/>
      <c r="AIW572" s="165"/>
      <c r="AIX572" s="165"/>
      <c r="AIY572" s="165"/>
      <c r="AIZ572" s="165"/>
      <c r="AJA572" s="165"/>
      <c r="AJB572" s="165"/>
      <c r="AJC572" s="165"/>
      <c r="AJD572" s="165"/>
      <c r="AJE572" s="165"/>
      <c r="AJF572" s="165"/>
      <c r="AJG572" s="165"/>
      <c r="AJH572" s="165"/>
      <c r="AJI572" s="165"/>
      <c r="AJJ572" s="165"/>
      <c r="AJK572" s="165"/>
      <c r="AJL572" s="165"/>
      <c r="AJM572" s="165"/>
      <c r="AJN572" s="165"/>
      <c r="AJO572" s="165"/>
      <c r="AJP572" s="165"/>
      <c r="AJQ572" s="165"/>
      <c r="AJR572" s="165"/>
      <c r="AJS572" s="165"/>
      <c r="AJT572" s="165"/>
      <c r="AJU572" s="165"/>
      <c r="AJV572" s="165"/>
      <c r="AJW572" s="165"/>
      <c r="AJX572" s="165"/>
      <c r="AJY572" s="165"/>
      <c r="AJZ572" s="165"/>
    </row>
    <row r="573" spans="1:962" ht="72" customHeight="1" x14ac:dyDescent="0.2">
      <c r="A573" s="126">
        <v>60000182</v>
      </c>
      <c r="B573" s="164" t="s">
        <v>1586</v>
      </c>
      <c r="C573" s="169" t="s">
        <v>1368</v>
      </c>
      <c r="D573" s="155">
        <f t="shared" si="36"/>
        <v>5500</v>
      </c>
      <c r="E573" s="155">
        <f>VLOOKUP(A573,[6]Лист2!$A$10:$G$1458,6,0)</f>
        <v>6600</v>
      </c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  <c r="AZ573" s="165"/>
      <c r="BA573" s="165"/>
      <c r="BB573" s="165"/>
      <c r="BC573" s="165"/>
      <c r="BD573" s="165"/>
      <c r="BE573" s="165"/>
      <c r="BF573" s="165"/>
      <c r="BG573" s="165"/>
      <c r="BH573" s="165"/>
      <c r="BI573" s="165"/>
      <c r="BJ573" s="165"/>
      <c r="BK573" s="165"/>
      <c r="BL573" s="165"/>
      <c r="BM573" s="165"/>
      <c r="BN573" s="165"/>
      <c r="BO573" s="165"/>
      <c r="BP573" s="165"/>
      <c r="BQ573" s="165"/>
      <c r="BR573" s="165"/>
      <c r="BS573" s="165"/>
      <c r="BT573" s="165"/>
      <c r="BU573" s="165"/>
      <c r="BV573" s="165"/>
      <c r="BW573" s="165"/>
      <c r="BX573" s="165"/>
      <c r="BY573" s="165"/>
      <c r="BZ573" s="165"/>
      <c r="CA573" s="165"/>
      <c r="CB573" s="165"/>
      <c r="CC573" s="165"/>
      <c r="CD573" s="165"/>
      <c r="CE573" s="165"/>
      <c r="CF573" s="165"/>
      <c r="CG573" s="165"/>
      <c r="CH573" s="165"/>
      <c r="CI573" s="165"/>
      <c r="CJ573" s="165"/>
      <c r="CK573" s="165"/>
      <c r="CL573" s="165"/>
      <c r="CM573" s="165"/>
      <c r="CN573" s="165"/>
      <c r="CO573" s="165"/>
      <c r="CP573" s="165"/>
      <c r="CQ573" s="165"/>
      <c r="CR573" s="165"/>
      <c r="CS573" s="165"/>
      <c r="CT573" s="165"/>
      <c r="CU573" s="165"/>
      <c r="CV573" s="165"/>
      <c r="CW573" s="165"/>
      <c r="CX573" s="165"/>
      <c r="CY573" s="165"/>
      <c r="CZ573" s="165"/>
      <c r="DA573" s="165"/>
      <c r="DB573" s="165"/>
      <c r="DC573" s="165"/>
      <c r="DD573" s="165"/>
      <c r="DE573" s="165"/>
      <c r="DF573" s="165"/>
      <c r="DG573" s="165"/>
      <c r="DH573" s="165"/>
      <c r="DI573" s="165"/>
      <c r="DJ573" s="165"/>
      <c r="DK573" s="165"/>
      <c r="DL573" s="165"/>
      <c r="DM573" s="165"/>
      <c r="DN573" s="165"/>
      <c r="DO573" s="165"/>
      <c r="DP573" s="165"/>
      <c r="DQ573" s="165"/>
      <c r="DR573" s="165"/>
      <c r="DS573" s="165"/>
      <c r="DT573" s="165"/>
      <c r="DU573" s="165"/>
      <c r="DV573" s="165"/>
      <c r="DW573" s="165"/>
      <c r="DX573" s="165"/>
      <c r="DY573" s="165"/>
      <c r="DZ573" s="165"/>
      <c r="EA573" s="165"/>
      <c r="EB573" s="165"/>
      <c r="EC573" s="165"/>
      <c r="ED573" s="165"/>
      <c r="EE573" s="165"/>
      <c r="EF573" s="165"/>
      <c r="EG573" s="165"/>
      <c r="EH573" s="165"/>
      <c r="EI573" s="165"/>
      <c r="EJ573" s="165"/>
      <c r="EK573" s="165"/>
      <c r="EL573" s="165"/>
      <c r="EM573" s="165"/>
      <c r="EN573" s="165"/>
      <c r="EO573" s="165"/>
      <c r="EP573" s="165"/>
      <c r="EQ573" s="165"/>
      <c r="ER573" s="165"/>
      <c r="ES573" s="165"/>
      <c r="ET573" s="165"/>
      <c r="EU573" s="165"/>
      <c r="EV573" s="165"/>
      <c r="EW573" s="165"/>
      <c r="EX573" s="165"/>
      <c r="EY573" s="165"/>
      <c r="EZ573" s="165"/>
      <c r="FA573" s="165"/>
      <c r="FB573" s="165"/>
      <c r="FC573" s="165"/>
      <c r="FD573" s="165"/>
      <c r="FE573" s="165"/>
      <c r="FF573" s="165"/>
      <c r="FG573" s="165"/>
      <c r="FH573" s="165"/>
      <c r="FI573" s="165"/>
      <c r="FJ573" s="165"/>
      <c r="FK573" s="165"/>
      <c r="FL573" s="165"/>
      <c r="FM573" s="165"/>
      <c r="FN573" s="165"/>
      <c r="FO573" s="165"/>
      <c r="FP573" s="165"/>
      <c r="FQ573" s="165"/>
      <c r="FR573" s="165"/>
      <c r="FS573" s="165"/>
      <c r="FT573" s="165"/>
      <c r="FU573" s="165"/>
      <c r="FV573" s="165"/>
      <c r="FW573" s="165"/>
      <c r="FX573" s="165"/>
      <c r="FY573" s="165"/>
      <c r="FZ573" s="165"/>
      <c r="GA573" s="165"/>
      <c r="GB573" s="165"/>
      <c r="GC573" s="165"/>
      <c r="GD573" s="165"/>
      <c r="GE573" s="165"/>
      <c r="GF573" s="165"/>
      <c r="GG573" s="165"/>
      <c r="GH573" s="165"/>
      <c r="GI573" s="165"/>
      <c r="GJ573" s="165"/>
      <c r="GK573" s="165"/>
      <c r="GL573" s="165"/>
      <c r="GM573" s="165"/>
      <c r="GN573" s="165"/>
      <c r="GO573" s="165"/>
      <c r="GP573" s="165"/>
      <c r="GQ573" s="165"/>
      <c r="GR573" s="165"/>
      <c r="GS573" s="165"/>
      <c r="GT573" s="165"/>
      <c r="GU573" s="165"/>
      <c r="GV573" s="165"/>
      <c r="GW573" s="165"/>
      <c r="GX573" s="165"/>
      <c r="GY573" s="165"/>
      <c r="GZ573" s="165"/>
      <c r="HA573" s="165"/>
      <c r="HB573" s="165"/>
      <c r="HC573" s="165"/>
      <c r="HD573" s="165"/>
      <c r="HE573" s="165"/>
      <c r="HF573" s="165"/>
      <c r="HG573" s="165"/>
      <c r="HH573" s="165"/>
      <c r="HI573" s="165"/>
      <c r="HJ573" s="165"/>
      <c r="HK573" s="165"/>
      <c r="HL573" s="165"/>
      <c r="HM573" s="165"/>
      <c r="HN573" s="165"/>
      <c r="HO573" s="165"/>
      <c r="HP573" s="165"/>
      <c r="HQ573" s="165"/>
      <c r="HR573" s="165"/>
      <c r="HS573" s="165"/>
      <c r="HT573" s="165"/>
      <c r="HU573" s="165"/>
      <c r="HV573" s="165"/>
      <c r="HW573" s="165"/>
      <c r="HX573" s="165"/>
      <c r="HY573" s="165"/>
      <c r="HZ573" s="165"/>
      <c r="IA573" s="165"/>
      <c r="IB573" s="165"/>
      <c r="IC573" s="165"/>
      <c r="ID573" s="165"/>
      <c r="IE573" s="165"/>
      <c r="IF573" s="165"/>
      <c r="IG573" s="165"/>
      <c r="IH573" s="165"/>
      <c r="II573" s="165"/>
      <c r="IJ573" s="165"/>
      <c r="IK573" s="165"/>
      <c r="IL573" s="165"/>
      <c r="IM573" s="165"/>
      <c r="IN573" s="165"/>
      <c r="IO573" s="165"/>
      <c r="IP573" s="165"/>
      <c r="IQ573" s="165"/>
      <c r="IR573" s="165"/>
      <c r="IS573" s="165"/>
      <c r="IT573" s="165"/>
      <c r="IU573" s="165"/>
      <c r="IV573" s="165"/>
      <c r="IW573" s="165"/>
      <c r="IX573" s="165"/>
      <c r="IY573" s="165"/>
      <c r="IZ573" s="165"/>
      <c r="JA573" s="165"/>
      <c r="JB573" s="165"/>
      <c r="JC573" s="165"/>
      <c r="JD573" s="165"/>
      <c r="JE573" s="165"/>
      <c r="JF573" s="165"/>
      <c r="JG573" s="165"/>
      <c r="JH573" s="165"/>
      <c r="JI573" s="165"/>
      <c r="JJ573" s="165"/>
      <c r="JK573" s="165"/>
      <c r="JL573" s="165"/>
      <c r="JM573" s="165"/>
      <c r="JN573" s="165"/>
      <c r="JO573" s="165"/>
      <c r="JP573" s="165"/>
      <c r="JQ573" s="165"/>
      <c r="JR573" s="165"/>
      <c r="JS573" s="165"/>
      <c r="JT573" s="165"/>
      <c r="JU573" s="165"/>
      <c r="JV573" s="165"/>
      <c r="JW573" s="165"/>
      <c r="JX573" s="165"/>
      <c r="JY573" s="165"/>
      <c r="JZ573" s="165"/>
      <c r="KA573" s="165"/>
      <c r="KB573" s="165"/>
      <c r="KC573" s="165"/>
      <c r="KD573" s="165"/>
      <c r="KE573" s="165"/>
      <c r="KF573" s="165"/>
      <c r="KG573" s="165"/>
      <c r="KH573" s="165"/>
      <c r="KI573" s="165"/>
      <c r="KJ573" s="165"/>
      <c r="KK573" s="165"/>
      <c r="KL573" s="165"/>
      <c r="KM573" s="165"/>
      <c r="KN573" s="165"/>
      <c r="KO573" s="165"/>
      <c r="KP573" s="165"/>
      <c r="KQ573" s="165"/>
      <c r="KR573" s="165"/>
      <c r="KS573" s="165"/>
      <c r="KT573" s="165"/>
      <c r="KU573" s="165"/>
      <c r="KV573" s="165"/>
      <c r="KW573" s="165"/>
      <c r="KX573" s="165"/>
      <c r="KY573" s="165"/>
      <c r="KZ573" s="165"/>
      <c r="LA573" s="165"/>
      <c r="LB573" s="165"/>
      <c r="LC573" s="165"/>
      <c r="LD573" s="165"/>
      <c r="LE573" s="165"/>
      <c r="LF573" s="165"/>
      <c r="LG573" s="165"/>
      <c r="LH573" s="165"/>
      <c r="LI573" s="165"/>
      <c r="LJ573" s="165"/>
      <c r="LK573" s="165"/>
      <c r="LL573" s="165"/>
      <c r="LM573" s="165"/>
      <c r="LN573" s="165"/>
      <c r="LO573" s="165"/>
      <c r="LP573" s="165"/>
      <c r="LQ573" s="165"/>
      <c r="LR573" s="165"/>
      <c r="LS573" s="165"/>
      <c r="LT573" s="165"/>
      <c r="LU573" s="165"/>
      <c r="LV573" s="165"/>
      <c r="LW573" s="165"/>
      <c r="LX573" s="165"/>
      <c r="LY573" s="165"/>
      <c r="LZ573" s="165"/>
      <c r="MA573" s="165"/>
      <c r="MB573" s="165"/>
      <c r="MC573" s="165"/>
      <c r="MD573" s="165"/>
      <c r="ME573" s="165"/>
      <c r="MF573" s="165"/>
      <c r="MG573" s="165"/>
      <c r="MH573" s="165"/>
      <c r="MI573" s="165"/>
      <c r="MJ573" s="165"/>
      <c r="MK573" s="165"/>
      <c r="ML573" s="165"/>
      <c r="MM573" s="165"/>
      <c r="MN573" s="165"/>
      <c r="MO573" s="165"/>
      <c r="MP573" s="165"/>
      <c r="MQ573" s="165"/>
      <c r="MR573" s="165"/>
      <c r="MS573" s="165"/>
      <c r="MT573" s="165"/>
      <c r="MU573" s="165"/>
      <c r="MV573" s="165"/>
      <c r="MW573" s="165"/>
      <c r="MX573" s="165"/>
      <c r="MY573" s="165"/>
      <c r="MZ573" s="165"/>
      <c r="NA573" s="165"/>
      <c r="NB573" s="165"/>
      <c r="NC573" s="165"/>
      <c r="ND573" s="165"/>
      <c r="NE573" s="165"/>
      <c r="NF573" s="165"/>
      <c r="NG573" s="165"/>
      <c r="NH573" s="165"/>
      <c r="NI573" s="165"/>
      <c r="NJ573" s="165"/>
      <c r="NK573" s="165"/>
      <c r="NL573" s="165"/>
      <c r="NM573" s="165"/>
      <c r="NN573" s="165"/>
      <c r="NO573" s="165"/>
      <c r="NP573" s="165"/>
      <c r="NQ573" s="165"/>
      <c r="NR573" s="165"/>
      <c r="NS573" s="165"/>
      <c r="NT573" s="165"/>
      <c r="NU573" s="165"/>
      <c r="NV573" s="165"/>
      <c r="NW573" s="165"/>
      <c r="NX573" s="165"/>
      <c r="NY573" s="165"/>
      <c r="NZ573" s="165"/>
      <c r="OA573" s="165"/>
      <c r="OB573" s="165"/>
      <c r="OC573" s="165"/>
      <c r="OD573" s="165"/>
      <c r="OE573" s="165"/>
      <c r="OF573" s="165"/>
      <c r="OG573" s="165"/>
      <c r="OH573" s="165"/>
      <c r="OI573" s="165"/>
      <c r="OJ573" s="165"/>
      <c r="OK573" s="165"/>
      <c r="OL573" s="165"/>
      <c r="OM573" s="165"/>
      <c r="ON573" s="165"/>
      <c r="OO573" s="165"/>
      <c r="OP573" s="165"/>
      <c r="OQ573" s="165"/>
      <c r="OR573" s="165"/>
      <c r="OS573" s="165"/>
      <c r="OT573" s="165"/>
      <c r="OU573" s="165"/>
      <c r="OV573" s="165"/>
      <c r="OW573" s="165"/>
      <c r="OX573" s="165"/>
      <c r="OY573" s="165"/>
      <c r="OZ573" s="165"/>
      <c r="PA573" s="165"/>
      <c r="PB573" s="165"/>
      <c r="PC573" s="165"/>
      <c r="PD573" s="165"/>
      <c r="PE573" s="165"/>
      <c r="PF573" s="165"/>
      <c r="PG573" s="165"/>
      <c r="PH573" s="165"/>
      <c r="PI573" s="165"/>
      <c r="PJ573" s="165"/>
      <c r="PK573" s="165"/>
      <c r="PL573" s="165"/>
      <c r="PM573" s="165"/>
      <c r="PN573" s="165"/>
      <c r="PO573" s="165"/>
      <c r="PP573" s="165"/>
      <c r="PQ573" s="165"/>
      <c r="PR573" s="165"/>
      <c r="PS573" s="165"/>
      <c r="PT573" s="165"/>
      <c r="PU573" s="165"/>
      <c r="PV573" s="165"/>
      <c r="PW573" s="165"/>
      <c r="PX573" s="165"/>
      <c r="PY573" s="165"/>
      <c r="PZ573" s="165"/>
      <c r="QA573" s="165"/>
      <c r="QB573" s="165"/>
      <c r="QC573" s="165"/>
      <c r="QD573" s="165"/>
      <c r="QE573" s="165"/>
      <c r="QF573" s="165"/>
      <c r="QG573" s="165"/>
      <c r="QH573" s="165"/>
      <c r="QI573" s="165"/>
      <c r="QJ573" s="165"/>
      <c r="QK573" s="165"/>
      <c r="QL573" s="165"/>
      <c r="QM573" s="165"/>
      <c r="QN573" s="165"/>
      <c r="QO573" s="165"/>
      <c r="QP573" s="165"/>
      <c r="QQ573" s="165"/>
      <c r="QR573" s="165"/>
      <c r="QS573" s="165"/>
      <c r="QT573" s="165"/>
      <c r="QU573" s="165"/>
      <c r="QV573" s="165"/>
      <c r="QW573" s="165"/>
      <c r="QX573" s="165"/>
      <c r="QY573" s="165"/>
      <c r="QZ573" s="165"/>
      <c r="RA573" s="165"/>
      <c r="RB573" s="165"/>
      <c r="RC573" s="165"/>
      <c r="RD573" s="165"/>
      <c r="RE573" s="165"/>
      <c r="RF573" s="165"/>
      <c r="RG573" s="165"/>
      <c r="RH573" s="165"/>
      <c r="RI573" s="165"/>
      <c r="RJ573" s="165"/>
      <c r="RK573" s="165"/>
      <c r="RL573" s="165"/>
      <c r="RM573" s="165"/>
      <c r="RN573" s="165"/>
      <c r="RO573" s="165"/>
      <c r="RP573" s="165"/>
      <c r="RQ573" s="165"/>
      <c r="RR573" s="165"/>
      <c r="RS573" s="165"/>
      <c r="RT573" s="165"/>
      <c r="RU573" s="165"/>
      <c r="RV573" s="165"/>
      <c r="RW573" s="165"/>
      <c r="RX573" s="165"/>
      <c r="RY573" s="165"/>
      <c r="RZ573" s="165"/>
      <c r="SA573" s="165"/>
      <c r="SB573" s="165"/>
      <c r="SC573" s="165"/>
      <c r="SD573" s="165"/>
      <c r="SE573" s="165"/>
      <c r="SF573" s="165"/>
      <c r="SG573" s="165"/>
      <c r="SH573" s="165"/>
      <c r="SI573" s="165"/>
      <c r="SJ573" s="165"/>
      <c r="SK573" s="165"/>
      <c r="SL573" s="165"/>
      <c r="SM573" s="165"/>
      <c r="SN573" s="165"/>
      <c r="SO573" s="165"/>
      <c r="SP573" s="165"/>
      <c r="SQ573" s="165"/>
      <c r="SR573" s="165"/>
      <c r="SS573" s="165"/>
      <c r="ST573" s="165"/>
      <c r="SU573" s="165"/>
      <c r="SV573" s="165"/>
      <c r="SW573" s="165"/>
      <c r="SX573" s="165"/>
      <c r="SY573" s="165"/>
      <c r="SZ573" s="165"/>
      <c r="TA573" s="165"/>
      <c r="TB573" s="165"/>
      <c r="TC573" s="165"/>
      <c r="TD573" s="165"/>
      <c r="TE573" s="165"/>
      <c r="TF573" s="165"/>
      <c r="TG573" s="165"/>
      <c r="TH573" s="165"/>
      <c r="TI573" s="165"/>
      <c r="TJ573" s="165"/>
      <c r="TK573" s="165"/>
      <c r="TL573" s="165"/>
      <c r="TM573" s="165"/>
      <c r="TN573" s="165"/>
      <c r="TO573" s="165"/>
      <c r="TP573" s="165"/>
      <c r="TQ573" s="165"/>
      <c r="TR573" s="165"/>
      <c r="TS573" s="165"/>
      <c r="TT573" s="165"/>
      <c r="TU573" s="165"/>
      <c r="TV573" s="165"/>
      <c r="TW573" s="165"/>
      <c r="TX573" s="165"/>
      <c r="TY573" s="165"/>
      <c r="TZ573" s="165"/>
      <c r="UA573" s="165"/>
      <c r="UB573" s="165"/>
      <c r="UC573" s="165"/>
      <c r="UD573" s="165"/>
      <c r="UE573" s="165"/>
      <c r="UF573" s="165"/>
      <c r="UG573" s="165"/>
      <c r="UH573" s="165"/>
      <c r="UI573" s="165"/>
      <c r="UJ573" s="165"/>
      <c r="UK573" s="165"/>
      <c r="UL573" s="165"/>
      <c r="UM573" s="165"/>
      <c r="UN573" s="165"/>
      <c r="UO573" s="165"/>
      <c r="UP573" s="165"/>
      <c r="UQ573" s="165"/>
      <c r="UR573" s="165"/>
      <c r="US573" s="165"/>
      <c r="UT573" s="165"/>
      <c r="UU573" s="165"/>
      <c r="UV573" s="165"/>
      <c r="UW573" s="165"/>
      <c r="UX573" s="165"/>
      <c r="UY573" s="165"/>
      <c r="UZ573" s="165"/>
      <c r="VA573" s="165"/>
      <c r="VB573" s="165"/>
      <c r="VC573" s="165"/>
      <c r="VD573" s="165"/>
      <c r="VE573" s="165"/>
      <c r="VF573" s="165"/>
      <c r="VG573" s="165"/>
      <c r="VH573" s="165"/>
      <c r="VI573" s="165"/>
      <c r="VJ573" s="165"/>
      <c r="VK573" s="165"/>
      <c r="VL573" s="165"/>
      <c r="VM573" s="165"/>
      <c r="VN573" s="165"/>
      <c r="VO573" s="165"/>
      <c r="VP573" s="165"/>
      <c r="VQ573" s="165"/>
      <c r="VR573" s="165"/>
      <c r="VS573" s="165"/>
      <c r="VT573" s="165"/>
      <c r="VU573" s="165"/>
      <c r="VV573" s="165"/>
      <c r="VW573" s="165"/>
      <c r="VX573" s="165"/>
      <c r="VY573" s="165"/>
      <c r="VZ573" s="165"/>
      <c r="WA573" s="165"/>
      <c r="WB573" s="165"/>
      <c r="WC573" s="165"/>
      <c r="WD573" s="165"/>
      <c r="WE573" s="165"/>
      <c r="WF573" s="165"/>
      <c r="WG573" s="165"/>
      <c r="WH573" s="165"/>
      <c r="WI573" s="165"/>
      <c r="WJ573" s="165"/>
      <c r="WK573" s="165"/>
      <c r="WL573" s="165"/>
      <c r="WM573" s="165"/>
      <c r="WN573" s="165"/>
      <c r="WO573" s="165"/>
      <c r="WP573" s="165"/>
      <c r="WQ573" s="165"/>
      <c r="WR573" s="165"/>
      <c r="WS573" s="165"/>
      <c r="WT573" s="165"/>
      <c r="WU573" s="165"/>
      <c r="WV573" s="165"/>
      <c r="WW573" s="165"/>
      <c r="WX573" s="165"/>
      <c r="WY573" s="165"/>
      <c r="WZ573" s="165"/>
      <c r="XA573" s="165"/>
      <c r="XB573" s="165"/>
      <c r="XC573" s="165"/>
      <c r="XD573" s="165"/>
      <c r="XE573" s="165"/>
      <c r="XF573" s="165"/>
      <c r="XG573" s="165"/>
      <c r="XH573" s="165"/>
      <c r="XI573" s="165"/>
      <c r="XJ573" s="165"/>
      <c r="XK573" s="165"/>
      <c r="XL573" s="165"/>
      <c r="XM573" s="165"/>
      <c r="XN573" s="165"/>
      <c r="XO573" s="165"/>
      <c r="XP573" s="165"/>
      <c r="XQ573" s="165"/>
      <c r="XR573" s="165"/>
      <c r="XS573" s="165"/>
      <c r="XT573" s="165"/>
      <c r="XU573" s="165"/>
      <c r="XV573" s="165"/>
      <c r="XW573" s="165"/>
      <c r="XX573" s="165"/>
      <c r="XY573" s="165"/>
      <c r="XZ573" s="165"/>
      <c r="YA573" s="165"/>
      <c r="YB573" s="165"/>
      <c r="YC573" s="165"/>
      <c r="YD573" s="165"/>
      <c r="YE573" s="165"/>
      <c r="YF573" s="165"/>
      <c r="YG573" s="165"/>
      <c r="YH573" s="165"/>
      <c r="YI573" s="165"/>
      <c r="YJ573" s="165"/>
      <c r="YK573" s="165"/>
      <c r="YL573" s="165"/>
      <c r="YM573" s="165"/>
      <c r="YN573" s="165"/>
      <c r="YO573" s="165"/>
      <c r="YP573" s="165"/>
      <c r="YQ573" s="165"/>
      <c r="YR573" s="165"/>
      <c r="YS573" s="165"/>
      <c r="YT573" s="165"/>
      <c r="YU573" s="165"/>
      <c r="YV573" s="165"/>
      <c r="YW573" s="165"/>
      <c r="YX573" s="165"/>
      <c r="YY573" s="165"/>
      <c r="YZ573" s="165"/>
      <c r="ZA573" s="165"/>
      <c r="ZB573" s="165"/>
      <c r="ZC573" s="165"/>
      <c r="ZD573" s="165"/>
      <c r="ZE573" s="165"/>
      <c r="ZF573" s="165"/>
      <c r="ZG573" s="165"/>
      <c r="ZH573" s="165"/>
      <c r="ZI573" s="165"/>
      <c r="ZJ573" s="165"/>
      <c r="ZK573" s="165"/>
      <c r="ZL573" s="165"/>
      <c r="ZM573" s="165"/>
      <c r="ZN573" s="165"/>
      <c r="ZO573" s="165"/>
      <c r="ZP573" s="165"/>
      <c r="ZQ573" s="165"/>
      <c r="ZR573" s="165"/>
      <c r="ZS573" s="165"/>
      <c r="ZT573" s="165"/>
      <c r="ZU573" s="165"/>
      <c r="ZV573" s="165"/>
      <c r="ZW573" s="165"/>
      <c r="ZX573" s="165"/>
      <c r="ZY573" s="165"/>
      <c r="ZZ573" s="165"/>
      <c r="AAA573" s="165"/>
      <c r="AAB573" s="165"/>
      <c r="AAC573" s="165"/>
      <c r="AAD573" s="165"/>
      <c r="AAE573" s="165"/>
      <c r="AAF573" s="165"/>
      <c r="AAG573" s="165"/>
      <c r="AAH573" s="165"/>
      <c r="AAI573" s="165"/>
      <c r="AAJ573" s="165"/>
      <c r="AAK573" s="165"/>
      <c r="AAL573" s="165"/>
      <c r="AAM573" s="165"/>
      <c r="AAN573" s="165"/>
      <c r="AAO573" s="165"/>
      <c r="AAP573" s="165"/>
      <c r="AAQ573" s="165"/>
      <c r="AAR573" s="165"/>
      <c r="AAS573" s="165"/>
      <c r="AAT573" s="165"/>
      <c r="AAU573" s="165"/>
      <c r="AAV573" s="165"/>
      <c r="AAW573" s="165"/>
      <c r="AAX573" s="165"/>
      <c r="AAY573" s="165"/>
      <c r="AAZ573" s="165"/>
      <c r="ABA573" s="165"/>
      <c r="ABB573" s="165"/>
      <c r="ABC573" s="165"/>
      <c r="ABD573" s="165"/>
      <c r="ABE573" s="165"/>
      <c r="ABF573" s="165"/>
      <c r="ABG573" s="165"/>
      <c r="ABH573" s="165"/>
      <c r="ABI573" s="165"/>
      <c r="ABJ573" s="165"/>
      <c r="ABK573" s="165"/>
      <c r="ABL573" s="165"/>
      <c r="ABM573" s="165"/>
      <c r="ABN573" s="165"/>
      <c r="ABO573" s="165"/>
      <c r="ABP573" s="165"/>
      <c r="ABQ573" s="165"/>
      <c r="ABR573" s="165"/>
      <c r="ABS573" s="165"/>
      <c r="ABT573" s="165"/>
      <c r="ABU573" s="165"/>
      <c r="ABV573" s="165"/>
      <c r="ABW573" s="165"/>
      <c r="ABX573" s="165"/>
      <c r="ABY573" s="165"/>
      <c r="ABZ573" s="165"/>
      <c r="ACA573" s="165"/>
      <c r="ACB573" s="165"/>
      <c r="ACC573" s="165"/>
      <c r="ACD573" s="165"/>
      <c r="ACE573" s="165"/>
      <c r="ACF573" s="165"/>
      <c r="ACG573" s="165"/>
      <c r="ACH573" s="165"/>
      <c r="ACI573" s="165"/>
      <c r="ACJ573" s="165"/>
      <c r="ACK573" s="165"/>
      <c r="ACL573" s="165"/>
      <c r="ACM573" s="165"/>
      <c r="ACN573" s="165"/>
      <c r="ACO573" s="165"/>
      <c r="ACP573" s="165"/>
      <c r="ACQ573" s="165"/>
      <c r="ACR573" s="165"/>
      <c r="ACS573" s="165"/>
      <c r="ACT573" s="165"/>
      <c r="ACU573" s="165"/>
      <c r="ACV573" s="165"/>
      <c r="ACW573" s="165"/>
      <c r="ACX573" s="165"/>
      <c r="ACY573" s="165"/>
      <c r="ACZ573" s="165"/>
      <c r="ADA573" s="165"/>
      <c r="ADB573" s="165"/>
      <c r="ADC573" s="165"/>
      <c r="ADD573" s="165"/>
      <c r="ADE573" s="165"/>
      <c r="ADF573" s="165"/>
      <c r="ADG573" s="165"/>
      <c r="ADH573" s="165"/>
      <c r="ADI573" s="165"/>
      <c r="ADJ573" s="165"/>
      <c r="ADK573" s="165"/>
      <c r="ADL573" s="165"/>
      <c r="ADM573" s="165"/>
      <c r="ADN573" s="165"/>
      <c r="ADO573" s="165"/>
      <c r="ADP573" s="165"/>
      <c r="ADQ573" s="165"/>
      <c r="ADR573" s="165"/>
      <c r="ADS573" s="165"/>
      <c r="ADT573" s="165"/>
      <c r="ADU573" s="165"/>
      <c r="ADV573" s="165"/>
      <c r="ADW573" s="165"/>
      <c r="ADX573" s="165"/>
      <c r="ADY573" s="165"/>
      <c r="ADZ573" s="165"/>
      <c r="AEA573" s="165"/>
      <c r="AEB573" s="165"/>
      <c r="AEC573" s="165"/>
      <c r="AED573" s="165"/>
      <c r="AEE573" s="165"/>
      <c r="AEF573" s="165"/>
      <c r="AEG573" s="165"/>
      <c r="AEH573" s="165"/>
      <c r="AEI573" s="165"/>
      <c r="AEJ573" s="165"/>
      <c r="AEK573" s="165"/>
      <c r="AEL573" s="165"/>
      <c r="AEM573" s="165"/>
      <c r="AEN573" s="165"/>
      <c r="AEO573" s="165"/>
      <c r="AEP573" s="165"/>
      <c r="AEQ573" s="165"/>
      <c r="AER573" s="165"/>
      <c r="AES573" s="165"/>
      <c r="AET573" s="165"/>
      <c r="AEU573" s="165"/>
      <c r="AEV573" s="165"/>
      <c r="AEW573" s="165"/>
      <c r="AEX573" s="165"/>
      <c r="AEY573" s="165"/>
      <c r="AEZ573" s="165"/>
      <c r="AFA573" s="165"/>
      <c r="AFB573" s="165"/>
      <c r="AFC573" s="165"/>
      <c r="AFD573" s="165"/>
      <c r="AFE573" s="165"/>
      <c r="AFF573" s="165"/>
      <c r="AFG573" s="165"/>
      <c r="AFH573" s="165"/>
      <c r="AFI573" s="165"/>
      <c r="AFJ573" s="165"/>
      <c r="AFK573" s="165"/>
      <c r="AFL573" s="165"/>
      <c r="AFM573" s="165"/>
      <c r="AFN573" s="165"/>
      <c r="AFO573" s="165"/>
      <c r="AFP573" s="165"/>
      <c r="AFQ573" s="165"/>
      <c r="AFR573" s="165"/>
      <c r="AFS573" s="165"/>
      <c r="AFT573" s="165"/>
      <c r="AFU573" s="165"/>
      <c r="AFV573" s="165"/>
      <c r="AFW573" s="165"/>
      <c r="AFX573" s="165"/>
      <c r="AFY573" s="165"/>
      <c r="AFZ573" s="165"/>
      <c r="AGA573" s="165"/>
      <c r="AGB573" s="165"/>
      <c r="AGC573" s="165"/>
      <c r="AGD573" s="165"/>
      <c r="AGE573" s="165"/>
      <c r="AGF573" s="165"/>
      <c r="AGG573" s="165"/>
      <c r="AGH573" s="165"/>
      <c r="AGI573" s="165"/>
      <c r="AGJ573" s="165"/>
      <c r="AGK573" s="165"/>
      <c r="AGL573" s="165"/>
      <c r="AGM573" s="165"/>
      <c r="AGN573" s="165"/>
      <c r="AGO573" s="165"/>
      <c r="AGP573" s="165"/>
      <c r="AGQ573" s="165"/>
      <c r="AGR573" s="165"/>
      <c r="AGS573" s="165"/>
      <c r="AGT573" s="165"/>
      <c r="AGU573" s="165"/>
      <c r="AGV573" s="165"/>
      <c r="AGW573" s="165"/>
      <c r="AGX573" s="165"/>
      <c r="AGY573" s="165"/>
      <c r="AGZ573" s="165"/>
      <c r="AHA573" s="165"/>
      <c r="AHB573" s="165"/>
      <c r="AHC573" s="165"/>
      <c r="AHD573" s="165"/>
      <c r="AHE573" s="165"/>
      <c r="AHF573" s="165"/>
      <c r="AHG573" s="165"/>
      <c r="AHH573" s="165"/>
      <c r="AHI573" s="165"/>
      <c r="AHJ573" s="165"/>
      <c r="AHK573" s="165"/>
      <c r="AHL573" s="165"/>
      <c r="AHM573" s="165"/>
      <c r="AHN573" s="165"/>
      <c r="AHO573" s="165"/>
      <c r="AHP573" s="165"/>
      <c r="AHQ573" s="165"/>
      <c r="AHR573" s="165"/>
      <c r="AHS573" s="165"/>
      <c r="AHT573" s="165"/>
      <c r="AHU573" s="165"/>
      <c r="AHV573" s="165"/>
      <c r="AHW573" s="165"/>
      <c r="AHX573" s="165"/>
      <c r="AHY573" s="165"/>
      <c r="AHZ573" s="165"/>
      <c r="AIA573" s="165"/>
      <c r="AIB573" s="165"/>
      <c r="AIC573" s="165"/>
      <c r="AID573" s="165"/>
      <c r="AIE573" s="165"/>
      <c r="AIF573" s="165"/>
      <c r="AIG573" s="165"/>
      <c r="AIH573" s="165"/>
      <c r="AII573" s="165"/>
      <c r="AIJ573" s="165"/>
      <c r="AIK573" s="165"/>
      <c r="AIL573" s="165"/>
      <c r="AIM573" s="165"/>
      <c r="AIN573" s="165"/>
      <c r="AIO573" s="165"/>
      <c r="AIP573" s="165"/>
      <c r="AIQ573" s="165"/>
      <c r="AIR573" s="165"/>
      <c r="AIS573" s="165"/>
      <c r="AIT573" s="165"/>
      <c r="AIU573" s="165"/>
      <c r="AIV573" s="165"/>
      <c r="AIW573" s="165"/>
      <c r="AIX573" s="165"/>
      <c r="AIY573" s="165"/>
      <c r="AIZ573" s="165"/>
      <c r="AJA573" s="165"/>
      <c r="AJB573" s="165"/>
      <c r="AJC573" s="165"/>
      <c r="AJD573" s="165"/>
      <c r="AJE573" s="165"/>
      <c r="AJF573" s="165"/>
      <c r="AJG573" s="165"/>
      <c r="AJH573" s="165"/>
      <c r="AJI573" s="165"/>
      <c r="AJJ573" s="165"/>
      <c r="AJK573" s="165"/>
      <c r="AJL573" s="165"/>
      <c r="AJM573" s="165"/>
      <c r="AJN573" s="165"/>
      <c r="AJO573" s="165"/>
      <c r="AJP573" s="165"/>
      <c r="AJQ573" s="165"/>
      <c r="AJR573" s="165"/>
      <c r="AJS573" s="165"/>
      <c r="AJT573" s="165"/>
      <c r="AJU573" s="165"/>
      <c r="AJV573" s="165"/>
      <c r="AJW573" s="165"/>
      <c r="AJX573" s="165"/>
      <c r="AJY573" s="165"/>
      <c r="AJZ573" s="165"/>
    </row>
    <row r="574" spans="1:962" x14ac:dyDescent="0.2">
      <c r="A574" s="247" t="s">
        <v>448</v>
      </c>
      <c r="B574" s="247"/>
      <c r="C574" s="247"/>
      <c r="D574" s="247"/>
      <c r="E574" s="247"/>
    </row>
    <row r="575" spans="1:962" x14ac:dyDescent="0.2">
      <c r="A575" s="127">
        <v>60000332</v>
      </c>
      <c r="B575" s="128" t="s">
        <v>449</v>
      </c>
      <c r="C575" s="160" t="str">
        <f>VLOOKUP(A575,'[5]Прейскурант 2021'!$A$11:$I$1419,3,0)</f>
        <v>иссл.</v>
      </c>
      <c r="D575" s="161">
        <f>E575/1.2</f>
        <v>495</v>
      </c>
      <c r="E575" s="161">
        <f>E576+E577+E578+E579+E580</f>
        <v>594</v>
      </c>
    </row>
    <row r="576" spans="1:962" ht="31.5" x14ac:dyDescent="0.2">
      <c r="A576" s="112">
        <v>60000335</v>
      </c>
      <c r="B576" s="16" t="s">
        <v>450</v>
      </c>
      <c r="C576" s="153" t="str">
        <f>VLOOKUP(A576,'[5]Прейскурант 2021'!$A$11:$I$1419,3,0)</f>
        <v>иссл.</v>
      </c>
      <c r="D576" s="155">
        <f t="shared" ref="D576:D581" si="37">E576/1.2</f>
        <v>140</v>
      </c>
      <c r="E576" s="155">
        <f>VLOOKUP(A576,[6]Лист2!$A$10:$G$1458,6,0)</f>
        <v>168</v>
      </c>
    </row>
    <row r="577" spans="1:5" ht="31.5" x14ac:dyDescent="0.2">
      <c r="A577" s="112">
        <v>60000333</v>
      </c>
      <c r="B577" s="16" t="s">
        <v>513</v>
      </c>
      <c r="C577" s="153" t="str">
        <f>VLOOKUP(A577,'[5]Прейскурант 2021'!$A$11:$I$1419,3,0)</f>
        <v>иссл.</v>
      </c>
      <c r="D577" s="155">
        <f t="shared" si="37"/>
        <v>40</v>
      </c>
      <c r="E577" s="155">
        <f>VLOOKUP(A577,[6]Лист2!$A$10:$G$1458,6,0)</f>
        <v>48</v>
      </c>
    </row>
    <row r="578" spans="1:5" ht="21" customHeight="1" x14ac:dyDescent="0.2">
      <c r="A578" s="112">
        <v>60000334</v>
      </c>
      <c r="B578" s="16" t="s">
        <v>514</v>
      </c>
      <c r="C578" s="153" t="str">
        <f>VLOOKUP(A578,'[5]Прейскурант 2021'!$A$11:$I$1419,3,0)</f>
        <v>иссл.</v>
      </c>
      <c r="D578" s="155">
        <f t="shared" si="37"/>
        <v>67.5</v>
      </c>
      <c r="E578" s="155">
        <f>VLOOKUP(A578,[6]Лист2!$A$10:$G$1458,6,0)</f>
        <v>81</v>
      </c>
    </row>
    <row r="579" spans="1:5" ht="24.75" customHeight="1" x14ac:dyDescent="0.2">
      <c r="A579" s="112">
        <v>60000336</v>
      </c>
      <c r="B579" s="16" t="s">
        <v>515</v>
      </c>
      <c r="C579" s="153" t="str">
        <f>VLOOKUP(A579,'[5]Прейскурант 2021'!$A$11:$I$1419,3,0)</f>
        <v>иссл.</v>
      </c>
      <c r="D579" s="155">
        <f t="shared" si="37"/>
        <v>32.5</v>
      </c>
      <c r="E579" s="155">
        <f>VLOOKUP(A579,[6]Лист2!$A$10:$G$1458,6,0)</f>
        <v>39</v>
      </c>
    </row>
    <row r="580" spans="1:5" ht="31.5" x14ac:dyDescent="0.2">
      <c r="A580" s="112">
        <v>60000337</v>
      </c>
      <c r="B580" s="16" t="s">
        <v>516</v>
      </c>
      <c r="C580" s="153" t="str">
        <f>VLOOKUP(A580,'[5]Прейскурант 2021'!$A$11:$I$1419,3,0)</f>
        <v>иссл.</v>
      </c>
      <c r="D580" s="155">
        <f t="shared" si="37"/>
        <v>215</v>
      </c>
      <c r="E580" s="155">
        <f>VLOOKUP(A580,[6]Лист2!$A$10:$G$1458,6,0)</f>
        <v>258</v>
      </c>
    </row>
    <row r="581" spans="1:5" ht="34.5" x14ac:dyDescent="0.2">
      <c r="A581" s="112">
        <v>60000211</v>
      </c>
      <c r="B581" s="16" t="s">
        <v>1528</v>
      </c>
      <c r="C581" s="153" t="s">
        <v>1368</v>
      </c>
      <c r="D581" s="155">
        <f t="shared" si="37"/>
        <v>105</v>
      </c>
      <c r="E581" s="155">
        <f>VLOOKUP(A581,[6]Лист2!$A$10:$G$1458,6,0)</f>
        <v>126</v>
      </c>
    </row>
    <row r="582" spans="1:5" x14ac:dyDescent="0.2">
      <c r="A582" s="127">
        <v>60001010</v>
      </c>
      <c r="B582" s="128" t="s">
        <v>451</v>
      </c>
      <c r="C582" s="160" t="str">
        <f>VLOOKUP(A582,'[5]Прейскурант 2021'!$A$11:$I$1419,3,0)</f>
        <v>иссл.</v>
      </c>
      <c r="D582" s="161">
        <f>E582/1.2</f>
        <v>2410</v>
      </c>
      <c r="E582" s="161">
        <f>E583+E584+E585+E586+E587+E588+E589</f>
        <v>2892</v>
      </c>
    </row>
    <row r="583" spans="1:5" ht="31.5" x14ac:dyDescent="0.2">
      <c r="A583" s="112">
        <v>60000375</v>
      </c>
      <c r="B583" s="16" t="s">
        <v>452</v>
      </c>
      <c r="C583" s="153" t="str">
        <f>VLOOKUP(A583,'[5]Прейскурант 2021'!$A$11:$I$1419,3,0)</f>
        <v>иссл.</v>
      </c>
      <c r="D583" s="155">
        <f t="shared" ref="D583:D645" si="38">E583/1.2</f>
        <v>165</v>
      </c>
      <c r="E583" s="155">
        <f>VLOOKUP(A583,[6]Лист2!$A$10:$G$1458,6,0)</f>
        <v>198</v>
      </c>
    </row>
    <row r="584" spans="1:5" ht="31.5" x14ac:dyDescent="0.2">
      <c r="A584" s="112">
        <v>60000376</v>
      </c>
      <c r="B584" s="16" t="s">
        <v>453</v>
      </c>
      <c r="C584" s="153" t="str">
        <f>VLOOKUP(A584,'[5]Прейскурант 2021'!$A$11:$I$1419,3,0)</f>
        <v>иссл.</v>
      </c>
      <c r="D584" s="155">
        <f t="shared" si="38"/>
        <v>155</v>
      </c>
      <c r="E584" s="155">
        <f>VLOOKUP(A584,[6]Лист2!$A$10:$G$1458,6,0)</f>
        <v>186</v>
      </c>
    </row>
    <row r="585" spans="1:5" x14ac:dyDescent="0.2">
      <c r="A585" s="112">
        <v>60000377</v>
      </c>
      <c r="B585" s="16" t="s">
        <v>454</v>
      </c>
      <c r="C585" s="153" t="str">
        <f>VLOOKUP(A585,'[5]Прейскурант 2021'!$A$11:$I$1419,3,0)</f>
        <v>иссл.</v>
      </c>
      <c r="D585" s="155">
        <f t="shared" si="38"/>
        <v>85</v>
      </c>
      <c r="E585" s="155">
        <f>VLOOKUP(A585,[6]Лист2!$A$10:$G$1458,6,0)</f>
        <v>102</v>
      </c>
    </row>
    <row r="586" spans="1:5" ht="31.5" x14ac:dyDescent="0.2">
      <c r="A586" s="112">
        <v>60001011</v>
      </c>
      <c r="B586" s="16" t="s">
        <v>455</v>
      </c>
      <c r="C586" s="153" t="str">
        <f>VLOOKUP(A586,'[5]Прейскурант 2021'!$A$11:$I$1419,3,0)</f>
        <v>иссл.</v>
      </c>
      <c r="D586" s="155">
        <f t="shared" si="38"/>
        <v>315</v>
      </c>
      <c r="E586" s="155">
        <f>VLOOKUP(A586,[6]Лист2!$A$10:$G$1458,6,0)</f>
        <v>378</v>
      </c>
    </row>
    <row r="587" spans="1:5" ht="24" customHeight="1" x14ac:dyDescent="0.2">
      <c r="A587" s="112">
        <v>60000379</v>
      </c>
      <c r="B587" s="16" t="s">
        <v>456</v>
      </c>
      <c r="C587" s="153" t="str">
        <f>VLOOKUP(A587,'[5]Прейскурант 2021'!$A$11:$I$1419,3,0)</f>
        <v>иссл.</v>
      </c>
      <c r="D587" s="155">
        <f t="shared" si="38"/>
        <v>585</v>
      </c>
      <c r="E587" s="155">
        <f>VLOOKUP(A587,[6]Лист2!$A$10:$G$1458,6,0)</f>
        <v>702</v>
      </c>
    </row>
    <row r="588" spans="1:5" ht="31.5" x14ac:dyDescent="0.2">
      <c r="A588" s="112">
        <v>60000380</v>
      </c>
      <c r="B588" s="159" t="s">
        <v>1538</v>
      </c>
      <c r="C588" s="153" t="str">
        <f>VLOOKUP(A588,'[5]Прейскурант 2021'!$A$11:$I$1419,3,0)</f>
        <v>иссл.</v>
      </c>
      <c r="D588" s="155">
        <f t="shared" si="38"/>
        <v>690</v>
      </c>
      <c r="E588" s="155">
        <f>VLOOKUP(A588,[6]Лист2!$A$10:$G$1458,6,0)</f>
        <v>828</v>
      </c>
    </row>
    <row r="589" spans="1:5" ht="31.5" x14ac:dyDescent="0.2">
      <c r="A589" s="112">
        <v>60000381</v>
      </c>
      <c r="B589" s="16" t="s">
        <v>458</v>
      </c>
      <c r="C589" s="153" t="str">
        <f>VLOOKUP(A589,'[5]Прейскурант 2021'!$A$11:$I$1419,3,0)</f>
        <v>иссл.</v>
      </c>
      <c r="D589" s="155">
        <f t="shared" si="38"/>
        <v>415</v>
      </c>
      <c r="E589" s="155">
        <f>VLOOKUP(A589,[6]Лист2!$A$10:$G$1458,6,0)</f>
        <v>498</v>
      </c>
    </row>
    <row r="590" spans="1:5" ht="31.5" x14ac:dyDescent="0.2">
      <c r="A590" s="127">
        <v>60001012</v>
      </c>
      <c r="B590" s="128" t="s">
        <v>459</v>
      </c>
      <c r="C590" s="160" t="str">
        <f>VLOOKUP(A590,'[5]Прейскурант 2021'!$A$11:$I$1419,3,0)</f>
        <v>иссл.</v>
      </c>
      <c r="D590" s="161">
        <f t="shared" si="38"/>
        <v>10635</v>
      </c>
      <c r="E590" s="161">
        <f>SUM(E591:E611)-E606</f>
        <v>12762</v>
      </c>
    </row>
    <row r="591" spans="1:5" ht="31.5" x14ac:dyDescent="0.2">
      <c r="A591" s="112">
        <v>60000416</v>
      </c>
      <c r="B591" s="159" t="s">
        <v>1395</v>
      </c>
      <c r="C591" s="153" t="str">
        <f>VLOOKUP(A591,'[5]Прейскурант 2021'!$A$11:$I$1419,3,0)</f>
        <v>иссл.</v>
      </c>
      <c r="D591" s="155">
        <f t="shared" si="38"/>
        <v>500</v>
      </c>
      <c r="E591" s="155">
        <f>VLOOKUP(A591,[6]Лист2!$A$10:$G$1458,6,0)</f>
        <v>600</v>
      </c>
    </row>
    <row r="592" spans="1:5" ht="21.75" customHeight="1" x14ac:dyDescent="0.2">
      <c r="A592" s="112">
        <v>60000396</v>
      </c>
      <c r="B592" s="16" t="s">
        <v>461</v>
      </c>
      <c r="C592" s="153" t="str">
        <f>VLOOKUP(A592,'[5]Прейскурант 2021'!$A$11:$I$1419,3,0)</f>
        <v>иссл.</v>
      </c>
      <c r="D592" s="155">
        <f t="shared" si="38"/>
        <v>545</v>
      </c>
      <c r="E592" s="155">
        <f>VLOOKUP(A592,[6]Лист2!$A$10:$G$1458,6,0)</f>
        <v>654</v>
      </c>
    </row>
    <row r="593" spans="1:5" ht="24.75" customHeight="1" x14ac:dyDescent="0.2">
      <c r="A593" s="112">
        <v>60000397</v>
      </c>
      <c r="B593" s="16" t="s">
        <v>462</v>
      </c>
      <c r="C593" s="153" t="str">
        <f>VLOOKUP(A593,'[5]Прейскурант 2021'!$A$11:$I$1419,3,0)</f>
        <v>иссл.</v>
      </c>
      <c r="D593" s="155">
        <f t="shared" si="38"/>
        <v>1600</v>
      </c>
      <c r="E593" s="155">
        <f>VLOOKUP(A593,[6]Лист2!$A$10:$G$1458,6,0)</f>
        <v>1920</v>
      </c>
    </row>
    <row r="594" spans="1:5" ht="31.5" x14ac:dyDescent="0.2">
      <c r="A594" s="112">
        <v>60000385</v>
      </c>
      <c r="B594" s="16" t="s">
        <v>463</v>
      </c>
      <c r="C594" s="153" t="str">
        <f>VLOOKUP(A594,'[5]Прейскурант 2021'!$A$11:$I$1419,3,0)</f>
        <v>иссл.</v>
      </c>
      <c r="D594" s="155">
        <f t="shared" si="38"/>
        <v>280</v>
      </c>
      <c r="E594" s="155">
        <f>VLOOKUP(A594,[6]Лист2!$A$10:$G$1458,6,0)</f>
        <v>336</v>
      </c>
    </row>
    <row r="595" spans="1:5" ht="21" customHeight="1" x14ac:dyDescent="0.2">
      <c r="A595" s="112">
        <v>60000400</v>
      </c>
      <c r="B595" s="16" t="s">
        <v>464</v>
      </c>
      <c r="C595" s="153" t="str">
        <f>VLOOKUP(A595,'[5]Прейскурант 2021'!$A$11:$I$1419,3,0)</f>
        <v>иссл.</v>
      </c>
      <c r="D595" s="155">
        <f t="shared" si="38"/>
        <v>475</v>
      </c>
      <c r="E595" s="155">
        <f>VLOOKUP(A595,[6]Лист2!$A$10:$G$1458,6,0)</f>
        <v>570</v>
      </c>
    </row>
    <row r="596" spans="1:5" ht="21.75" customHeight="1" x14ac:dyDescent="0.2">
      <c r="A596" s="112">
        <v>60000392</v>
      </c>
      <c r="B596" s="16" t="s">
        <v>465</v>
      </c>
      <c r="C596" s="153" t="str">
        <f>VLOOKUP(A596,'[5]Прейскурант 2021'!$A$11:$I$1419,3,0)</f>
        <v>иссл.</v>
      </c>
      <c r="D596" s="155">
        <f t="shared" si="38"/>
        <v>465</v>
      </c>
      <c r="E596" s="155">
        <f>VLOOKUP(A596,[6]Лист2!$A$10:$G$1458,6,0)</f>
        <v>558</v>
      </c>
    </row>
    <row r="597" spans="1:5" ht="22.5" customHeight="1" x14ac:dyDescent="0.2">
      <c r="A597" s="112">
        <v>60000394</v>
      </c>
      <c r="B597" s="16" t="s">
        <v>466</v>
      </c>
      <c r="C597" s="153" t="str">
        <f>VLOOKUP(A597,'[5]Прейскурант 2021'!$A$11:$I$1419,3,0)</f>
        <v>иссл.</v>
      </c>
      <c r="D597" s="155">
        <f t="shared" si="38"/>
        <v>525</v>
      </c>
      <c r="E597" s="155">
        <f>VLOOKUP(A597,[6]Лист2!$A$10:$G$1458,6,0)</f>
        <v>630</v>
      </c>
    </row>
    <row r="598" spans="1:5" ht="21" customHeight="1" x14ac:dyDescent="0.2">
      <c r="A598" s="112">
        <v>60000388</v>
      </c>
      <c r="B598" s="16" t="s">
        <v>467</v>
      </c>
      <c r="C598" s="153" t="str">
        <f>VLOOKUP(A598,'[5]Прейскурант 2021'!$A$11:$I$1419,3,0)</f>
        <v>иссл.</v>
      </c>
      <c r="D598" s="155">
        <f t="shared" si="38"/>
        <v>525</v>
      </c>
      <c r="E598" s="155">
        <f>VLOOKUP(A598,[6]Лист2!$A$10:$G$1458,6,0)</f>
        <v>630</v>
      </c>
    </row>
    <row r="599" spans="1:5" ht="20.25" customHeight="1" x14ac:dyDescent="0.2">
      <c r="A599" s="112">
        <v>60000356</v>
      </c>
      <c r="B599" s="16" t="s">
        <v>468</v>
      </c>
      <c r="C599" s="153" t="str">
        <f>VLOOKUP(A599,'[5]Прейскурант 2021'!$A$11:$I$1419,3,0)</f>
        <v>иссл.</v>
      </c>
      <c r="D599" s="155">
        <f t="shared" si="38"/>
        <v>530</v>
      </c>
      <c r="E599" s="155">
        <f>VLOOKUP(A599,[6]Лист2!$A$10:$G$1458,6,0)</f>
        <v>636</v>
      </c>
    </row>
    <row r="600" spans="1:5" ht="21" customHeight="1" x14ac:dyDescent="0.2">
      <c r="A600" s="112">
        <v>60000398</v>
      </c>
      <c r="B600" s="16" t="s">
        <v>469</v>
      </c>
      <c r="C600" s="153" t="str">
        <f>VLOOKUP(A600,'[5]Прейскурант 2021'!$A$11:$I$1419,3,0)</f>
        <v>иссл.</v>
      </c>
      <c r="D600" s="155">
        <f t="shared" si="38"/>
        <v>985</v>
      </c>
      <c r="E600" s="155">
        <f>VLOOKUP(A600,[6]Лист2!$A$10:$G$1458,6,0)</f>
        <v>1182</v>
      </c>
    </row>
    <row r="601" spans="1:5" ht="31.5" x14ac:dyDescent="0.2">
      <c r="A601" s="112">
        <v>60000366</v>
      </c>
      <c r="B601" s="16" t="s">
        <v>470</v>
      </c>
      <c r="C601" s="153" t="str">
        <f>VLOOKUP(A601,'[5]Прейскурант 2021'!$A$11:$I$1419,3,0)</f>
        <v>иссл.</v>
      </c>
      <c r="D601" s="155">
        <f t="shared" si="38"/>
        <v>475</v>
      </c>
      <c r="E601" s="155">
        <f>VLOOKUP(A601,[6]Лист2!$A$10:$G$1458,6,0)</f>
        <v>570</v>
      </c>
    </row>
    <row r="602" spans="1:5" ht="31.5" x14ac:dyDescent="0.2">
      <c r="A602" s="112">
        <v>60000389</v>
      </c>
      <c r="B602" s="16" t="s">
        <v>471</v>
      </c>
      <c r="C602" s="153" t="str">
        <f>VLOOKUP(A602,'[5]Прейскурант 2021'!$A$11:$I$1419,3,0)</f>
        <v>иссл.</v>
      </c>
      <c r="D602" s="155">
        <f t="shared" si="38"/>
        <v>285</v>
      </c>
      <c r="E602" s="155">
        <f>VLOOKUP(A602,[6]Лист2!$A$10:$G$1458,6,0)</f>
        <v>342</v>
      </c>
    </row>
    <row r="603" spans="1:5" ht="21.75" customHeight="1" x14ac:dyDescent="0.2">
      <c r="A603" s="112">
        <v>60000390</v>
      </c>
      <c r="B603" s="16" t="s">
        <v>472</v>
      </c>
      <c r="C603" s="153" t="str">
        <f>VLOOKUP(A603,'[5]Прейскурант 2021'!$A$11:$I$1419,3,0)</f>
        <v>иссл.</v>
      </c>
      <c r="D603" s="155">
        <f t="shared" si="38"/>
        <v>295</v>
      </c>
      <c r="E603" s="155">
        <f>VLOOKUP(A603,[6]Лист2!$A$10:$G$1458,6,0)</f>
        <v>354</v>
      </c>
    </row>
    <row r="604" spans="1:5" ht="21.75" customHeight="1" x14ac:dyDescent="0.2">
      <c r="A604" s="112">
        <v>60000384</v>
      </c>
      <c r="B604" s="16" t="s">
        <v>473</v>
      </c>
      <c r="C604" s="153" t="str">
        <f>VLOOKUP(A604,'[5]Прейскурант 2021'!$A$11:$I$1419,3,0)</f>
        <v>иссл.</v>
      </c>
      <c r="D604" s="155">
        <f t="shared" si="38"/>
        <v>515</v>
      </c>
      <c r="E604" s="155">
        <f>VLOOKUP(A604,[6]Лист2!$A$10:$G$1458,6,0)</f>
        <v>618</v>
      </c>
    </row>
    <row r="605" spans="1:5" ht="21.75" customHeight="1" x14ac:dyDescent="0.2">
      <c r="A605" s="112">
        <v>60000395</v>
      </c>
      <c r="B605" s="16" t="s">
        <v>474</v>
      </c>
      <c r="C605" s="153" t="str">
        <f>VLOOKUP(A605,'[5]Прейскурант 2021'!$A$11:$I$1419,3,0)</f>
        <v>иссл.</v>
      </c>
      <c r="D605" s="155">
        <f t="shared" si="38"/>
        <v>400</v>
      </c>
      <c r="E605" s="155">
        <f>VLOOKUP(A605,[6]Лист2!$A$10:$G$1458,6,0)</f>
        <v>480</v>
      </c>
    </row>
    <row r="606" spans="1:5" ht="24" customHeight="1" x14ac:dyDescent="0.2">
      <c r="A606" s="112">
        <v>60000411</v>
      </c>
      <c r="B606" s="159" t="s">
        <v>1523</v>
      </c>
      <c r="C606" s="153" t="str">
        <f>VLOOKUP(A606,'[5]Прейскурант 2021'!$A$11:$I$1419,3,0)</f>
        <v>иссл.</v>
      </c>
      <c r="D606" s="155">
        <f t="shared" si="38"/>
        <v>300</v>
      </c>
      <c r="E606" s="155">
        <f>VLOOKUP(A606,[6]Лист2!$A$10:$G$1458,6,0)</f>
        <v>360</v>
      </c>
    </row>
    <row r="607" spans="1:5" ht="31.5" x14ac:dyDescent="0.2">
      <c r="A607" s="112">
        <v>60000368</v>
      </c>
      <c r="B607" s="159" t="s">
        <v>1397</v>
      </c>
      <c r="C607" s="153" t="str">
        <f>VLOOKUP(A607,'[5]Прейскурант 2021'!$A$11:$I$1419,3,0)</f>
        <v>иссл.</v>
      </c>
      <c r="D607" s="155">
        <f t="shared" si="38"/>
        <v>920</v>
      </c>
      <c r="E607" s="155">
        <f>VLOOKUP(A607,[6]Лист2!$A$10:$G$1458,6,0)</f>
        <v>1104</v>
      </c>
    </row>
    <row r="608" spans="1:5" ht="31.5" x14ac:dyDescent="0.2">
      <c r="A608" s="112">
        <v>60000369</v>
      </c>
      <c r="B608" s="16" t="s">
        <v>476</v>
      </c>
      <c r="C608" s="153" t="str">
        <f>VLOOKUP(A608,'[5]Прейскурант 2021'!$A$11:$I$1419,3,0)</f>
        <v>иссл.</v>
      </c>
      <c r="D608" s="155">
        <f t="shared" si="38"/>
        <v>460</v>
      </c>
      <c r="E608" s="155">
        <f>VLOOKUP(A608,[6]Лист2!$A$10:$G$1458,6,0)</f>
        <v>552</v>
      </c>
    </row>
    <row r="609" spans="1:5" ht="31.5" x14ac:dyDescent="0.2">
      <c r="A609" s="112">
        <v>60000370</v>
      </c>
      <c r="B609" s="16" t="s">
        <v>477</v>
      </c>
      <c r="C609" s="153" t="str">
        <f>VLOOKUP(A609,'[5]Прейскурант 2021'!$A$11:$I$1419,3,0)</f>
        <v>иссл.</v>
      </c>
      <c r="D609" s="155">
        <f t="shared" si="38"/>
        <v>450</v>
      </c>
      <c r="E609" s="155">
        <f>VLOOKUP(A609,[6]Лист2!$A$10:$G$1458,6,0)</f>
        <v>540</v>
      </c>
    </row>
    <row r="610" spans="1:5" ht="22.5" customHeight="1" x14ac:dyDescent="0.2">
      <c r="A610" s="112">
        <v>60000386</v>
      </c>
      <c r="B610" s="16" t="s">
        <v>478</v>
      </c>
      <c r="C610" s="153" t="str">
        <f>VLOOKUP(A610,'[5]Прейскурант 2021'!$A$11:$I$1419,3,0)</f>
        <v>иссл.</v>
      </c>
      <c r="D610" s="155">
        <f t="shared" si="38"/>
        <v>170</v>
      </c>
      <c r="E610" s="155">
        <f>VLOOKUP(A610,[6]Лист2!$A$10:$G$1458,6,0)</f>
        <v>204</v>
      </c>
    </row>
    <row r="611" spans="1:5" ht="19.5" customHeight="1" x14ac:dyDescent="0.2">
      <c r="A611" s="112">
        <v>60000387</v>
      </c>
      <c r="B611" s="16" t="s">
        <v>479</v>
      </c>
      <c r="C611" s="153" t="str">
        <f>VLOOKUP(A611,'[5]Прейскурант 2021'!$A$11:$I$1419,3,0)</f>
        <v>иссл.</v>
      </c>
      <c r="D611" s="155">
        <f t="shared" si="38"/>
        <v>235</v>
      </c>
      <c r="E611" s="155">
        <f>VLOOKUP(A611,[6]Лист2!$A$10:$G$1458,6,0)</f>
        <v>282</v>
      </c>
    </row>
    <row r="612" spans="1:5" ht="20.25" customHeight="1" x14ac:dyDescent="0.2">
      <c r="A612" s="112">
        <v>60000662</v>
      </c>
      <c r="B612" s="16" t="s">
        <v>480</v>
      </c>
      <c r="C612" s="153" t="str">
        <f>VLOOKUP(A612,'[5]Прейскурант 2021'!$A$11:$I$1419,3,0)</f>
        <v>иссл.</v>
      </c>
      <c r="D612" s="155">
        <f t="shared" si="38"/>
        <v>435</v>
      </c>
      <c r="E612" s="155">
        <f>VLOOKUP(A612,[6]Лист2!$A$10:$G$1458,6,0)</f>
        <v>522</v>
      </c>
    </row>
    <row r="613" spans="1:5" ht="47.25" x14ac:dyDescent="0.2">
      <c r="A613" s="112">
        <v>60000669</v>
      </c>
      <c r="B613" s="16" t="s">
        <v>481</v>
      </c>
      <c r="C613" s="153" t="str">
        <f>VLOOKUP(A613,'[5]Прейскурант 2021'!$A$11:$I$1419,3,0)</f>
        <v>иссл.</v>
      </c>
      <c r="D613" s="155">
        <f t="shared" si="38"/>
        <v>1585</v>
      </c>
      <c r="E613" s="155">
        <f>VLOOKUP(A613,[6]Лист2!$A$10:$G$1458,6,0)</f>
        <v>1902</v>
      </c>
    </row>
    <row r="614" spans="1:5" ht="31.5" x14ac:dyDescent="0.2">
      <c r="A614" s="112">
        <v>60000421</v>
      </c>
      <c r="B614" s="159" t="s">
        <v>1396</v>
      </c>
      <c r="C614" s="153" t="str">
        <f>VLOOKUP(A614,'[5]Прейскурант 2021'!$A$11:$I$1419,3,0)</f>
        <v>иссл.</v>
      </c>
      <c r="D614" s="155">
        <f t="shared" si="38"/>
        <v>1585</v>
      </c>
      <c r="E614" s="155">
        <f>VLOOKUP(A614,[6]Лист2!$A$10:$G$1458,6,0)</f>
        <v>1902</v>
      </c>
    </row>
    <row r="615" spans="1:5" x14ac:dyDescent="0.2">
      <c r="A615" s="112">
        <v>60000383</v>
      </c>
      <c r="B615" s="16" t="s">
        <v>483</v>
      </c>
      <c r="C615" s="153" t="str">
        <f>VLOOKUP(A615,'[5]Прейскурант 2021'!$A$11:$I$1419,3,0)</f>
        <v>иссл.</v>
      </c>
      <c r="D615" s="155">
        <f t="shared" si="38"/>
        <v>140</v>
      </c>
      <c r="E615" s="155">
        <f>VLOOKUP(A615,[6]Лист2!$A$10:$G$1458,6,0)</f>
        <v>168</v>
      </c>
    </row>
    <row r="616" spans="1:5" ht="31.5" x14ac:dyDescent="0.2">
      <c r="A616" s="112">
        <v>60000393</v>
      </c>
      <c r="B616" s="16" t="s">
        <v>484</v>
      </c>
      <c r="C616" s="153" t="str">
        <f>VLOOKUP(A616,'[5]Прейскурант 2021'!$A$11:$I$1419,3,0)</f>
        <v>иссл.</v>
      </c>
      <c r="D616" s="155">
        <f t="shared" si="38"/>
        <v>475</v>
      </c>
      <c r="E616" s="155">
        <f>VLOOKUP(A616,[6]Лист2!$A$10:$G$1458,6,0)</f>
        <v>570</v>
      </c>
    </row>
    <row r="617" spans="1:5" x14ac:dyDescent="0.2">
      <c r="A617" s="112">
        <v>60000406</v>
      </c>
      <c r="B617" s="7" t="s">
        <v>485</v>
      </c>
      <c r="C617" s="153" t="str">
        <f>VLOOKUP(A617,'[5]Прейскурант 2021'!$A$11:$I$1419,3,0)</f>
        <v>иссл.</v>
      </c>
      <c r="D617" s="155">
        <f t="shared" si="38"/>
        <v>360</v>
      </c>
      <c r="E617" s="155">
        <f>VLOOKUP(A617,[6]Лист2!$A$10:$G$1458,6,0)</f>
        <v>432</v>
      </c>
    </row>
    <row r="618" spans="1:5" ht="31.5" x14ac:dyDescent="0.2">
      <c r="A618" s="112">
        <v>60000407</v>
      </c>
      <c r="B618" s="7" t="s">
        <v>486</v>
      </c>
      <c r="C618" s="153" t="str">
        <f>VLOOKUP(A618,'[5]Прейскурант 2021'!$A$11:$I$1419,3,0)</f>
        <v>иссл.</v>
      </c>
      <c r="D618" s="155">
        <f t="shared" si="38"/>
        <v>260</v>
      </c>
      <c r="E618" s="155">
        <f>VLOOKUP(A618,[6]Лист2!$A$10:$G$1458,6,0)</f>
        <v>312</v>
      </c>
    </row>
    <row r="619" spans="1:5" ht="31.5" x14ac:dyDescent="0.2">
      <c r="A619" s="112">
        <v>60000409</v>
      </c>
      <c r="B619" s="7" t="s">
        <v>487</v>
      </c>
      <c r="C619" s="153" t="str">
        <f>VLOOKUP(A619,'[5]Прейскурант 2021'!$A$11:$I$1419,3,0)</f>
        <v>иссл.</v>
      </c>
      <c r="D619" s="155">
        <f t="shared" si="38"/>
        <v>550</v>
      </c>
      <c r="E619" s="155">
        <f>VLOOKUP(A619,[6]Лист2!$A$10:$G$1458,6,0)</f>
        <v>660</v>
      </c>
    </row>
    <row r="620" spans="1:5" ht="31.5" x14ac:dyDescent="0.2">
      <c r="A620" s="112">
        <v>60000410</v>
      </c>
      <c r="B620" s="162" t="s">
        <v>1400</v>
      </c>
      <c r="C620" s="153" t="str">
        <f>VLOOKUP(A620,'[5]Прейскурант 2021'!$A$11:$I$1419,3,0)</f>
        <v>иссл.</v>
      </c>
      <c r="D620" s="155">
        <f t="shared" si="38"/>
        <v>205</v>
      </c>
      <c r="E620" s="155">
        <f>VLOOKUP(A620,[6]Лист2!$A$10:$G$1458,6,0)</f>
        <v>246</v>
      </c>
    </row>
    <row r="621" spans="1:5" ht="22.5" customHeight="1" x14ac:dyDescent="0.2">
      <c r="A621" s="112">
        <v>60000412</v>
      </c>
      <c r="B621" s="16" t="s">
        <v>490</v>
      </c>
      <c r="C621" s="153" t="str">
        <f>VLOOKUP(A621,'[5]Прейскурант 2021'!$A$11:$I$1419,3,0)</f>
        <v>иссл.</v>
      </c>
      <c r="D621" s="155">
        <f t="shared" si="38"/>
        <v>155</v>
      </c>
      <c r="E621" s="155">
        <f>VLOOKUP(A621,[6]Лист2!$A$10:$G$1458,6,0)</f>
        <v>186</v>
      </c>
    </row>
    <row r="622" spans="1:5" ht="19.5" customHeight="1" x14ac:dyDescent="0.2">
      <c r="A622" s="112">
        <v>60000413</v>
      </c>
      <c r="B622" s="16" t="s">
        <v>491</v>
      </c>
      <c r="C622" s="153" t="str">
        <f>VLOOKUP(A622,'[5]Прейскурант 2021'!$A$11:$I$1419,3,0)</f>
        <v>иссл.</v>
      </c>
      <c r="D622" s="155">
        <f t="shared" si="38"/>
        <v>85</v>
      </c>
      <c r="E622" s="155">
        <f>VLOOKUP(A622,[6]Лист2!$A$10:$G$1458,6,0)</f>
        <v>102</v>
      </c>
    </row>
    <row r="623" spans="1:5" ht="19.5" customHeight="1" x14ac:dyDescent="0.2">
      <c r="A623" s="112">
        <v>60000414</v>
      </c>
      <c r="B623" s="16" t="s">
        <v>492</v>
      </c>
      <c r="C623" s="153" t="str">
        <f>VLOOKUP(A623,'[5]Прейскурант 2021'!$A$11:$I$1419,3,0)</f>
        <v>иссл.</v>
      </c>
      <c r="D623" s="155">
        <f t="shared" si="38"/>
        <v>50</v>
      </c>
      <c r="E623" s="155">
        <f>VLOOKUP(A623,[6]Лист2!$A$10:$G$1458,6,0)</f>
        <v>60</v>
      </c>
    </row>
    <row r="624" spans="1:5" ht="31.5" x14ac:dyDescent="0.2">
      <c r="A624" s="112">
        <v>60000415</v>
      </c>
      <c r="B624" s="16" t="s">
        <v>493</v>
      </c>
      <c r="C624" s="153" t="str">
        <f>VLOOKUP(A624,'[5]Прейскурант 2021'!$A$11:$I$1419,3,0)</f>
        <v>иссл.</v>
      </c>
      <c r="D624" s="155">
        <f t="shared" si="38"/>
        <v>75</v>
      </c>
      <c r="E624" s="155">
        <f>VLOOKUP(A624,[6]Лист2!$A$10:$G$1458,6,0)</f>
        <v>90</v>
      </c>
    </row>
    <row r="625" spans="1:5" ht="31.5" x14ac:dyDescent="0.2">
      <c r="A625" s="112">
        <v>60000417</v>
      </c>
      <c r="B625" s="16" t="s">
        <v>494</v>
      </c>
      <c r="C625" s="153" t="str">
        <f>VLOOKUP(A625,'[5]Прейскурант 2021'!$A$11:$I$1419,3,0)</f>
        <v>иссл.</v>
      </c>
      <c r="D625" s="155">
        <f t="shared" si="38"/>
        <v>220</v>
      </c>
      <c r="E625" s="155">
        <f>VLOOKUP(A625,[6]Лист2!$A$10:$G$1458,6,0)</f>
        <v>264</v>
      </c>
    </row>
    <row r="626" spans="1:5" ht="21" customHeight="1" x14ac:dyDescent="0.2">
      <c r="A626" s="112">
        <v>60000418</v>
      </c>
      <c r="B626" s="16" t="s">
        <v>495</v>
      </c>
      <c r="C626" s="153" t="str">
        <f>VLOOKUP(A626,'[5]Прейскурант 2021'!$A$11:$I$1419,3,0)</f>
        <v>иссл.</v>
      </c>
      <c r="D626" s="155">
        <f t="shared" si="38"/>
        <v>1265</v>
      </c>
      <c r="E626" s="155">
        <f>VLOOKUP(A626,[6]Лист2!$A$10:$G$1458,6,0)</f>
        <v>1518</v>
      </c>
    </row>
    <row r="627" spans="1:5" ht="21.75" customHeight="1" x14ac:dyDescent="0.2">
      <c r="A627" s="112">
        <v>60001017</v>
      </c>
      <c r="B627" s="162" t="s">
        <v>1524</v>
      </c>
      <c r="C627" s="153" t="str">
        <f>VLOOKUP(A627,'[5]Прейскурант 2021'!$A$11:$I$1419,3,0)</f>
        <v>иссл.</v>
      </c>
      <c r="D627" s="155">
        <f t="shared" si="38"/>
        <v>285</v>
      </c>
      <c r="E627" s="155">
        <f>VLOOKUP(A627,[6]Лист2!$A$10:$G$1458,6,0)</f>
        <v>342</v>
      </c>
    </row>
    <row r="628" spans="1:5" ht="22.5" customHeight="1" x14ac:dyDescent="0.2">
      <c r="A628" s="120">
        <v>60000778</v>
      </c>
      <c r="B628" s="2" t="s">
        <v>497</v>
      </c>
      <c r="C628" s="153" t="str">
        <f>VLOOKUP(A628,'[5]Прейскурант 2021'!$A$11:$I$1419,3,0)</f>
        <v>иссл.</v>
      </c>
      <c r="D628" s="155">
        <f t="shared" si="38"/>
        <v>720</v>
      </c>
      <c r="E628" s="155">
        <f>VLOOKUP(A628,[6]Лист2!$A$10:$G$1458,6,0)</f>
        <v>864</v>
      </c>
    </row>
    <row r="629" spans="1:5" ht="20.25" customHeight="1" x14ac:dyDescent="0.2">
      <c r="A629" s="120">
        <v>60000779</v>
      </c>
      <c r="B629" s="2" t="s">
        <v>498</v>
      </c>
      <c r="C629" s="153" t="str">
        <f>VLOOKUP(A629,'[5]Прейскурант 2021'!$A$11:$I$1419,3,0)</f>
        <v>иссл.</v>
      </c>
      <c r="D629" s="155">
        <f t="shared" si="38"/>
        <v>720</v>
      </c>
      <c r="E629" s="155">
        <f>VLOOKUP(A629,[6]Лист2!$A$10:$G$1458,6,0)</f>
        <v>864</v>
      </c>
    </row>
    <row r="630" spans="1:5" ht="20.25" customHeight="1" x14ac:dyDescent="0.2">
      <c r="A630" s="120">
        <v>60000780</v>
      </c>
      <c r="B630" s="2" t="s">
        <v>499</v>
      </c>
      <c r="C630" s="153" t="str">
        <f>VLOOKUP(A630,'[5]Прейскурант 2021'!$A$11:$I$1419,3,0)</f>
        <v>иссл.</v>
      </c>
      <c r="D630" s="155">
        <f t="shared" si="38"/>
        <v>720</v>
      </c>
      <c r="E630" s="155">
        <f>VLOOKUP(A630,[6]Лист2!$A$10:$G$1458,6,0)</f>
        <v>864</v>
      </c>
    </row>
    <row r="631" spans="1:5" ht="20.25" customHeight="1" x14ac:dyDescent="0.2">
      <c r="A631" s="120">
        <v>60000781</v>
      </c>
      <c r="B631" s="2" t="s">
        <v>500</v>
      </c>
      <c r="C631" s="153" t="str">
        <f>VLOOKUP(A631,'[5]Прейскурант 2021'!$A$11:$I$1419,3,0)</f>
        <v>иссл.</v>
      </c>
      <c r="D631" s="155">
        <f t="shared" si="38"/>
        <v>720</v>
      </c>
      <c r="E631" s="155">
        <f>VLOOKUP(A631,[6]Лист2!$A$10:$G$1458,6,0)</f>
        <v>864</v>
      </c>
    </row>
    <row r="632" spans="1:5" ht="23.25" customHeight="1" x14ac:dyDescent="0.2">
      <c r="A632" s="120">
        <v>60000782</v>
      </c>
      <c r="B632" s="2" t="s">
        <v>501</v>
      </c>
      <c r="C632" s="153" t="str">
        <f>VLOOKUP(A632,'[5]Прейскурант 2021'!$A$11:$I$1419,3,0)</f>
        <v>иссл.</v>
      </c>
      <c r="D632" s="155">
        <f t="shared" si="38"/>
        <v>635</v>
      </c>
      <c r="E632" s="155">
        <f>VLOOKUP(A632,[6]Лист2!$A$10:$G$1458,6,0)</f>
        <v>762</v>
      </c>
    </row>
    <row r="633" spans="1:5" ht="21.75" customHeight="1" x14ac:dyDescent="0.2">
      <c r="A633" s="120">
        <v>60000783</v>
      </c>
      <c r="B633" s="2" t="s">
        <v>502</v>
      </c>
      <c r="C633" s="153" t="str">
        <f>VLOOKUP(A633,'[5]Прейскурант 2021'!$A$11:$I$1419,3,0)</f>
        <v>иссл.</v>
      </c>
      <c r="D633" s="155">
        <f t="shared" si="38"/>
        <v>600</v>
      </c>
      <c r="E633" s="155">
        <f>VLOOKUP(A633,[6]Лист2!$A$10:$G$1458,6,0)</f>
        <v>720</v>
      </c>
    </row>
    <row r="634" spans="1:5" ht="21.75" customHeight="1" x14ac:dyDescent="0.2">
      <c r="A634" s="120">
        <v>60000784</v>
      </c>
      <c r="B634" s="2" t="s">
        <v>503</v>
      </c>
      <c r="C634" s="153" t="str">
        <f>VLOOKUP(A634,'[5]Прейскурант 2021'!$A$11:$I$1419,3,0)</f>
        <v>иссл.</v>
      </c>
      <c r="D634" s="155">
        <f t="shared" si="38"/>
        <v>600</v>
      </c>
      <c r="E634" s="155">
        <f>VLOOKUP(A634,[6]Лист2!$A$10:$G$1458,6,0)</f>
        <v>720</v>
      </c>
    </row>
    <row r="635" spans="1:5" ht="18.75" customHeight="1" x14ac:dyDescent="0.2">
      <c r="A635" s="120">
        <v>60000785</v>
      </c>
      <c r="B635" s="2" t="s">
        <v>504</v>
      </c>
      <c r="C635" s="153" t="str">
        <f>VLOOKUP(A635,'[5]Прейскурант 2021'!$A$11:$I$1419,3,0)</f>
        <v>иссл.</v>
      </c>
      <c r="D635" s="155">
        <f t="shared" si="38"/>
        <v>720</v>
      </c>
      <c r="E635" s="155">
        <f>VLOOKUP(A635,[6]Лист2!$A$10:$G$1458,6,0)</f>
        <v>864</v>
      </c>
    </row>
    <row r="636" spans="1:5" ht="31.5" x14ac:dyDescent="0.2">
      <c r="A636" s="112">
        <v>60000100</v>
      </c>
      <c r="B636" s="2" t="s">
        <v>505</v>
      </c>
      <c r="C636" s="153" t="str">
        <f>VLOOKUP(A636,'[5]Прейскурант 2021'!$A$11:$I$1419,3,0)</f>
        <v>иссл.</v>
      </c>
      <c r="D636" s="155">
        <f t="shared" si="38"/>
        <v>440</v>
      </c>
      <c r="E636" s="155">
        <f>VLOOKUP(A636,[6]Лист2!$A$10:$G$1458,6,0)</f>
        <v>528</v>
      </c>
    </row>
    <row r="637" spans="1:5" ht="31.5" x14ac:dyDescent="0.2">
      <c r="A637" s="112">
        <v>60000101</v>
      </c>
      <c r="B637" s="2" t="s">
        <v>506</v>
      </c>
      <c r="C637" s="153" t="str">
        <f>VLOOKUP(A637,'[5]Прейскурант 2021'!$A$11:$I$1419,3,0)</f>
        <v>иссл.</v>
      </c>
      <c r="D637" s="155">
        <f t="shared" si="38"/>
        <v>675</v>
      </c>
      <c r="E637" s="155">
        <f>VLOOKUP(A637,[6]Лист2!$A$10:$G$1458,6,0)</f>
        <v>810</v>
      </c>
    </row>
    <row r="638" spans="1:5" ht="31.5" x14ac:dyDescent="0.2">
      <c r="A638" s="112">
        <v>60000006</v>
      </c>
      <c r="B638" s="8" t="s">
        <v>507</v>
      </c>
      <c r="C638" s="153" t="str">
        <f>VLOOKUP(A638,'[5]Прейскурант 2021'!$A$11:$I$1419,3,0)</f>
        <v>иссл.</v>
      </c>
      <c r="D638" s="155">
        <f t="shared" si="38"/>
        <v>2465</v>
      </c>
      <c r="E638" s="155">
        <f>VLOOKUP(A638,[6]Лист2!$A$10:$G$1458,6,0)</f>
        <v>2958</v>
      </c>
    </row>
    <row r="639" spans="1:5" ht="47.25" x14ac:dyDescent="0.2">
      <c r="A639" s="112">
        <v>60000013</v>
      </c>
      <c r="B639" s="2" t="s">
        <v>508</v>
      </c>
      <c r="C639" s="153" t="str">
        <f>VLOOKUP(A639,'[5]Прейскурант 2021'!$A$11:$I$1419,3,0)</f>
        <v>иссл.</v>
      </c>
      <c r="D639" s="155">
        <f t="shared" si="38"/>
        <v>1095</v>
      </c>
      <c r="E639" s="155">
        <f>VLOOKUP(A639,[6]Лист2!$A$10:$G$1458,6,0)</f>
        <v>1314</v>
      </c>
    </row>
    <row r="640" spans="1:5" ht="31.5" x14ac:dyDescent="0.25">
      <c r="A640" s="112">
        <v>60001323</v>
      </c>
      <c r="B640" s="61" t="s">
        <v>509</v>
      </c>
      <c r="C640" s="153" t="str">
        <f>VLOOKUP(A640,'[5]Прейскурант 2021'!$A$11:$I$1419,3,0)</f>
        <v>иссл.</v>
      </c>
      <c r="D640" s="155">
        <f t="shared" si="38"/>
        <v>1150</v>
      </c>
      <c r="E640" s="155">
        <f>VLOOKUP(A640,[6]Лист2!$A$10:$G$1458,6,0)</f>
        <v>1380</v>
      </c>
    </row>
    <row r="641" spans="1:5" ht="31.5" x14ac:dyDescent="0.2">
      <c r="A641" s="112">
        <v>60000037</v>
      </c>
      <c r="B641" s="8" t="s">
        <v>510</v>
      </c>
      <c r="C641" s="153" t="str">
        <f>VLOOKUP(A641,'[5]Прейскурант 2021'!$A$11:$I$1419,3,0)</f>
        <v>иссл.</v>
      </c>
      <c r="D641" s="155">
        <f t="shared" si="38"/>
        <v>250</v>
      </c>
      <c r="E641" s="155">
        <f>VLOOKUP(A641,[6]Лист2!$A$10:$G$1458,6,0)</f>
        <v>300</v>
      </c>
    </row>
    <row r="642" spans="1:5" ht="31.5" x14ac:dyDescent="0.2">
      <c r="A642" s="112">
        <v>60000038</v>
      </c>
      <c r="B642" s="8" t="s">
        <v>511</v>
      </c>
      <c r="C642" s="153" t="str">
        <f>VLOOKUP(A642,'[5]Прейскурант 2021'!$A$11:$I$1419,3,0)</f>
        <v>иссл.</v>
      </c>
      <c r="D642" s="155">
        <f t="shared" si="38"/>
        <v>250</v>
      </c>
      <c r="E642" s="155">
        <f>VLOOKUP(A642,[6]Лист2!$A$10:$G$1458,6,0)</f>
        <v>300</v>
      </c>
    </row>
    <row r="643" spans="1:5" ht="22.5" customHeight="1" x14ac:dyDescent="0.2">
      <c r="A643" s="112">
        <v>60000696</v>
      </c>
      <c r="B643" s="8" t="s">
        <v>512</v>
      </c>
      <c r="C643" s="153" t="str">
        <f>VLOOKUP(A643,'[5]Прейскурант 2021'!$A$11:$I$1419,3,0)</f>
        <v>иссл.</v>
      </c>
      <c r="D643" s="155">
        <f t="shared" si="38"/>
        <v>1905</v>
      </c>
      <c r="E643" s="155">
        <f>VLOOKUP(A643,[6]Лист2!$A$10:$G$1458,6,0)</f>
        <v>2286</v>
      </c>
    </row>
    <row r="644" spans="1:5" ht="47.25" x14ac:dyDescent="0.2">
      <c r="A644" s="112">
        <v>60000153</v>
      </c>
      <c r="B644" s="8" t="s">
        <v>1359</v>
      </c>
      <c r="C644" s="153" t="s">
        <v>1368</v>
      </c>
      <c r="D644" s="155">
        <f t="shared" si="38"/>
        <v>680</v>
      </c>
      <c r="E644" s="155">
        <f>VLOOKUP(A644,[6]Лист2!$A$10:$G$1458,6,0)</f>
        <v>816</v>
      </c>
    </row>
    <row r="645" spans="1:5" ht="47.25" x14ac:dyDescent="0.2">
      <c r="A645" s="112">
        <v>60000154</v>
      </c>
      <c r="B645" s="8" t="s">
        <v>1360</v>
      </c>
      <c r="C645" s="153" t="s">
        <v>1368</v>
      </c>
      <c r="D645" s="155">
        <f t="shared" si="38"/>
        <v>695</v>
      </c>
      <c r="E645" s="155">
        <f>VLOOKUP(A645,[6]Лист2!$A$10:$G$1458,6,0)</f>
        <v>834</v>
      </c>
    </row>
    <row r="646" spans="1:5" x14ac:dyDescent="0.2">
      <c r="A646" s="247" t="s">
        <v>517</v>
      </c>
      <c r="B646" s="247"/>
      <c r="C646" s="247"/>
      <c r="D646" s="247"/>
      <c r="E646" s="247"/>
    </row>
    <row r="647" spans="1:5" ht="31.5" x14ac:dyDescent="0.2">
      <c r="A647" s="112">
        <v>60001018</v>
      </c>
      <c r="B647" s="7" t="s">
        <v>518</v>
      </c>
      <c r="C647" s="153" t="str">
        <f>VLOOKUP(A647,'[5]Прейскурант 2021'!$A$11:$I$1419,3,0)</f>
        <v>иссл.</v>
      </c>
      <c r="D647" s="155">
        <f t="shared" ref="D647:D671" si="39">E647/1.2</f>
        <v>205</v>
      </c>
      <c r="E647" s="155">
        <f>VLOOKUP(A647,[6]Лист2!$A$10:$G$1458,6,0)</f>
        <v>246</v>
      </c>
    </row>
    <row r="648" spans="1:5" ht="31.5" x14ac:dyDescent="0.2">
      <c r="A648" s="113">
        <v>60001019</v>
      </c>
      <c r="B648" s="16" t="s">
        <v>519</v>
      </c>
      <c r="C648" s="153" t="str">
        <f>VLOOKUP(A648,'[5]Прейскурант 2021'!$A$11:$I$1419,3,0)</f>
        <v>иссл.</v>
      </c>
      <c r="D648" s="155">
        <f t="shared" si="39"/>
        <v>175</v>
      </c>
      <c r="E648" s="155">
        <f>VLOOKUP(A648,[6]Лист2!$A$10:$G$1458,6,0)</f>
        <v>210</v>
      </c>
    </row>
    <row r="649" spans="1:5" ht="20.25" customHeight="1" x14ac:dyDescent="0.2">
      <c r="A649" s="113">
        <v>60000433</v>
      </c>
      <c r="B649" s="16" t="s">
        <v>520</v>
      </c>
      <c r="C649" s="153" t="str">
        <f>VLOOKUP(A649,'[5]Прейскурант 2021'!$A$11:$I$1419,3,0)</f>
        <v>иссл.</v>
      </c>
      <c r="D649" s="155">
        <f t="shared" si="39"/>
        <v>155</v>
      </c>
      <c r="E649" s="155">
        <f>VLOOKUP(A649,[6]Лист2!$A$10:$G$1458,6,0)</f>
        <v>186</v>
      </c>
    </row>
    <row r="650" spans="1:5" ht="20.25" customHeight="1" x14ac:dyDescent="0.2">
      <c r="A650" s="113">
        <v>60000434</v>
      </c>
      <c r="B650" s="16" t="s">
        <v>521</v>
      </c>
      <c r="C650" s="153" t="str">
        <f>VLOOKUP(A650,'[5]Прейскурант 2021'!$A$11:$I$1419,3,0)</f>
        <v>иссл.</v>
      </c>
      <c r="D650" s="155">
        <f t="shared" si="39"/>
        <v>235</v>
      </c>
      <c r="E650" s="155">
        <f>VLOOKUP(A650,[6]Лист2!$A$10:$G$1458,6,0)</f>
        <v>282</v>
      </c>
    </row>
    <row r="651" spans="1:5" ht="22.5" customHeight="1" x14ac:dyDescent="0.2">
      <c r="A651" s="113">
        <v>60000449</v>
      </c>
      <c r="B651" s="16" t="s">
        <v>522</v>
      </c>
      <c r="C651" s="153" t="str">
        <f>VLOOKUP(A651,'[5]Прейскурант 2021'!$A$11:$I$1419,3,0)</f>
        <v>иссл.</v>
      </c>
      <c r="D651" s="155">
        <f t="shared" si="39"/>
        <v>135</v>
      </c>
      <c r="E651" s="155">
        <f>VLOOKUP(A651,[6]Лист2!$A$10:$G$1458,6,0)</f>
        <v>162</v>
      </c>
    </row>
    <row r="652" spans="1:5" ht="23.25" customHeight="1" x14ac:dyDescent="0.2">
      <c r="A652" s="113">
        <v>60000450</v>
      </c>
      <c r="B652" s="16" t="s">
        <v>523</v>
      </c>
      <c r="C652" s="153" t="str">
        <f>VLOOKUP(A652,'[5]Прейскурант 2021'!$A$11:$I$1419,3,0)</f>
        <v>иссл.</v>
      </c>
      <c r="D652" s="155">
        <f t="shared" si="39"/>
        <v>90</v>
      </c>
      <c r="E652" s="155">
        <f>VLOOKUP(A652,[6]Лист2!$A$10:$G$1458,6,0)</f>
        <v>108</v>
      </c>
    </row>
    <row r="653" spans="1:5" ht="21.75" customHeight="1" x14ac:dyDescent="0.2">
      <c r="A653" s="113">
        <v>60000437</v>
      </c>
      <c r="B653" s="16" t="s">
        <v>524</v>
      </c>
      <c r="C653" s="153" t="str">
        <f>VLOOKUP(A653,'[5]Прейскурант 2021'!$A$11:$I$1419,3,0)</f>
        <v>иссл.</v>
      </c>
      <c r="D653" s="155">
        <f t="shared" si="39"/>
        <v>515</v>
      </c>
      <c r="E653" s="155">
        <f>VLOOKUP(A653,[6]Лист2!$A$10:$G$1458,6,0)</f>
        <v>618</v>
      </c>
    </row>
    <row r="654" spans="1:5" ht="20.25" customHeight="1" x14ac:dyDescent="0.2">
      <c r="A654" s="113">
        <v>60000438</v>
      </c>
      <c r="B654" s="16" t="s">
        <v>525</v>
      </c>
      <c r="C654" s="153" t="str">
        <f>VLOOKUP(A654,'[5]Прейскурант 2021'!$A$11:$I$1419,3,0)</f>
        <v>иссл.</v>
      </c>
      <c r="D654" s="155">
        <f t="shared" si="39"/>
        <v>315</v>
      </c>
      <c r="E654" s="155">
        <f>VLOOKUP(A654,[6]Лист2!$A$10:$G$1458,6,0)</f>
        <v>378</v>
      </c>
    </row>
    <row r="655" spans="1:5" ht="19.5" customHeight="1" x14ac:dyDescent="0.2">
      <c r="A655" s="113">
        <v>60000439</v>
      </c>
      <c r="B655" s="16" t="s">
        <v>526</v>
      </c>
      <c r="C655" s="153" t="str">
        <f>VLOOKUP(A655,'[5]Прейскурант 2021'!$A$11:$I$1419,3,0)</f>
        <v>иссл.</v>
      </c>
      <c r="D655" s="155">
        <f t="shared" si="39"/>
        <v>145</v>
      </c>
      <c r="E655" s="155">
        <f>VLOOKUP(A655,[6]Лист2!$A$10:$G$1458,6,0)</f>
        <v>174</v>
      </c>
    </row>
    <row r="656" spans="1:5" ht="20.25" customHeight="1" x14ac:dyDescent="0.2">
      <c r="A656" s="113">
        <v>60000440</v>
      </c>
      <c r="B656" s="16" t="s">
        <v>527</v>
      </c>
      <c r="C656" s="153" t="str">
        <f>VLOOKUP(A656,'[5]Прейскурант 2021'!$A$11:$I$1419,3,0)</f>
        <v>иссл.</v>
      </c>
      <c r="D656" s="155">
        <f t="shared" si="39"/>
        <v>145</v>
      </c>
      <c r="E656" s="155">
        <f>VLOOKUP(A656,[6]Лист2!$A$10:$G$1458,6,0)</f>
        <v>174</v>
      </c>
    </row>
    <row r="657" spans="1:5" ht="31.5" x14ac:dyDescent="0.2">
      <c r="A657" s="113">
        <v>60000441</v>
      </c>
      <c r="B657" s="159" t="s">
        <v>1394</v>
      </c>
      <c r="C657" s="153" t="str">
        <f>VLOOKUP(A657,'[5]Прейскурант 2021'!$A$11:$I$1419,3,0)</f>
        <v>иссл.</v>
      </c>
      <c r="D657" s="155">
        <f t="shared" si="39"/>
        <v>260</v>
      </c>
      <c r="E657" s="155">
        <f>VLOOKUP(A657,[6]Лист2!$A$10:$G$1458,6,0)</f>
        <v>312</v>
      </c>
    </row>
    <row r="658" spans="1:5" x14ac:dyDescent="0.2">
      <c r="A658" s="113">
        <v>60000442</v>
      </c>
      <c r="B658" s="16" t="s">
        <v>529</v>
      </c>
      <c r="C658" s="153" t="str">
        <f>VLOOKUP(A658,'[5]Прейскурант 2021'!$A$11:$I$1419,3,0)</f>
        <v>иссл.</v>
      </c>
      <c r="D658" s="155">
        <f t="shared" si="39"/>
        <v>285</v>
      </c>
      <c r="E658" s="155">
        <f>VLOOKUP(A658,[6]Лист2!$A$10:$G$1458,6,0)</f>
        <v>342</v>
      </c>
    </row>
    <row r="659" spans="1:5" ht="31.5" x14ac:dyDescent="0.2">
      <c r="A659" s="113">
        <v>60000451</v>
      </c>
      <c r="B659" s="16" t="s">
        <v>530</v>
      </c>
      <c r="C659" s="153" t="str">
        <f>VLOOKUP(A659,'[5]Прейскурант 2021'!$A$11:$I$1419,3,0)</f>
        <v>иссл.</v>
      </c>
      <c r="D659" s="155">
        <f t="shared" si="39"/>
        <v>540</v>
      </c>
      <c r="E659" s="155">
        <f>VLOOKUP(A659,[6]Лист2!$A$10:$G$1458,6,0)</f>
        <v>648</v>
      </c>
    </row>
    <row r="660" spans="1:5" ht="31.5" x14ac:dyDescent="0.2">
      <c r="A660" s="113">
        <v>60000453</v>
      </c>
      <c r="B660" s="16" t="s">
        <v>531</v>
      </c>
      <c r="C660" s="153" t="str">
        <f>VLOOKUP(A660,'[5]Прейскурант 2021'!$A$11:$I$1419,3,0)</f>
        <v>иссл.</v>
      </c>
      <c r="D660" s="155">
        <f t="shared" si="39"/>
        <v>285</v>
      </c>
      <c r="E660" s="155">
        <f>VLOOKUP(A660,[6]Лист2!$A$10:$G$1458,6,0)</f>
        <v>342</v>
      </c>
    </row>
    <row r="661" spans="1:5" ht="31.5" x14ac:dyDescent="0.2">
      <c r="A661" s="113">
        <v>60000454</v>
      </c>
      <c r="B661" s="16" t="s">
        <v>532</v>
      </c>
      <c r="C661" s="153" t="str">
        <f>VLOOKUP(A661,'[5]Прейскурант 2021'!$A$11:$I$1419,3,0)</f>
        <v>иссл.</v>
      </c>
      <c r="D661" s="155">
        <f t="shared" si="39"/>
        <v>1560</v>
      </c>
      <c r="E661" s="155">
        <f>VLOOKUP(A661,[6]Лист2!$A$10:$G$1458,6,0)</f>
        <v>1872</v>
      </c>
    </row>
    <row r="662" spans="1:5" ht="31.5" x14ac:dyDescent="0.2">
      <c r="A662" s="113">
        <v>60000455</v>
      </c>
      <c r="B662" s="16" t="s">
        <v>533</v>
      </c>
      <c r="C662" s="153" t="str">
        <f>VLOOKUP(A662,'[5]Прейскурант 2021'!$A$11:$I$1419,3,0)</f>
        <v>иссл.</v>
      </c>
      <c r="D662" s="155">
        <f t="shared" si="39"/>
        <v>375</v>
      </c>
      <c r="E662" s="155">
        <f>VLOOKUP(A662,[6]Лист2!$A$10:$G$1458,6,0)</f>
        <v>450</v>
      </c>
    </row>
    <row r="663" spans="1:5" ht="21" customHeight="1" x14ac:dyDescent="0.2">
      <c r="A663" s="113">
        <v>60000457</v>
      </c>
      <c r="B663" s="16" t="s">
        <v>534</v>
      </c>
      <c r="C663" s="153" t="str">
        <f>VLOOKUP(A663,'[5]Прейскурант 2021'!$A$11:$I$1419,3,0)</f>
        <v>иссл.</v>
      </c>
      <c r="D663" s="155">
        <f t="shared" si="39"/>
        <v>1270</v>
      </c>
      <c r="E663" s="155">
        <f>VLOOKUP(A663,[6]Лист2!$A$10:$G$1458,6,0)</f>
        <v>1524</v>
      </c>
    </row>
    <row r="664" spans="1:5" ht="21.75" customHeight="1" x14ac:dyDescent="0.2">
      <c r="A664" s="113">
        <v>60000443</v>
      </c>
      <c r="B664" s="16" t="s">
        <v>535</v>
      </c>
      <c r="C664" s="153" t="str">
        <f>VLOOKUP(A664,'[5]Прейскурант 2021'!$A$11:$I$1419,3,0)</f>
        <v>иссл.</v>
      </c>
      <c r="D664" s="155">
        <f t="shared" si="39"/>
        <v>365</v>
      </c>
      <c r="E664" s="155">
        <f>VLOOKUP(A664,[6]Лист2!$A$10:$G$1458,6,0)</f>
        <v>438</v>
      </c>
    </row>
    <row r="665" spans="1:5" ht="21" customHeight="1" x14ac:dyDescent="0.2">
      <c r="A665" s="113">
        <v>60000445</v>
      </c>
      <c r="B665" s="16" t="s">
        <v>536</v>
      </c>
      <c r="C665" s="153" t="str">
        <f>VLOOKUP(A665,'[5]Прейскурант 2021'!$A$11:$I$1419,3,0)</f>
        <v>иссл.</v>
      </c>
      <c r="D665" s="155">
        <f t="shared" si="39"/>
        <v>435</v>
      </c>
      <c r="E665" s="155">
        <f>VLOOKUP(A665,[6]Лист2!$A$10:$G$1458,6,0)</f>
        <v>522</v>
      </c>
    </row>
    <row r="666" spans="1:5" ht="31.5" x14ac:dyDescent="0.2">
      <c r="A666" s="112">
        <v>60000446</v>
      </c>
      <c r="B666" s="16" t="s">
        <v>537</v>
      </c>
      <c r="C666" s="153" t="str">
        <f>VLOOKUP(A666,'[5]Прейскурант 2021'!$A$11:$I$1419,3,0)</f>
        <v>иссл.</v>
      </c>
      <c r="D666" s="155">
        <f t="shared" si="39"/>
        <v>655</v>
      </c>
      <c r="E666" s="155">
        <f>VLOOKUP(A666,[6]Лист2!$A$10:$G$1458,6,0)</f>
        <v>786</v>
      </c>
    </row>
    <row r="667" spans="1:5" ht="31.5" x14ac:dyDescent="0.2">
      <c r="A667" s="112">
        <v>60000447</v>
      </c>
      <c r="B667" s="16" t="s">
        <v>538</v>
      </c>
      <c r="C667" s="153" t="str">
        <f>VLOOKUP(A667,'[5]Прейскурант 2021'!$A$11:$I$1419,3,0)</f>
        <v>иссл.</v>
      </c>
      <c r="D667" s="155">
        <f t="shared" si="39"/>
        <v>470</v>
      </c>
      <c r="E667" s="155">
        <f>VLOOKUP(A667,[6]Лист2!$A$10:$G$1458,6,0)</f>
        <v>564</v>
      </c>
    </row>
    <row r="668" spans="1:5" ht="31.5" x14ac:dyDescent="0.2">
      <c r="A668" s="112">
        <v>60000448</v>
      </c>
      <c r="B668" s="16" t="s">
        <v>539</v>
      </c>
      <c r="C668" s="153" t="str">
        <f>VLOOKUP(A668,'[5]Прейскурант 2021'!$A$11:$I$1419,3,0)</f>
        <v>иссл.</v>
      </c>
      <c r="D668" s="155">
        <f t="shared" si="39"/>
        <v>470</v>
      </c>
      <c r="E668" s="155">
        <f>VLOOKUP(A668,[6]Лист2!$A$10:$G$1458,6,0)</f>
        <v>564</v>
      </c>
    </row>
    <row r="669" spans="1:5" ht="21.75" customHeight="1" x14ac:dyDescent="0.2">
      <c r="A669" s="112">
        <v>60000444</v>
      </c>
      <c r="B669" s="16" t="s">
        <v>540</v>
      </c>
      <c r="C669" s="153" t="str">
        <f>VLOOKUP(A669,'[5]Прейскурант 2021'!$A$11:$I$1419,3,0)</f>
        <v>иссл.</v>
      </c>
      <c r="D669" s="155">
        <f t="shared" si="39"/>
        <v>500</v>
      </c>
      <c r="E669" s="155">
        <f>VLOOKUP(A669,[6]Лист2!$A$10:$G$1458,6,0)</f>
        <v>600</v>
      </c>
    </row>
    <row r="670" spans="1:5" ht="21" customHeight="1" x14ac:dyDescent="0.2">
      <c r="A670" s="112">
        <v>60000663</v>
      </c>
      <c r="B670" s="16" t="s">
        <v>541</v>
      </c>
      <c r="C670" s="153" t="str">
        <f>VLOOKUP(A670,'[5]Прейскурант 2021'!$A$11:$I$1419,3,0)</f>
        <v>иссл.</v>
      </c>
      <c r="D670" s="155">
        <f t="shared" si="39"/>
        <v>145</v>
      </c>
      <c r="E670" s="155">
        <f>VLOOKUP(A670,[6]Лист2!$A$10:$G$1458,6,0)</f>
        <v>174</v>
      </c>
    </row>
    <row r="671" spans="1:5" ht="31.5" x14ac:dyDescent="0.2">
      <c r="A671" s="112">
        <v>60001008</v>
      </c>
      <c r="B671" s="2" t="s">
        <v>542</v>
      </c>
      <c r="C671" s="153" t="str">
        <f>VLOOKUP(A671,'[5]Прейскурант 2021'!$A$11:$I$1419,3,0)</f>
        <v>иссл.</v>
      </c>
      <c r="D671" s="155">
        <f t="shared" si="39"/>
        <v>910</v>
      </c>
      <c r="E671" s="155">
        <f>VLOOKUP(A671,[6]Лист2!$A$10:$G$1458,6,0)</f>
        <v>1092</v>
      </c>
    </row>
    <row r="672" spans="1:5" x14ac:dyDescent="0.2">
      <c r="A672" s="249" t="s">
        <v>543</v>
      </c>
      <c r="B672" s="249"/>
      <c r="C672" s="249"/>
      <c r="D672" s="249"/>
      <c r="E672" s="249"/>
    </row>
    <row r="673" spans="1:5" ht="22.5" customHeight="1" x14ac:dyDescent="0.2">
      <c r="A673" s="112">
        <v>60000338</v>
      </c>
      <c r="B673" s="2" t="s">
        <v>544</v>
      </c>
      <c r="C673" s="153" t="str">
        <f>VLOOKUP(A673,'[5]Прейскурант 2021'!$A$11:$I$1419,3,0)</f>
        <v>иссл.</v>
      </c>
      <c r="D673" s="155">
        <f t="shared" ref="D673:D698" si="40">E673/1.2</f>
        <v>160</v>
      </c>
      <c r="E673" s="155">
        <f>VLOOKUP(A673,[6]Лист2!$A$10:$G$1458,6,0)</f>
        <v>192</v>
      </c>
    </row>
    <row r="674" spans="1:5" ht="23.25" customHeight="1" x14ac:dyDescent="0.2">
      <c r="A674" s="112">
        <v>60000339</v>
      </c>
      <c r="B674" s="2" t="s">
        <v>545</v>
      </c>
      <c r="C674" s="153" t="str">
        <f>VLOOKUP(A674,'[5]Прейскурант 2021'!$A$11:$I$1419,3,0)</f>
        <v>иссл.</v>
      </c>
      <c r="D674" s="155">
        <f t="shared" si="40"/>
        <v>450</v>
      </c>
      <c r="E674" s="155">
        <f>VLOOKUP(A674,[6]Лист2!$A$10:$G$1458,6,0)</f>
        <v>540</v>
      </c>
    </row>
    <row r="675" spans="1:5" ht="22.5" customHeight="1" x14ac:dyDescent="0.2">
      <c r="A675" s="112">
        <v>60000340</v>
      </c>
      <c r="B675" s="2" t="s">
        <v>546</v>
      </c>
      <c r="C675" s="153" t="str">
        <f>VLOOKUP(A675,'[5]Прейскурант 2021'!$A$11:$I$1419,3,0)</f>
        <v>иссл.</v>
      </c>
      <c r="D675" s="155">
        <f t="shared" si="40"/>
        <v>545</v>
      </c>
      <c r="E675" s="155">
        <f>VLOOKUP(A675,[6]Лист2!$A$10:$G$1458,6,0)</f>
        <v>654</v>
      </c>
    </row>
    <row r="676" spans="1:5" ht="24" customHeight="1" x14ac:dyDescent="0.2">
      <c r="A676" s="112">
        <v>60000341</v>
      </c>
      <c r="B676" s="2" t="s">
        <v>547</v>
      </c>
      <c r="C676" s="153" t="str">
        <f>VLOOKUP(A676,'[5]Прейскурант 2021'!$A$11:$I$1419,3,0)</f>
        <v>иссл.</v>
      </c>
      <c r="D676" s="155">
        <f t="shared" si="40"/>
        <v>1055</v>
      </c>
      <c r="E676" s="155">
        <f>VLOOKUP(A676,[6]Лист2!$A$10:$G$1458,6,0)</f>
        <v>1266</v>
      </c>
    </row>
    <row r="677" spans="1:5" ht="23.25" customHeight="1" x14ac:dyDescent="0.2">
      <c r="A677" s="112">
        <v>60000342</v>
      </c>
      <c r="B677" s="2" t="s">
        <v>548</v>
      </c>
      <c r="C677" s="153" t="str">
        <f>VLOOKUP(A677,'[5]Прейскурант 2021'!$A$11:$I$1419,3,0)</f>
        <v>иссл.</v>
      </c>
      <c r="D677" s="155">
        <f t="shared" si="40"/>
        <v>540</v>
      </c>
      <c r="E677" s="155">
        <f>VLOOKUP(A677,[6]Лист2!$A$10:$G$1458,6,0)</f>
        <v>648</v>
      </c>
    </row>
    <row r="678" spans="1:5" ht="23.25" customHeight="1" x14ac:dyDescent="0.2">
      <c r="A678" s="112">
        <v>60000343</v>
      </c>
      <c r="B678" s="2" t="s">
        <v>549</v>
      </c>
      <c r="C678" s="153" t="str">
        <f>VLOOKUP(A678,'[5]Прейскурант 2021'!$A$11:$I$1419,3,0)</f>
        <v>иссл.</v>
      </c>
      <c r="D678" s="155">
        <f t="shared" si="40"/>
        <v>605</v>
      </c>
      <c r="E678" s="155">
        <f>VLOOKUP(A678,[6]Лист2!$A$10:$G$1458,6,0)</f>
        <v>726</v>
      </c>
    </row>
    <row r="679" spans="1:5" ht="22.5" customHeight="1" x14ac:dyDescent="0.2">
      <c r="A679" s="112">
        <v>60000344</v>
      </c>
      <c r="B679" s="2" t="s">
        <v>550</v>
      </c>
      <c r="C679" s="153" t="str">
        <f>VLOOKUP(A679,'[5]Прейскурант 2021'!$A$11:$I$1419,3,0)</f>
        <v>иссл.</v>
      </c>
      <c r="D679" s="155">
        <f t="shared" si="40"/>
        <v>450</v>
      </c>
      <c r="E679" s="155">
        <f>VLOOKUP(A679,[6]Лист2!$A$10:$G$1458,6,0)</f>
        <v>540</v>
      </c>
    </row>
    <row r="680" spans="1:5" ht="21.75" customHeight="1" x14ac:dyDescent="0.2">
      <c r="A680" s="112">
        <v>60000345</v>
      </c>
      <c r="B680" s="2" t="s">
        <v>551</v>
      </c>
      <c r="C680" s="153" t="str">
        <f>VLOOKUP(A680,'[5]Прейскурант 2021'!$A$11:$I$1419,3,0)</f>
        <v>иссл.</v>
      </c>
      <c r="D680" s="155">
        <f t="shared" si="40"/>
        <v>600</v>
      </c>
      <c r="E680" s="155">
        <f>VLOOKUP(A680,[6]Лист2!$A$10:$G$1458,6,0)</f>
        <v>720</v>
      </c>
    </row>
    <row r="681" spans="1:5" ht="26.25" customHeight="1" x14ac:dyDescent="0.2">
      <c r="A681" s="112">
        <v>60000346</v>
      </c>
      <c r="B681" s="2" t="s">
        <v>552</v>
      </c>
      <c r="C681" s="153" t="str">
        <f>VLOOKUP(A681,'[5]Прейскурант 2021'!$A$11:$I$1419,3,0)</f>
        <v>иссл.</v>
      </c>
      <c r="D681" s="155">
        <f t="shared" si="40"/>
        <v>680</v>
      </c>
      <c r="E681" s="155">
        <f>VLOOKUP(A681,[6]Лист2!$A$10:$G$1458,6,0)</f>
        <v>816</v>
      </c>
    </row>
    <row r="682" spans="1:5" ht="31.5" x14ac:dyDescent="0.2">
      <c r="A682" s="113">
        <v>60000347</v>
      </c>
      <c r="B682" s="119" t="s">
        <v>1539</v>
      </c>
      <c r="C682" s="153" t="str">
        <f>VLOOKUP(A682,'[5]Прейскурант 2021'!$A$11:$I$1419,3,0)</f>
        <v>иссл.</v>
      </c>
      <c r="D682" s="155">
        <f t="shared" si="40"/>
        <v>1005</v>
      </c>
      <c r="E682" s="155">
        <f>VLOOKUP(A682,[6]Лист2!$A$10:$G$1458,6,0)</f>
        <v>1206</v>
      </c>
    </row>
    <row r="683" spans="1:5" ht="21" customHeight="1" x14ac:dyDescent="0.2">
      <c r="A683" s="113">
        <v>60000348</v>
      </c>
      <c r="B683" s="2" t="s">
        <v>554</v>
      </c>
      <c r="C683" s="153" t="str">
        <f>VLOOKUP(A683,'[5]Прейскурант 2021'!$A$11:$I$1419,3,0)</f>
        <v>иссл.</v>
      </c>
      <c r="D683" s="155">
        <f t="shared" si="40"/>
        <v>1080</v>
      </c>
      <c r="E683" s="155">
        <f>VLOOKUP(A683,[6]Лист2!$A$10:$G$1458,6,0)</f>
        <v>1296</v>
      </c>
    </row>
    <row r="684" spans="1:5" ht="22.5" customHeight="1" x14ac:dyDescent="0.2">
      <c r="A684" s="113">
        <v>60000349</v>
      </c>
      <c r="B684" s="119" t="s">
        <v>1525</v>
      </c>
      <c r="C684" s="153" t="str">
        <f>VLOOKUP(A684,'[5]Прейскурант 2021'!$A$11:$I$1419,3,0)</f>
        <v>иссл.</v>
      </c>
      <c r="D684" s="155">
        <f t="shared" si="40"/>
        <v>300</v>
      </c>
      <c r="E684" s="155">
        <f>VLOOKUP(A684,[6]Лист2!$A$10:$G$1458,6,0)</f>
        <v>360</v>
      </c>
    </row>
    <row r="685" spans="1:5" ht="21.75" customHeight="1" x14ac:dyDescent="0.2">
      <c r="A685" s="113">
        <v>60000350</v>
      </c>
      <c r="B685" s="2" t="s">
        <v>556</v>
      </c>
      <c r="C685" s="153" t="str">
        <f>VLOOKUP(A685,'[5]Прейскурант 2021'!$A$11:$I$1419,3,0)</f>
        <v>иссл.</v>
      </c>
      <c r="D685" s="155">
        <f t="shared" si="40"/>
        <v>280</v>
      </c>
      <c r="E685" s="155">
        <f>VLOOKUP(A685,[6]Лист2!$A$10:$G$1458,6,0)</f>
        <v>336</v>
      </c>
    </row>
    <row r="686" spans="1:5" ht="31.5" x14ac:dyDescent="0.2">
      <c r="A686" s="113">
        <v>60000351</v>
      </c>
      <c r="B686" s="2" t="s">
        <v>557</v>
      </c>
      <c r="C686" s="153" t="str">
        <f>VLOOKUP(A686,'[5]Прейскурант 2021'!$A$11:$I$1419,3,0)</f>
        <v>иссл.</v>
      </c>
      <c r="D686" s="155">
        <f t="shared" si="40"/>
        <v>920</v>
      </c>
      <c r="E686" s="155">
        <f>VLOOKUP(A686,[6]Лист2!$A$10:$G$1458,6,0)</f>
        <v>1104</v>
      </c>
    </row>
    <row r="687" spans="1:5" ht="18" customHeight="1" x14ac:dyDescent="0.2">
      <c r="A687" s="113">
        <v>60000352</v>
      </c>
      <c r="B687" s="2" t="s">
        <v>558</v>
      </c>
      <c r="C687" s="153" t="str">
        <f>VLOOKUP(A687,'[5]Прейскурант 2021'!$A$11:$I$1419,3,0)</f>
        <v>иссл.</v>
      </c>
      <c r="D687" s="155">
        <f t="shared" si="40"/>
        <v>590</v>
      </c>
      <c r="E687" s="155">
        <f>VLOOKUP(A687,[6]Лист2!$A$10:$G$1458,6,0)</f>
        <v>708</v>
      </c>
    </row>
    <row r="688" spans="1:5" ht="21" customHeight="1" x14ac:dyDescent="0.2">
      <c r="A688" s="113">
        <v>60000353</v>
      </c>
      <c r="B688" s="2" t="s">
        <v>559</v>
      </c>
      <c r="C688" s="153" t="str">
        <f>VLOOKUP(A688,'[5]Прейскурант 2021'!$A$11:$I$1419,3,0)</f>
        <v>иссл.</v>
      </c>
      <c r="D688" s="155">
        <f t="shared" si="40"/>
        <v>590</v>
      </c>
      <c r="E688" s="155">
        <f>VLOOKUP(A688,[6]Лист2!$A$10:$G$1458,6,0)</f>
        <v>708</v>
      </c>
    </row>
    <row r="689" spans="1:5" ht="19.5" customHeight="1" x14ac:dyDescent="0.2">
      <c r="A689" s="113">
        <v>60000354</v>
      </c>
      <c r="B689" s="2" t="s">
        <v>560</v>
      </c>
      <c r="C689" s="153" t="str">
        <f>VLOOKUP(A689,'[5]Прейскурант 2021'!$A$11:$I$1419,3,0)</f>
        <v>иссл.</v>
      </c>
      <c r="D689" s="155">
        <f t="shared" si="40"/>
        <v>585</v>
      </c>
      <c r="E689" s="155">
        <f>VLOOKUP(A689,[6]Лист2!$A$10:$G$1458,6,0)</f>
        <v>702</v>
      </c>
    </row>
    <row r="690" spans="1:5" ht="23.25" customHeight="1" x14ac:dyDescent="0.2">
      <c r="A690" s="113">
        <v>60000355</v>
      </c>
      <c r="B690" s="2" t="s">
        <v>561</v>
      </c>
      <c r="C690" s="153" t="str">
        <f>VLOOKUP(A690,'[5]Прейскурант 2021'!$A$11:$I$1419,3,0)</f>
        <v>иссл.</v>
      </c>
      <c r="D690" s="155">
        <f t="shared" si="40"/>
        <v>1080</v>
      </c>
      <c r="E690" s="155">
        <f>VLOOKUP(A690,[6]Лист2!$A$10:$G$1458,6,0)</f>
        <v>1296</v>
      </c>
    </row>
    <row r="691" spans="1:5" ht="22.5" customHeight="1" x14ac:dyDescent="0.2">
      <c r="A691" s="113">
        <v>60000357</v>
      </c>
      <c r="B691" s="2" t="s">
        <v>562</v>
      </c>
      <c r="C691" s="153" t="str">
        <f>VLOOKUP(A691,'[5]Прейскурант 2021'!$A$11:$I$1419,3,0)</f>
        <v>иссл.</v>
      </c>
      <c r="D691" s="155">
        <f t="shared" si="40"/>
        <v>550</v>
      </c>
      <c r="E691" s="155">
        <f>VLOOKUP(A691,[6]Лист2!$A$10:$G$1458,6,0)</f>
        <v>660</v>
      </c>
    </row>
    <row r="692" spans="1:5" ht="20.25" customHeight="1" x14ac:dyDescent="0.2">
      <c r="A692" s="113">
        <v>60000358</v>
      </c>
      <c r="B692" s="2" t="s">
        <v>563</v>
      </c>
      <c r="C692" s="153" t="str">
        <f>VLOOKUP(A692,'[5]Прейскурант 2021'!$A$11:$I$1419,3,0)</f>
        <v>иссл.</v>
      </c>
      <c r="D692" s="155">
        <f t="shared" si="40"/>
        <v>585</v>
      </c>
      <c r="E692" s="155">
        <f>VLOOKUP(A692,[6]Лист2!$A$10:$G$1458,6,0)</f>
        <v>702</v>
      </c>
    </row>
    <row r="693" spans="1:5" ht="24" customHeight="1" x14ac:dyDescent="0.2">
      <c r="A693" s="113">
        <v>60000359</v>
      </c>
      <c r="B693" s="2" t="s">
        <v>564</v>
      </c>
      <c r="C693" s="153" t="str">
        <f>VLOOKUP(A693,'[5]Прейскурант 2021'!$A$11:$I$1419,3,0)</f>
        <v>иссл.</v>
      </c>
      <c r="D693" s="155">
        <f t="shared" si="40"/>
        <v>750</v>
      </c>
      <c r="E693" s="155">
        <f>VLOOKUP(A693,[6]Лист2!$A$10:$G$1458,6,0)</f>
        <v>900</v>
      </c>
    </row>
    <row r="694" spans="1:5" ht="26.25" customHeight="1" x14ac:dyDescent="0.2">
      <c r="A694" s="113">
        <v>60000360</v>
      </c>
      <c r="B694" s="2" t="s">
        <v>565</v>
      </c>
      <c r="C694" s="153" t="str">
        <f>VLOOKUP(A694,'[5]Прейскурант 2021'!$A$11:$I$1419,3,0)</f>
        <v>иссл.</v>
      </c>
      <c r="D694" s="155">
        <f t="shared" si="40"/>
        <v>690</v>
      </c>
      <c r="E694" s="155">
        <f>VLOOKUP(A694,[6]Лист2!$A$10:$G$1458,6,0)</f>
        <v>828</v>
      </c>
    </row>
    <row r="695" spans="1:5" ht="31.5" x14ac:dyDescent="0.2">
      <c r="A695" s="113">
        <v>60000361</v>
      </c>
      <c r="B695" s="2" t="s">
        <v>566</v>
      </c>
      <c r="C695" s="153" t="str">
        <f>VLOOKUP(A695,'[5]Прейскурант 2021'!$A$11:$I$1419,3,0)</f>
        <v>иссл.</v>
      </c>
      <c r="D695" s="155">
        <f t="shared" si="40"/>
        <v>1130</v>
      </c>
      <c r="E695" s="155">
        <f>VLOOKUP(A695,[6]Лист2!$A$10:$G$1458,6,0)</f>
        <v>1356</v>
      </c>
    </row>
    <row r="696" spans="1:5" ht="18.75" customHeight="1" x14ac:dyDescent="0.2">
      <c r="A696" s="113">
        <v>60000362</v>
      </c>
      <c r="B696" s="2" t="s">
        <v>567</v>
      </c>
      <c r="C696" s="153" t="str">
        <f>VLOOKUP(A696,'[5]Прейскурант 2021'!$A$11:$I$1419,3,0)</f>
        <v>иссл.</v>
      </c>
      <c r="D696" s="155">
        <f t="shared" si="40"/>
        <v>600</v>
      </c>
      <c r="E696" s="155">
        <f>VLOOKUP(A696,[6]Лист2!$A$10:$G$1458,6,0)</f>
        <v>720</v>
      </c>
    </row>
    <row r="697" spans="1:5" ht="18.75" customHeight="1" x14ac:dyDescent="0.2">
      <c r="A697" s="113">
        <v>60000363</v>
      </c>
      <c r="B697" s="2" t="s">
        <v>568</v>
      </c>
      <c r="C697" s="153" t="str">
        <f>VLOOKUP(A697,'[5]Прейскурант 2021'!$A$11:$I$1419,3,0)</f>
        <v>иссл.</v>
      </c>
      <c r="D697" s="155">
        <f t="shared" si="40"/>
        <v>590</v>
      </c>
      <c r="E697" s="155">
        <f>VLOOKUP(A697,[6]Лист2!$A$10:$G$1458,6,0)</f>
        <v>708</v>
      </c>
    </row>
    <row r="698" spans="1:5" ht="18.75" customHeight="1" x14ac:dyDescent="0.2">
      <c r="A698" s="113">
        <v>60000660</v>
      </c>
      <c r="B698" s="2" t="s">
        <v>569</v>
      </c>
      <c r="C698" s="153" t="str">
        <f>VLOOKUP(A698,'[5]Прейскурант 2021'!$A$11:$I$1419,3,0)</f>
        <v>иссл.</v>
      </c>
      <c r="D698" s="155">
        <f t="shared" si="40"/>
        <v>670</v>
      </c>
      <c r="E698" s="155">
        <f>VLOOKUP(A698,[6]Лист2!$A$10:$G$1458,6,0)</f>
        <v>804</v>
      </c>
    </row>
    <row r="699" spans="1:5" x14ac:dyDescent="0.2">
      <c r="A699" s="247" t="s">
        <v>570</v>
      </c>
      <c r="B699" s="247"/>
      <c r="C699" s="247"/>
      <c r="D699" s="247"/>
      <c r="E699" s="247"/>
    </row>
    <row r="700" spans="1:5" ht="31.5" x14ac:dyDescent="0.2">
      <c r="A700" s="113">
        <v>60000458</v>
      </c>
      <c r="B700" s="16" t="s">
        <v>571</v>
      </c>
      <c r="C700" s="153" t="str">
        <f>VLOOKUP(A700,'[5]Прейскурант 2021'!$A$11:$I$1419,3,0)</f>
        <v>иссл.</v>
      </c>
      <c r="D700" s="155">
        <f t="shared" ref="D700:D743" si="41">E700/1.2</f>
        <v>55</v>
      </c>
      <c r="E700" s="155">
        <f>VLOOKUP(A700,[6]Лист2!$A$10:$G$1458,6,0)</f>
        <v>66</v>
      </c>
    </row>
    <row r="701" spans="1:5" ht="31.5" x14ac:dyDescent="0.2">
      <c r="A701" s="112">
        <v>60000459</v>
      </c>
      <c r="B701" s="16" t="s">
        <v>572</v>
      </c>
      <c r="C701" s="153" t="str">
        <f>VLOOKUP(A701,'[5]Прейскурант 2021'!$A$11:$I$1419,3,0)</f>
        <v>иссл.</v>
      </c>
      <c r="D701" s="155">
        <f t="shared" si="41"/>
        <v>32.5</v>
      </c>
      <c r="E701" s="155">
        <f>VLOOKUP(A701,[6]Лист2!$A$10:$G$1458,6,0)</f>
        <v>39</v>
      </c>
    </row>
    <row r="702" spans="1:5" ht="21.75" customHeight="1" x14ac:dyDescent="0.2">
      <c r="A702" s="112">
        <v>60000460</v>
      </c>
      <c r="B702" s="16" t="s">
        <v>573</v>
      </c>
      <c r="C702" s="153" t="str">
        <f>VLOOKUP(A702,'[5]Прейскурант 2021'!$A$11:$I$1419,3,0)</f>
        <v>иссл.</v>
      </c>
      <c r="D702" s="155">
        <f t="shared" si="41"/>
        <v>45</v>
      </c>
      <c r="E702" s="155">
        <f>VLOOKUP(A702,[6]Лист2!$A$10:$G$1458,6,0)</f>
        <v>54</v>
      </c>
    </row>
    <row r="703" spans="1:5" ht="21.75" customHeight="1" x14ac:dyDescent="0.2">
      <c r="A703" s="112">
        <v>60000461</v>
      </c>
      <c r="B703" s="16" t="s">
        <v>574</v>
      </c>
      <c r="C703" s="153" t="str">
        <f>VLOOKUP(A703,'[5]Прейскурант 2021'!$A$11:$I$1419,3,0)</f>
        <v>иссл.</v>
      </c>
      <c r="D703" s="155">
        <f t="shared" si="41"/>
        <v>160</v>
      </c>
      <c r="E703" s="155">
        <f>VLOOKUP(A703,[6]Лист2!$A$10:$G$1458,6,0)</f>
        <v>192</v>
      </c>
    </row>
    <row r="704" spans="1:5" ht="21.75" customHeight="1" x14ac:dyDescent="0.2">
      <c r="A704" s="112">
        <v>60000462</v>
      </c>
      <c r="B704" s="16" t="s">
        <v>575</v>
      </c>
      <c r="C704" s="153" t="str">
        <f>VLOOKUP(A704,'[5]Прейскурант 2021'!$A$11:$I$1419,3,0)</f>
        <v>иссл.</v>
      </c>
      <c r="D704" s="155">
        <f t="shared" si="41"/>
        <v>345</v>
      </c>
      <c r="E704" s="155">
        <f>VLOOKUP(A704,[6]Лист2!$A$10:$G$1458,6,0)</f>
        <v>414</v>
      </c>
    </row>
    <row r="705" spans="1:5" ht="26.25" customHeight="1" x14ac:dyDescent="0.2">
      <c r="A705" s="112">
        <v>60000463</v>
      </c>
      <c r="B705" s="175" t="s">
        <v>576</v>
      </c>
      <c r="C705" s="153" t="str">
        <f>VLOOKUP(A705,'[5]Прейскурант 2021'!$A$11:$I$1419,3,0)</f>
        <v>иссл.</v>
      </c>
      <c r="D705" s="155">
        <f t="shared" si="41"/>
        <v>335</v>
      </c>
      <c r="E705" s="155">
        <f>VLOOKUP(A705,[6]Лист2!$A$10:$G$1458,6,0)</f>
        <v>402</v>
      </c>
    </row>
    <row r="706" spans="1:5" ht="27" customHeight="1" x14ac:dyDescent="0.2">
      <c r="A706" s="112">
        <v>60000464</v>
      </c>
      <c r="B706" s="16" t="s">
        <v>577</v>
      </c>
      <c r="C706" s="153" t="str">
        <f>VLOOKUP(A706,'[5]Прейскурант 2021'!$A$11:$I$1419,3,0)</f>
        <v>иссл.</v>
      </c>
      <c r="D706" s="155">
        <f t="shared" si="41"/>
        <v>260</v>
      </c>
      <c r="E706" s="155">
        <f>VLOOKUP(A706,[6]Лист2!$A$10:$G$1458,6,0)</f>
        <v>312</v>
      </c>
    </row>
    <row r="707" spans="1:5" ht="27" customHeight="1" x14ac:dyDescent="0.2">
      <c r="A707" s="112">
        <v>60000465</v>
      </c>
      <c r="B707" s="16" t="s">
        <v>578</v>
      </c>
      <c r="C707" s="153" t="str">
        <f>VLOOKUP(A707,'[5]Прейскурант 2021'!$A$11:$I$1419,3,0)</f>
        <v>иссл.</v>
      </c>
      <c r="D707" s="155">
        <f t="shared" si="41"/>
        <v>170</v>
      </c>
      <c r="E707" s="155">
        <f>VLOOKUP(A707,[6]Лист2!$A$10:$G$1458,6,0)</f>
        <v>204</v>
      </c>
    </row>
    <row r="708" spans="1:5" ht="27" customHeight="1" x14ac:dyDescent="0.2">
      <c r="A708" s="112">
        <v>60000466</v>
      </c>
      <c r="B708" s="16" t="s">
        <v>579</v>
      </c>
      <c r="C708" s="153" t="str">
        <f>VLOOKUP(A708,'[5]Прейскурант 2021'!$A$11:$I$1419,3,0)</f>
        <v>иссл.</v>
      </c>
      <c r="D708" s="155">
        <f t="shared" si="41"/>
        <v>230</v>
      </c>
      <c r="E708" s="155">
        <f>VLOOKUP(A708,[6]Лист2!$A$10:$G$1458,6,0)</f>
        <v>276</v>
      </c>
    </row>
    <row r="709" spans="1:5" ht="27" customHeight="1" x14ac:dyDescent="0.2">
      <c r="A709" s="112">
        <v>60000467</v>
      </c>
      <c r="B709" s="16" t="s">
        <v>580</v>
      </c>
      <c r="C709" s="153" t="str">
        <f>VLOOKUP(A709,'[5]Прейскурант 2021'!$A$11:$I$1419,3,0)</f>
        <v>иссл.</v>
      </c>
      <c r="D709" s="155">
        <f t="shared" si="41"/>
        <v>365</v>
      </c>
      <c r="E709" s="155">
        <f>VLOOKUP(A709,[6]Лист2!$A$10:$G$1458,6,0)</f>
        <v>438</v>
      </c>
    </row>
    <row r="710" spans="1:5" ht="27" customHeight="1" x14ac:dyDescent="0.2">
      <c r="A710" s="112">
        <v>60000468</v>
      </c>
      <c r="B710" s="16" t="s">
        <v>581</v>
      </c>
      <c r="C710" s="153" t="str">
        <f>VLOOKUP(A710,'[5]Прейскурант 2021'!$A$11:$I$1419,3,0)</f>
        <v>иссл.</v>
      </c>
      <c r="D710" s="155">
        <f t="shared" si="41"/>
        <v>145</v>
      </c>
      <c r="E710" s="155">
        <f>VLOOKUP(A710,[6]Лист2!$A$10:$G$1458,6,0)</f>
        <v>174</v>
      </c>
    </row>
    <row r="711" spans="1:5" ht="27" customHeight="1" x14ac:dyDescent="0.2">
      <c r="A711" s="112">
        <v>60000469</v>
      </c>
      <c r="B711" s="16" t="s">
        <v>582</v>
      </c>
      <c r="C711" s="153" t="str">
        <f>VLOOKUP(A711,'[5]Прейскурант 2021'!$A$11:$I$1419,3,0)</f>
        <v>иссл.</v>
      </c>
      <c r="D711" s="155">
        <f t="shared" si="41"/>
        <v>300</v>
      </c>
      <c r="E711" s="155">
        <f>VLOOKUP(A711,[6]Лист2!$A$10:$G$1458,6,0)</f>
        <v>360</v>
      </c>
    </row>
    <row r="712" spans="1:5" ht="31.5" x14ac:dyDescent="0.2">
      <c r="A712" s="112">
        <v>60000470</v>
      </c>
      <c r="B712" s="16" t="s">
        <v>583</v>
      </c>
      <c r="C712" s="153" t="str">
        <f>VLOOKUP(A712,'[5]Прейскурант 2021'!$A$11:$I$1419,3,0)</f>
        <v>иссл.</v>
      </c>
      <c r="D712" s="155">
        <f t="shared" si="41"/>
        <v>635</v>
      </c>
      <c r="E712" s="155">
        <f>VLOOKUP(A712,[6]Лист2!$A$10:$G$1458,6,0)</f>
        <v>762</v>
      </c>
    </row>
    <row r="713" spans="1:5" ht="31.5" x14ac:dyDescent="0.2">
      <c r="A713" s="112">
        <v>60000471</v>
      </c>
      <c r="B713" s="159" t="s">
        <v>1540</v>
      </c>
      <c r="C713" s="153" t="str">
        <f>VLOOKUP(A713,'[5]Прейскурант 2021'!$A$11:$I$1419,3,0)</f>
        <v>иссл.</v>
      </c>
      <c r="D713" s="155">
        <f t="shared" si="41"/>
        <v>560</v>
      </c>
      <c r="E713" s="155">
        <f>VLOOKUP(A713,[6]Лист2!$A$10:$G$1458,6,0)</f>
        <v>672</v>
      </c>
    </row>
    <row r="714" spans="1:5" ht="21.75" customHeight="1" x14ac:dyDescent="0.2">
      <c r="A714" s="112">
        <v>60000472</v>
      </c>
      <c r="B714" s="16" t="s">
        <v>585</v>
      </c>
      <c r="C714" s="153" t="str">
        <f>VLOOKUP(A714,'[5]Прейскурант 2021'!$A$11:$I$1419,3,0)</f>
        <v>иссл.</v>
      </c>
      <c r="D714" s="155">
        <f t="shared" si="41"/>
        <v>475</v>
      </c>
      <c r="E714" s="155">
        <f>VLOOKUP(A714,[6]Лист2!$A$10:$G$1458,6,0)</f>
        <v>570</v>
      </c>
    </row>
    <row r="715" spans="1:5" ht="21.75" customHeight="1" x14ac:dyDescent="0.2">
      <c r="A715" s="112">
        <v>60000473</v>
      </c>
      <c r="B715" s="16" t="s">
        <v>586</v>
      </c>
      <c r="C715" s="153" t="str">
        <f>VLOOKUP(A715,'[5]Прейскурант 2021'!$A$11:$I$1419,3,0)</f>
        <v>иссл.</v>
      </c>
      <c r="D715" s="155">
        <f t="shared" si="41"/>
        <v>365</v>
      </c>
      <c r="E715" s="155">
        <f>VLOOKUP(A715,[6]Лист2!$A$10:$G$1458,6,0)</f>
        <v>438</v>
      </c>
    </row>
    <row r="716" spans="1:5" ht="31.5" x14ac:dyDescent="0.2">
      <c r="A716" s="112">
        <v>60000474</v>
      </c>
      <c r="B716" s="16" t="s">
        <v>587</v>
      </c>
      <c r="C716" s="153" t="str">
        <f>VLOOKUP(A716,'[5]Прейскурант 2021'!$A$11:$I$1419,3,0)</f>
        <v>иссл.</v>
      </c>
      <c r="D716" s="155">
        <f t="shared" si="41"/>
        <v>690</v>
      </c>
      <c r="E716" s="155">
        <f>VLOOKUP(A716,[6]Лист2!$A$10:$G$1458,6,0)</f>
        <v>828</v>
      </c>
    </row>
    <row r="717" spans="1:5" ht="31.5" x14ac:dyDescent="0.2">
      <c r="A717" s="112">
        <v>60000475</v>
      </c>
      <c r="B717" s="16" t="s">
        <v>588</v>
      </c>
      <c r="C717" s="153" t="str">
        <f>VLOOKUP(A717,'[5]Прейскурант 2021'!$A$11:$I$1419,3,0)</f>
        <v>иссл.</v>
      </c>
      <c r="D717" s="155">
        <f t="shared" si="41"/>
        <v>530</v>
      </c>
      <c r="E717" s="155">
        <f>VLOOKUP(A717,[6]Лист2!$A$10:$G$1458,6,0)</f>
        <v>636</v>
      </c>
    </row>
    <row r="718" spans="1:5" ht="31.5" x14ac:dyDescent="0.2">
      <c r="A718" s="112">
        <v>60000476</v>
      </c>
      <c r="B718" s="16" t="s">
        <v>589</v>
      </c>
      <c r="C718" s="153" t="str">
        <f>VLOOKUP(A718,'[5]Прейскурант 2021'!$A$11:$I$1419,3,0)</f>
        <v>иссл.</v>
      </c>
      <c r="D718" s="155">
        <f t="shared" si="41"/>
        <v>530</v>
      </c>
      <c r="E718" s="155">
        <f>VLOOKUP(A718,[6]Лист2!$A$10:$G$1458,6,0)</f>
        <v>636</v>
      </c>
    </row>
    <row r="719" spans="1:5" ht="24" customHeight="1" x14ac:dyDescent="0.2">
      <c r="A719" s="112">
        <v>60000477</v>
      </c>
      <c r="B719" s="16" t="s">
        <v>590</v>
      </c>
      <c r="C719" s="153" t="str">
        <f>VLOOKUP(A719,'[5]Прейскурант 2021'!$A$11:$I$1419,3,0)</f>
        <v>иссл.</v>
      </c>
      <c r="D719" s="155">
        <f t="shared" si="41"/>
        <v>425</v>
      </c>
      <c r="E719" s="155">
        <f>VLOOKUP(A719,[6]Лист2!$A$10:$G$1458,6,0)</f>
        <v>510</v>
      </c>
    </row>
    <row r="720" spans="1:5" ht="24" customHeight="1" x14ac:dyDescent="0.2">
      <c r="A720" s="112">
        <v>60000478</v>
      </c>
      <c r="B720" s="16" t="s">
        <v>591</v>
      </c>
      <c r="C720" s="153" t="str">
        <f>VLOOKUP(A720,'[5]Прейскурант 2021'!$A$11:$I$1419,3,0)</f>
        <v>иссл.</v>
      </c>
      <c r="D720" s="155">
        <f t="shared" si="41"/>
        <v>600</v>
      </c>
      <c r="E720" s="155">
        <f>VLOOKUP(A720,[6]Лист2!$A$10:$G$1458,6,0)</f>
        <v>720</v>
      </c>
    </row>
    <row r="721" spans="1:5" ht="24" customHeight="1" x14ac:dyDescent="0.2">
      <c r="A721" s="112">
        <v>60000479</v>
      </c>
      <c r="B721" s="16" t="s">
        <v>592</v>
      </c>
      <c r="C721" s="153" t="str">
        <f>VLOOKUP(A721,'[5]Прейскурант 2021'!$A$11:$I$1419,3,0)</f>
        <v>иссл.</v>
      </c>
      <c r="D721" s="155">
        <f t="shared" si="41"/>
        <v>335</v>
      </c>
      <c r="E721" s="155">
        <f>VLOOKUP(A721,[6]Лист2!$A$10:$G$1458,6,0)</f>
        <v>402</v>
      </c>
    </row>
    <row r="722" spans="1:5" ht="31.5" x14ac:dyDescent="0.2">
      <c r="A722" s="112">
        <v>60000480</v>
      </c>
      <c r="B722" s="16" t="s">
        <v>593</v>
      </c>
      <c r="C722" s="153" t="str">
        <f>VLOOKUP(A722,'[5]Прейскурант 2021'!$A$11:$I$1419,3,0)</f>
        <v>иссл.</v>
      </c>
      <c r="D722" s="155">
        <f t="shared" si="41"/>
        <v>410</v>
      </c>
      <c r="E722" s="155">
        <f>VLOOKUP(A722,[6]Лист2!$A$10:$G$1458,6,0)</f>
        <v>492</v>
      </c>
    </row>
    <row r="723" spans="1:5" ht="31.5" x14ac:dyDescent="0.2">
      <c r="A723" s="112">
        <v>60000481</v>
      </c>
      <c r="B723" s="16" t="s">
        <v>594</v>
      </c>
      <c r="C723" s="153" t="str">
        <f>VLOOKUP(A723,'[5]Прейскурант 2021'!$A$11:$I$1419,3,0)</f>
        <v>иссл.</v>
      </c>
      <c r="D723" s="155">
        <f t="shared" si="41"/>
        <v>285</v>
      </c>
      <c r="E723" s="155">
        <f>VLOOKUP(A723,[6]Лист2!$A$10:$G$1458,6,0)</f>
        <v>342</v>
      </c>
    </row>
    <row r="724" spans="1:5" ht="20.25" customHeight="1" x14ac:dyDescent="0.2">
      <c r="A724" s="112">
        <v>60000482</v>
      </c>
      <c r="B724" s="16" t="s">
        <v>595</v>
      </c>
      <c r="C724" s="153" t="str">
        <f>VLOOKUP(A724,'[5]Прейскурант 2021'!$A$11:$I$1419,3,0)</f>
        <v>иссл.</v>
      </c>
      <c r="D724" s="155">
        <f t="shared" si="41"/>
        <v>425</v>
      </c>
      <c r="E724" s="155">
        <f>VLOOKUP(A724,[6]Лист2!$A$10:$G$1458,6,0)</f>
        <v>510</v>
      </c>
    </row>
    <row r="725" spans="1:5" ht="31.5" x14ac:dyDescent="0.2">
      <c r="A725" s="112">
        <v>60000484</v>
      </c>
      <c r="B725" s="16" t="s">
        <v>596</v>
      </c>
      <c r="C725" s="153" t="str">
        <f>VLOOKUP(A725,'[5]Прейскурант 2021'!$A$11:$I$1419,3,0)</f>
        <v>иссл.</v>
      </c>
      <c r="D725" s="155">
        <f t="shared" si="41"/>
        <v>285</v>
      </c>
      <c r="E725" s="155">
        <f>VLOOKUP(A725,[6]Лист2!$A$10:$G$1458,6,0)</f>
        <v>342</v>
      </c>
    </row>
    <row r="726" spans="1:5" x14ac:dyDescent="0.2">
      <c r="A726" s="112">
        <v>60000485</v>
      </c>
      <c r="B726" s="7" t="s">
        <v>597</v>
      </c>
      <c r="C726" s="153" t="str">
        <f>VLOOKUP(A726,'[5]Прейскурант 2021'!$A$11:$I$1419,3,0)</f>
        <v>иссл.</v>
      </c>
      <c r="D726" s="155">
        <f t="shared" si="41"/>
        <v>160</v>
      </c>
      <c r="E726" s="155">
        <f>VLOOKUP(A726,[6]Лист2!$A$10:$G$1458,6,0)</f>
        <v>192</v>
      </c>
    </row>
    <row r="727" spans="1:5" ht="31.5" x14ac:dyDescent="0.2">
      <c r="A727" s="112">
        <v>60000486</v>
      </c>
      <c r="B727" s="7" t="s">
        <v>598</v>
      </c>
      <c r="C727" s="153" t="str">
        <f>VLOOKUP(A727,'[5]Прейскурант 2021'!$A$11:$I$1419,3,0)</f>
        <v>иссл.</v>
      </c>
      <c r="D727" s="155">
        <f t="shared" si="41"/>
        <v>175</v>
      </c>
      <c r="E727" s="155">
        <f>VLOOKUP(A727,[6]Лист2!$A$10:$G$1458,6,0)</f>
        <v>210</v>
      </c>
    </row>
    <row r="728" spans="1:5" ht="20.25" customHeight="1" x14ac:dyDescent="0.2">
      <c r="A728" s="112">
        <v>60000487</v>
      </c>
      <c r="B728" s="7" t="s">
        <v>599</v>
      </c>
      <c r="C728" s="153" t="str">
        <f>VLOOKUP(A728,'[5]Прейскурант 2021'!$A$11:$I$1419,3,0)</f>
        <v>иссл.</v>
      </c>
      <c r="D728" s="155">
        <f t="shared" si="41"/>
        <v>400</v>
      </c>
      <c r="E728" s="155">
        <f>VLOOKUP(A728,[6]Лист2!$A$10:$G$1458,6,0)</f>
        <v>480</v>
      </c>
    </row>
    <row r="729" spans="1:5" ht="20.25" customHeight="1" x14ac:dyDescent="0.2">
      <c r="A729" s="112">
        <v>60000488</v>
      </c>
      <c r="B729" s="7" t="s">
        <v>600</v>
      </c>
      <c r="C729" s="153" t="str">
        <f>VLOOKUP(A729,'[5]Прейскурант 2021'!$A$11:$I$1419,3,0)</f>
        <v>иссл.</v>
      </c>
      <c r="D729" s="155">
        <f t="shared" si="41"/>
        <v>525</v>
      </c>
      <c r="E729" s="155">
        <f>VLOOKUP(A729,[6]Лист2!$A$10:$G$1458,6,0)</f>
        <v>630</v>
      </c>
    </row>
    <row r="730" spans="1:5" ht="20.25" customHeight="1" x14ac:dyDescent="0.2">
      <c r="A730" s="112">
        <v>60000489</v>
      </c>
      <c r="B730" s="7" t="s">
        <v>601</v>
      </c>
      <c r="C730" s="153" t="str">
        <f>VLOOKUP(A730,'[5]Прейскурант 2021'!$A$11:$I$1419,3,0)</f>
        <v>иссл.</v>
      </c>
      <c r="D730" s="155">
        <f t="shared" si="41"/>
        <v>445</v>
      </c>
      <c r="E730" s="155">
        <f>VLOOKUP(A730,[6]Лист2!$A$10:$G$1458,6,0)</f>
        <v>534</v>
      </c>
    </row>
    <row r="731" spans="1:5" ht="20.25" customHeight="1" x14ac:dyDescent="0.2">
      <c r="A731" s="112">
        <v>60000494</v>
      </c>
      <c r="B731" s="7" t="s">
        <v>602</v>
      </c>
      <c r="C731" s="153" t="str">
        <f>VLOOKUP(A731,'[5]Прейскурант 2021'!$A$11:$I$1419,3,0)</f>
        <v>иссл.</v>
      </c>
      <c r="D731" s="155">
        <f t="shared" si="41"/>
        <v>545</v>
      </c>
      <c r="E731" s="155">
        <f>VLOOKUP(A731,[6]Лист2!$A$10:$G$1458,6,0)</f>
        <v>654</v>
      </c>
    </row>
    <row r="732" spans="1:5" ht="31.5" x14ac:dyDescent="0.2">
      <c r="A732" s="112">
        <v>60000495</v>
      </c>
      <c r="B732" s="7" t="s">
        <v>603</v>
      </c>
      <c r="C732" s="153" t="str">
        <f>VLOOKUP(A732,'[5]Прейскурант 2021'!$A$11:$I$1419,3,0)</f>
        <v>иссл.</v>
      </c>
      <c r="D732" s="155">
        <f t="shared" si="41"/>
        <v>295</v>
      </c>
      <c r="E732" s="155">
        <f>VLOOKUP(A732,[6]Лист2!$A$10:$G$1458,6,0)</f>
        <v>354</v>
      </c>
    </row>
    <row r="733" spans="1:5" ht="20.25" customHeight="1" x14ac:dyDescent="0.2">
      <c r="A733" s="113">
        <v>60000496</v>
      </c>
      <c r="B733" s="16" t="s">
        <v>604</v>
      </c>
      <c r="C733" s="153" t="str">
        <f>VLOOKUP(A733,'[5]Прейскурант 2021'!$A$11:$I$1419,3,0)</f>
        <v>иссл.</v>
      </c>
      <c r="D733" s="155">
        <f t="shared" si="41"/>
        <v>370</v>
      </c>
      <c r="E733" s="155">
        <f>VLOOKUP(A733,[6]Лист2!$A$10:$G$1458,6,0)</f>
        <v>444</v>
      </c>
    </row>
    <row r="734" spans="1:5" ht="20.25" customHeight="1" x14ac:dyDescent="0.2">
      <c r="A734" s="112">
        <v>60000497</v>
      </c>
      <c r="B734" s="7" t="s">
        <v>605</v>
      </c>
      <c r="C734" s="153" t="str">
        <f>VLOOKUP(A734,'[5]Прейскурант 2021'!$A$11:$I$1419,3,0)</f>
        <v>иссл.</v>
      </c>
      <c r="D734" s="155">
        <f t="shared" si="41"/>
        <v>530</v>
      </c>
      <c r="E734" s="155">
        <f>VLOOKUP(A734,[6]Лист2!$A$10:$G$1458,6,0)</f>
        <v>636</v>
      </c>
    </row>
    <row r="735" spans="1:5" ht="31.5" x14ac:dyDescent="0.2">
      <c r="A735" s="112">
        <v>60000499</v>
      </c>
      <c r="B735" s="7" t="s">
        <v>606</v>
      </c>
      <c r="C735" s="153" t="str">
        <f>VLOOKUP(A735,'[5]Прейскурант 2021'!$A$11:$I$1419,3,0)</f>
        <v>иссл.</v>
      </c>
      <c r="D735" s="155">
        <f t="shared" si="41"/>
        <v>600</v>
      </c>
      <c r="E735" s="155">
        <f>VLOOKUP(A735,[6]Лист2!$A$10:$G$1458,6,0)</f>
        <v>720</v>
      </c>
    </row>
    <row r="736" spans="1:5" ht="31.5" x14ac:dyDescent="0.2">
      <c r="A736" s="112">
        <v>60000500</v>
      </c>
      <c r="B736" s="7" t="s">
        <v>607</v>
      </c>
      <c r="C736" s="153" t="str">
        <f>VLOOKUP(A736,'[5]Прейскурант 2021'!$A$11:$I$1419,3,0)</f>
        <v>иссл.</v>
      </c>
      <c r="D736" s="155">
        <f t="shared" si="41"/>
        <v>590</v>
      </c>
      <c r="E736" s="155">
        <f>VLOOKUP(A736,[6]Лист2!$A$10:$G$1458,6,0)</f>
        <v>708</v>
      </c>
    </row>
    <row r="737" spans="1:5" ht="24.75" customHeight="1" x14ac:dyDescent="0.2">
      <c r="A737" s="112">
        <v>60000501</v>
      </c>
      <c r="B737" s="7" t="s">
        <v>608</v>
      </c>
      <c r="C737" s="153" t="str">
        <f>VLOOKUP(A737,'[5]Прейскурант 2021'!$A$11:$I$1419,3,0)</f>
        <v>иссл.</v>
      </c>
      <c r="D737" s="155">
        <f t="shared" si="41"/>
        <v>475</v>
      </c>
      <c r="E737" s="155">
        <f>VLOOKUP(A737,[6]Лист2!$A$10:$G$1458,6,0)</f>
        <v>570</v>
      </c>
    </row>
    <row r="738" spans="1:5" ht="24.75" customHeight="1" x14ac:dyDescent="0.2">
      <c r="A738" s="112">
        <v>60000502</v>
      </c>
      <c r="B738" s="7" t="s">
        <v>609</v>
      </c>
      <c r="C738" s="153" t="str">
        <f>VLOOKUP(A738,'[5]Прейскурант 2021'!$A$11:$I$1419,3,0)</f>
        <v>иссл.</v>
      </c>
      <c r="D738" s="155">
        <f t="shared" si="41"/>
        <v>475</v>
      </c>
      <c r="E738" s="155">
        <f>VLOOKUP(A738,[6]Лист2!$A$10:$G$1458,6,0)</f>
        <v>570</v>
      </c>
    </row>
    <row r="739" spans="1:5" ht="24.75" customHeight="1" x14ac:dyDescent="0.2">
      <c r="A739" s="112">
        <v>60000483</v>
      </c>
      <c r="B739" s="7" t="s">
        <v>610</v>
      </c>
      <c r="C739" s="153" t="str">
        <f>VLOOKUP(A739,'[5]Прейскурант 2021'!$A$11:$I$1419,3,0)</f>
        <v>иссл.</v>
      </c>
      <c r="D739" s="155">
        <f t="shared" si="41"/>
        <v>160</v>
      </c>
      <c r="E739" s="155">
        <f>VLOOKUP(A739,[6]Лист2!$A$10:$G$1458,6,0)</f>
        <v>192</v>
      </c>
    </row>
    <row r="740" spans="1:5" ht="24.75" customHeight="1" x14ac:dyDescent="0.2">
      <c r="A740" s="112">
        <v>60000675</v>
      </c>
      <c r="B740" s="7" t="s">
        <v>611</v>
      </c>
      <c r="C740" s="153" t="str">
        <f>VLOOKUP(A740,'[5]Прейскурант 2021'!$A$11:$I$1419,3,0)</f>
        <v>иссл.</v>
      </c>
      <c r="D740" s="155">
        <f t="shared" si="41"/>
        <v>615</v>
      </c>
      <c r="E740" s="155">
        <f>VLOOKUP(A740,[6]Лист2!$A$10:$G$1458,6,0)</f>
        <v>738</v>
      </c>
    </row>
    <row r="741" spans="1:5" ht="31.5" x14ac:dyDescent="0.2">
      <c r="A741" s="112">
        <v>60000679</v>
      </c>
      <c r="B741" s="7" t="s">
        <v>612</v>
      </c>
      <c r="C741" s="153" t="str">
        <f>VLOOKUP(A741,'[5]Прейскурант 2021'!$A$11:$I$1419,3,0)</f>
        <v>иссл.</v>
      </c>
      <c r="D741" s="155">
        <f t="shared" si="41"/>
        <v>615</v>
      </c>
      <c r="E741" s="155">
        <f>VLOOKUP(A741,[6]Лист2!$A$10:$G$1458,6,0)</f>
        <v>738</v>
      </c>
    </row>
    <row r="742" spans="1:5" ht="31.5" x14ac:dyDescent="0.2">
      <c r="A742" s="112">
        <v>60000680</v>
      </c>
      <c r="B742" s="7" t="s">
        <v>613</v>
      </c>
      <c r="C742" s="153" t="str">
        <f>VLOOKUP(A742,'[5]Прейскурант 2021'!$A$11:$I$1419,3,0)</f>
        <v>иссл.</v>
      </c>
      <c r="D742" s="155">
        <f t="shared" si="41"/>
        <v>370</v>
      </c>
      <c r="E742" s="155">
        <f>VLOOKUP(A742,[6]Лист2!$A$10:$G$1458,6,0)</f>
        <v>444</v>
      </c>
    </row>
    <row r="743" spans="1:5" ht="31.5" x14ac:dyDescent="0.2">
      <c r="A743" s="112">
        <v>60000681</v>
      </c>
      <c r="B743" s="7" t="s">
        <v>614</v>
      </c>
      <c r="C743" s="153" t="str">
        <f>VLOOKUP(A743,'[5]Прейскурант 2021'!$A$11:$I$1419,3,0)</f>
        <v>иссл.</v>
      </c>
      <c r="D743" s="155">
        <f t="shared" si="41"/>
        <v>120</v>
      </c>
      <c r="E743" s="155">
        <f>VLOOKUP(A743,[6]Лист2!$A$10:$G$1458,6,0)</f>
        <v>144</v>
      </c>
    </row>
    <row r="744" spans="1:5" x14ac:dyDescent="0.2">
      <c r="A744" s="247" t="s">
        <v>615</v>
      </c>
      <c r="B744" s="247"/>
      <c r="C744" s="247"/>
      <c r="D744" s="247"/>
      <c r="E744" s="247"/>
    </row>
    <row r="745" spans="1:5" ht="21.75" customHeight="1" x14ac:dyDescent="0.2">
      <c r="A745" s="120">
        <v>60000661</v>
      </c>
      <c r="B745" s="8" t="s">
        <v>616</v>
      </c>
      <c r="C745" s="153" t="str">
        <f>VLOOKUP(A745,'[5]Прейскурант 2021'!$A$11:$I$1419,3,0)</f>
        <v>иссл.</v>
      </c>
      <c r="D745" s="155">
        <f t="shared" ref="D745:D761" si="42">E745/1.2</f>
        <v>285</v>
      </c>
      <c r="E745" s="155">
        <f>VLOOKUP(A745,[6]Лист2!$A$10:$G$1458,6,0)</f>
        <v>342</v>
      </c>
    </row>
    <row r="746" spans="1:5" ht="31.5" x14ac:dyDescent="0.2">
      <c r="A746" s="112">
        <v>60000991</v>
      </c>
      <c r="B746" s="119" t="s">
        <v>1387</v>
      </c>
      <c r="C746" s="153" t="str">
        <f>VLOOKUP(A746,'[5]Прейскурант 2021'!$A$11:$I$1419,3,0)</f>
        <v>иссл.</v>
      </c>
      <c r="D746" s="155">
        <f t="shared" si="42"/>
        <v>205</v>
      </c>
      <c r="E746" s="155">
        <f>VLOOKUP(A746,[6]Лист2!$A$10:$G$1458,6,0)</f>
        <v>246</v>
      </c>
    </row>
    <row r="747" spans="1:5" ht="31.5" x14ac:dyDescent="0.2">
      <c r="A747" s="112">
        <v>60000992</v>
      </c>
      <c r="B747" s="119" t="s">
        <v>1389</v>
      </c>
      <c r="C747" s="153" t="str">
        <f>VLOOKUP(A747,'[5]Прейскурант 2021'!$A$11:$I$1419,3,0)</f>
        <v>иссл.</v>
      </c>
      <c r="D747" s="155">
        <f t="shared" si="42"/>
        <v>170</v>
      </c>
      <c r="E747" s="155">
        <f>VLOOKUP(A747,[6]Лист2!$A$10:$G$1458,6,0)</f>
        <v>204</v>
      </c>
    </row>
    <row r="748" spans="1:5" ht="31.5" x14ac:dyDescent="0.2">
      <c r="A748" s="112">
        <v>60000993</v>
      </c>
      <c r="B748" s="119" t="s">
        <v>1390</v>
      </c>
      <c r="C748" s="153" t="str">
        <f>VLOOKUP(A748,'[5]Прейскурант 2021'!$A$11:$I$1419,3,0)</f>
        <v>иссл.</v>
      </c>
      <c r="D748" s="155">
        <f t="shared" si="42"/>
        <v>525</v>
      </c>
      <c r="E748" s="155">
        <f>VLOOKUP(A748,[6]Лист2!$A$10:$G$1458,6,0)</f>
        <v>630</v>
      </c>
    </row>
    <row r="749" spans="1:5" ht="31.5" x14ac:dyDescent="0.2">
      <c r="A749" s="112">
        <v>60000994</v>
      </c>
      <c r="B749" s="119" t="s">
        <v>1391</v>
      </c>
      <c r="C749" s="153" t="str">
        <f>VLOOKUP(A749,'[5]Прейскурант 2021'!$A$11:$I$1419,3,0)</f>
        <v>иссл.</v>
      </c>
      <c r="D749" s="155">
        <f t="shared" si="42"/>
        <v>695</v>
      </c>
      <c r="E749" s="155">
        <f>VLOOKUP(A749,[6]Лист2!$A$10:$G$1458,6,0)</f>
        <v>834</v>
      </c>
    </row>
    <row r="750" spans="1:5" ht="31.5" x14ac:dyDescent="0.2">
      <c r="A750" s="112">
        <v>60000995</v>
      </c>
      <c r="B750" s="119" t="s">
        <v>1392</v>
      </c>
      <c r="C750" s="153" t="str">
        <f>VLOOKUP(A750,'[5]Прейскурант 2021'!$A$11:$I$1419,3,0)</f>
        <v>иссл.</v>
      </c>
      <c r="D750" s="155">
        <f t="shared" si="42"/>
        <v>695</v>
      </c>
      <c r="E750" s="155">
        <f>VLOOKUP(A750,[6]Лист2!$A$10:$G$1458,6,0)</f>
        <v>834</v>
      </c>
    </row>
    <row r="751" spans="1:5" ht="24" customHeight="1" x14ac:dyDescent="0.2">
      <c r="A751" s="112">
        <v>60000996</v>
      </c>
      <c r="B751" s="2" t="s">
        <v>622</v>
      </c>
      <c r="C751" s="153" t="str">
        <f>VLOOKUP(A751,'[5]Прейскурант 2021'!$A$11:$I$1419,3,0)</f>
        <v>иссл.</v>
      </c>
      <c r="D751" s="155">
        <f t="shared" si="42"/>
        <v>200</v>
      </c>
      <c r="E751" s="155">
        <f>VLOOKUP(A751,[6]Лист2!$A$10:$G$1458,6,0)</f>
        <v>240</v>
      </c>
    </row>
    <row r="752" spans="1:5" ht="24" customHeight="1" x14ac:dyDescent="0.2">
      <c r="A752" s="112">
        <v>60000997</v>
      </c>
      <c r="B752" s="2" t="s">
        <v>623</v>
      </c>
      <c r="C752" s="153" t="str">
        <f>VLOOKUP(A752,'[5]Прейскурант 2021'!$A$11:$I$1419,3,0)</f>
        <v>иссл.</v>
      </c>
      <c r="D752" s="155">
        <f t="shared" si="42"/>
        <v>155</v>
      </c>
      <c r="E752" s="155">
        <f>VLOOKUP(A752,[6]Лист2!$A$10:$G$1458,6,0)</f>
        <v>186</v>
      </c>
    </row>
    <row r="753" spans="1:5" ht="31.5" x14ac:dyDescent="0.2">
      <c r="A753" s="112">
        <v>60000998</v>
      </c>
      <c r="B753" s="119" t="s">
        <v>1393</v>
      </c>
      <c r="C753" s="153" t="str">
        <f>VLOOKUP(A753,'[5]Прейскурант 2021'!$A$11:$I$1419,3,0)</f>
        <v>иссл.</v>
      </c>
      <c r="D753" s="155">
        <f t="shared" si="42"/>
        <v>680</v>
      </c>
      <c r="E753" s="155">
        <f>VLOOKUP(A753,[6]Лист2!$A$10:$G$1458,6,0)</f>
        <v>816</v>
      </c>
    </row>
    <row r="754" spans="1:5" ht="21" customHeight="1" x14ac:dyDescent="0.2">
      <c r="A754" s="112">
        <v>60000999</v>
      </c>
      <c r="B754" s="2" t="s">
        <v>625</v>
      </c>
      <c r="C754" s="153" t="str">
        <f>VLOOKUP(A754,'[5]Прейскурант 2021'!$A$11:$I$1419,3,0)</f>
        <v>иссл.</v>
      </c>
      <c r="D754" s="155">
        <f t="shared" si="42"/>
        <v>175</v>
      </c>
      <c r="E754" s="155">
        <f>VLOOKUP(A754,[6]Лист2!$A$10:$G$1458,6,0)</f>
        <v>210</v>
      </c>
    </row>
    <row r="755" spans="1:5" ht="21" customHeight="1" x14ac:dyDescent="0.2">
      <c r="A755" s="112">
        <v>60001000</v>
      </c>
      <c r="B755" s="2" t="s">
        <v>626</v>
      </c>
      <c r="C755" s="153" t="str">
        <f>VLOOKUP(A755,'[5]Прейскурант 2021'!$A$11:$I$1419,3,0)</f>
        <v>иссл.</v>
      </c>
      <c r="D755" s="155">
        <f t="shared" si="42"/>
        <v>175</v>
      </c>
      <c r="E755" s="155">
        <f>VLOOKUP(A755,[6]Лист2!$A$10:$G$1458,6,0)</f>
        <v>210</v>
      </c>
    </row>
    <row r="756" spans="1:5" ht="21" customHeight="1" x14ac:dyDescent="0.2">
      <c r="A756" s="112">
        <v>60001001</v>
      </c>
      <c r="B756" s="2" t="s">
        <v>627</v>
      </c>
      <c r="C756" s="153" t="str">
        <f>VLOOKUP(A756,'[5]Прейскурант 2021'!$A$11:$I$1419,3,0)</f>
        <v>иссл.</v>
      </c>
      <c r="D756" s="155">
        <f t="shared" si="42"/>
        <v>175</v>
      </c>
      <c r="E756" s="155">
        <f>VLOOKUP(A756,[6]Лист2!$A$10:$G$1458,6,0)</f>
        <v>210</v>
      </c>
    </row>
    <row r="757" spans="1:5" ht="33" x14ac:dyDescent="0.2">
      <c r="A757" s="112">
        <v>60000676</v>
      </c>
      <c r="B757" s="7" t="s">
        <v>1623</v>
      </c>
      <c r="C757" s="153" t="str">
        <f>VLOOKUP(A757,'[5]Прейскурант 2021'!$A$11:$I$1419,3,0)</f>
        <v>иссл.</v>
      </c>
      <c r="D757" s="155">
        <f t="shared" si="42"/>
        <v>465</v>
      </c>
      <c r="E757" s="155">
        <f>VLOOKUP(A757,[6]Лист2!$A$10:$G$1458,6,0)</f>
        <v>558</v>
      </c>
    </row>
    <row r="758" spans="1:5" ht="31.5" x14ac:dyDescent="0.2">
      <c r="A758" s="112">
        <v>60000677</v>
      </c>
      <c r="B758" s="7" t="s">
        <v>629</v>
      </c>
      <c r="C758" s="153" t="str">
        <f>VLOOKUP(A758,'[5]Прейскурант 2021'!$A$11:$I$1419,3,0)</f>
        <v>иссл.</v>
      </c>
      <c r="D758" s="155">
        <f t="shared" si="42"/>
        <v>515</v>
      </c>
      <c r="E758" s="155">
        <f>VLOOKUP(A758,[6]Лист2!$A$10:$G$1458,6,0)</f>
        <v>618</v>
      </c>
    </row>
    <row r="759" spans="1:5" ht="31.5" x14ac:dyDescent="0.2">
      <c r="A759" s="112">
        <v>60000678</v>
      </c>
      <c r="B759" s="7" t="s">
        <v>630</v>
      </c>
      <c r="C759" s="153" t="str">
        <f>VLOOKUP(A759,'[5]Прейскурант 2021'!$A$11:$I$1419,3,0)</f>
        <v>иссл.</v>
      </c>
      <c r="D759" s="155">
        <f t="shared" si="42"/>
        <v>470</v>
      </c>
      <c r="E759" s="155">
        <f>VLOOKUP(A759,[6]Лист2!$A$10:$G$1458,6,0)</f>
        <v>564</v>
      </c>
    </row>
    <row r="760" spans="1:5" ht="21.75" customHeight="1" x14ac:dyDescent="0.2">
      <c r="A760" s="112">
        <v>60000682</v>
      </c>
      <c r="B760" s="7" t="s">
        <v>631</v>
      </c>
      <c r="C760" s="153" t="str">
        <f>VLOOKUP(A760,'[5]Прейскурант 2021'!$A$11:$I$1419,3,0)</f>
        <v>иссл.</v>
      </c>
      <c r="D760" s="155">
        <f t="shared" si="42"/>
        <v>460</v>
      </c>
      <c r="E760" s="155">
        <f>VLOOKUP(A760,[6]Лист2!$A$10:$G$1458,6,0)</f>
        <v>552</v>
      </c>
    </row>
    <row r="761" spans="1:5" ht="31.5" x14ac:dyDescent="0.2">
      <c r="A761" s="112">
        <v>60001002</v>
      </c>
      <c r="B761" s="119" t="s">
        <v>1388</v>
      </c>
      <c r="C761" s="153" t="str">
        <f>VLOOKUP(A761,'[5]Прейскурант 2021'!$A$11:$I$1419,3,0)</f>
        <v>иссл.</v>
      </c>
      <c r="D761" s="155">
        <f t="shared" si="42"/>
        <v>170</v>
      </c>
      <c r="E761" s="155">
        <f>VLOOKUP(A761,[6]Лист2!$A$10:$G$1458,6,0)</f>
        <v>204</v>
      </c>
    </row>
    <row r="762" spans="1:5" x14ac:dyDescent="0.2">
      <c r="A762" s="248" t="s">
        <v>633</v>
      </c>
      <c r="B762" s="248"/>
      <c r="C762" s="248"/>
      <c r="D762" s="248"/>
      <c r="E762" s="248"/>
    </row>
    <row r="763" spans="1:5" ht="47.25" x14ac:dyDescent="0.2">
      <c r="A763" s="112">
        <v>60000503</v>
      </c>
      <c r="B763" s="8" t="s">
        <v>634</v>
      </c>
      <c r="C763" s="153" t="str">
        <f>VLOOKUP(A763,'[5]Прейскурант 2021'!$A$11:$I$1419,3,0)</f>
        <v>иссл.</v>
      </c>
      <c r="D763" s="155">
        <f t="shared" ref="D763:D774" si="43">E763/1.2</f>
        <v>795</v>
      </c>
      <c r="E763" s="155">
        <f>VLOOKUP(A763,[6]Лист2!$A$10:$G$1458,6,0)</f>
        <v>954</v>
      </c>
    </row>
    <row r="764" spans="1:5" ht="47.25" x14ac:dyDescent="0.2">
      <c r="A764" s="112">
        <v>60000504</v>
      </c>
      <c r="B764" s="8" t="s">
        <v>635</v>
      </c>
      <c r="C764" s="153" t="str">
        <f>VLOOKUP(A764,'[5]Прейскурант 2021'!$A$11:$I$1419,3,0)</f>
        <v>иссл.</v>
      </c>
      <c r="D764" s="155">
        <f t="shared" si="43"/>
        <v>795</v>
      </c>
      <c r="E764" s="155">
        <f>VLOOKUP(A764,[6]Лист2!$A$10:$G$1458,6,0)</f>
        <v>954</v>
      </c>
    </row>
    <row r="765" spans="1:5" ht="47.25" x14ac:dyDescent="0.2">
      <c r="A765" s="112">
        <v>60000505</v>
      </c>
      <c r="B765" s="8" t="s">
        <v>636</v>
      </c>
      <c r="C765" s="153" t="str">
        <f>VLOOKUP(A765,'[5]Прейскурант 2021'!$A$11:$I$1419,3,0)</f>
        <v>иссл.</v>
      </c>
      <c r="D765" s="155">
        <f t="shared" si="43"/>
        <v>975</v>
      </c>
      <c r="E765" s="155">
        <f>VLOOKUP(A765,[6]Лист2!$A$10:$G$1458,6,0)</f>
        <v>1170</v>
      </c>
    </row>
    <row r="766" spans="1:5" ht="47.25" x14ac:dyDescent="0.2">
      <c r="A766" s="113">
        <v>60000507</v>
      </c>
      <c r="B766" s="2" t="s">
        <v>637</v>
      </c>
      <c r="C766" s="153" t="str">
        <f>VLOOKUP(A766,'[5]Прейскурант 2021'!$A$11:$I$1419,3,0)</f>
        <v>иссл.</v>
      </c>
      <c r="D766" s="155">
        <f t="shared" si="43"/>
        <v>1015</v>
      </c>
      <c r="E766" s="155">
        <f>VLOOKUP(A766,[6]Лист2!$A$10:$G$1458,6,0)</f>
        <v>1218</v>
      </c>
    </row>
    <row r="767" spans="1:5" ht="47.25" x14ac:dyDescent="0.2">
      <c r="A767" s="113">
        <v>60000508</v>
      </c>
      <c r="B767" s="2" t="s">
        <v>638</v>
      </c>
      <c r="C767" s="153" t="str">
        <f>VLOOKUP(A767,'[5]Прейскурант 2021'!$A$11:$I$1419,3,0)</f>
        <v>иссл.</v>
      </c>
      <c r="D767" s="155">
        <f t="shared" si="43"/>
        <v>1160</v>
      </c>
      <c r="E767" s="155">
        <f>VLOOKUP(A767,[6]Лист2!$A$10:$G$1458,6,0)</f>
        <v>1392</v>
      </c>
    </row>
    <row r="768" spans="1:5" ht="47.25" x14ac:dyDescent="0.2">
      <c r="A768" s="113">
        <v>60000509</v>
      </c>
      <c r="B768" s="2" t="s">
        <v>639</v>
      </c>
      <c r="C768" s="153" t="str">
        <f>VLOOKUP(A768,'[5]Прейскурант 2021'!$A$11:$I$1419,3,0)</f>
        <v>иссл.</v>
      </c>
      <c r="D768" s="155">
        <f t="shared" si="43"/>
        <v>985</v>
      </c>
      <c r="E768" s="155">
        <f>VLOOKUP(A768,[6]Лист2!$A$10:$G$1458,6,0)</f>
        <v>1182</v>
      </c>
    </row>
    <row r="769" spans="1:5" ht="47.25" x14ac:dyDescent="0.2">
      <c r="A769" s="113">
        <v>60000510</v>
      </c>
      <c r="B769" s="2" t="s">
        <v>640</v>
      </c>
      <c r="C769" s="153" t="str">
        <f>VLOOKUP(A769,'[5]Прейскурант 2021'!$A$11:$I$1419,3,0)</f>
        <v>иссл.</v>
      </c>
      <c r="D769" s="155">
        <f t="shared" si="43"/>
        <v>1015</v>
      </c>
      <c r="E769" s="155">
        <f>VLOOKUP(A769,[6]Лист2!$A$10:$G$1458,6,0)</f>
        <v>1218</v>
      </c>
    </row>
    <row r="770" spans="1:5" ht="47.25" x14ac:dyDescent="0.2">
      <c r="A770" s="112">
        <v>60000512</v>
      </c>
      <c r="B770" s="8" t="s">
        <v>641</v>
      </c>
      <c r="C770" s="153" t="str">
        <f>VLOOKUP(A770,'[5]Прейскурант 2021'!$A$11:$I$1419,3,0)</f>
        <v>иссл.</v>
      </c>
      <c r="D770" s="155">
        <f t="shared" si="43"/>
        <v>1160</v>
      </c>
      <c r="E770" s="155">
        <f>VLOOKUP(A770,[6]Лист2!$A$10:$G$1458,6,0)</f>
        <v>1392</v>
      </c>
    </row>
    <row r="771" spans="1:5" ht="67.5" customHeight="1" x14ac:dyDescent="0.2">
      <c r="A771" s="112">
        <v>60000665</v>
      </c>
      <c r="B771" s="8" t="s">
        <v>643</v>
      </c>
      <c r="C771" s="153" t="str">
        <f>VLOOKUP(A771,'[5]Прейскурант 2021'!$A$11:$I$1419,3,0)</f>
        <v>иссл.</v>
      </c>
      <c r="D771" s="155">
        <f t="shared" si="43"/>
        <v>1895</v>
      </c>
      <c r="E771" s="155">
        <f>VLOOKUP(A771,[6]Лист2!$A$10:$G$1458,6,0)</f>
        <v>2274</v>
      </c>
    </row>
    <row r="772" spans="1:5" ht="63" x14ac:dyDescent="0.2">
      <c r="A772" s="112">
        <v>60000666</v>
      </c>
      <c r="B772" s="8" t="s">
        <v>644</v>
      </c>
      <c r="C772" s="153" t="str">
        <f>VLOOKUP(A772,'[5]Прейскурант 2021'!$A$11:$I$1419,3,0)</f>
        <v>иссл.</v>
      </c>
      <c r="D772" s="155">
        <f t="shared" si="43"/>
        <v>1895</v>
      </c>
      <c r="E772" s="155">
        <f>VLOOKUP(A772,[6]Лист2!$A$10:$G$1458,6,0)</f>
        <v>2274</v>
      </c>
    </row>
    <row r="773" spans="1:5" ht="63" x14ac:dyDescent="0.2">
      <c r="A773" s="112">
        <v>60000667</v>
      </c>
      <c r="B773" s="8" t="s">
        <v>645</v>
      </c>
      <c r="C773" s="153" t="str">
        <f>VLOOKUP(A773,'[5]Прейскурант 2021'!$A$11:$I$1419,3,0)</f>
        <v>иссл.</v>
      </c>
      <c r="D773" s="155">
        <f t="shared" si="43"/>
        <v>1725</v>
      </c>
      <c r="E773" s="155">
        <f>VLOOKUP(A773,[6]Лист2!$A$10:$G$1458,6,0)</f>
        <v>2070</v>
      </c>
    </row>
    <row r="774" spans="1:5" ht="63" x14ac:dyDescent="0.2">
      <c r="A774" s="112">
        <v>60000668</v>
      </c>
      <c r="B774" s="8" t="s">
        <v>646</v>
      </c>
      <c r="C774" s="153" t="str">
        <f>VLOOKUP(A774,'[5]Прейскурант 2021'!$A$11:$I$1419,3,0)</f>
        <v>иссл.</v>
      </c>
      <c r="D774" s="155">
        <f t="shared" si="43"/>
        <v>1450</v>
      </c>
      <c r="E774" s="155">
        <f>VLOOKUP(A774,[6]Лист2!$A$10:$G$1458,6,0)</f>
        <v>1740</v>
      </c>
    </row>
    <row r="775" spans="1:5" x14ac:dyDescent="0.2">
      <c r="A775" s="248" t="s">
        <v>647</v>
      </c>
      <c r="B775" s="248"/>
      <c r="C775" s="248"/>
      <c r="D775" s="248"/>
      <c r="E775" s="248"/>
    </row>
    <row r="776" spans="1:5" ht="24.75" customHeight="1" x14ac:dyDescent="0.2">
      <c r="A776" s="112">
        <v>60000518</v>
      </c>
      <c r="B776" s="8" t="s">
        <v>648</v>
      </c>
      <c r="C776" s="153" t="str">
        <f>VLOOKUP(A776,'[5]Прейскурант 2021'!$A$11:$I$1419,3,0)</f>
        <v>иссл.</v>
      </c>
      <c r="D776" s="155">
        <f t="shared" ref="D776:D798" si="44">E776/1.2</f>
        <v>940</v>
      </c>
      <c r="E776" s="155">
        <f>VLOOKUP(A776,[6]Лист2!$A$10:$G$1458,6,0)</f>
        <v>1128</v>
      </c>
    </row>
    <row r="777" spans="1:5" ht="24.75" customHeight="1" x14ac:dyDescent="0.2">
      <c r="A777" s="112">
        <v>60000519</v>
      </c>
      <c r="B777" s="8" t="s">
        <v>649</v>
      </c>
      <c r="C777" s="153" t="str">
        <f>VLOOKUP(A777,'[5]Прейскурант 2021'!$A$11:$I$1419,3,0)</f>
        <v>иссл.</v>
      </c>
      <c r="D777" s="155">
        <f t="shared" si="44"/>
        <v>940</v>
      </c>
      <c r="E777" s="155">
        <f>VLOOKUP(A777,[6]Лист2!$A$10:$G$1458,6,0)</f>
        <v>1128</v>
      </c>
    </row>
    <row r="778" spans="1:5" ht="24.75" customHeight="1" x14ac:dyDescent="0.2">
      <c r="A778" s="112">
        <v>60000520</v>
      </c>
      <c r="B778" s="8" t="s">
        <v>650</v>
      </c>
      <c r="C778" s="153" t="str">
        <f>VLOOKUP(A778,'[5]Прейскурант 2021'!$A$11:$I$1419,3,0)</f>
        <v>иссл.</v>
      </c>
      <c r="D778" s="155">
        <f t="shared" si="44"/>
        <v>940</v>
      </c>
      <c r="E778" s="155">
        <f>VLOOKUP(A778,[6]Лист2!$A$10:$G$1458,6,0)</f>
        <v>1128</v>
      </c>
    </row>
    <row r="779" spans="1:5" ht="24.75" customHeight="1" x14ac:dyDescent="0.2">
      <c r="A779" s="112">
        <v>60000521</v>
      </c>
      <c r="B779" s="8" t="s">
        <v>651</v>
      </c>
      <c r="C779" s="153" t="str">
        <f>VLOOKUP(A779,'[5]Прейскурант 2021'!$A$11:$I$1419,3,0)</f>
        <v>иссл.</v>
      </c>
      <c r="D779" s="155">
        <f t="shared" si="44"/>
        <v>940</v>
      </c>
      <c r="E779" s="155">
        <f>VLOOKUP(A779,[6]Лист2!$A$10:$G$1458,6,0)</f>
        <v>1128</v>
      </c>
    </row>
    <row r="780" spans="1:5" ht="24.75" customHeight="1" x14ac:dyDescent="0.2">
      <c r="A780" s="112">
        <v>60000522</v>
      </c>
      <c r="B780" s="8" t="s">
        <v>652</v>
      </c>
      <c r="C780" s="153" t="str">
        <f>VLOOKUP(A780,'[5]Прейскурант 2021'!$A$11:$I$1419,3,0)</f>
        <v>иссл.</v>
      </c>
      <c r="D780" s="155">
        <f t="shared" si="44"/>
        <v>940</v>
      </c>
      <c r="E780" s="155">
        <f>VLOOKUP(A780,[6]Лист2!$A$10:$G$1458,6,0)</f>
        <v>1128</v>
      </c>
    </row>
    <row r="781" spans="1:5" ht="31.5" x14ac:dyDescent="0.2">
      <c r="A781" s="112">
        <v>60000523</v>
      </c>
      <c r="B781" s="8" t="s">
        <v>653</v>
      </c>
      <c r="C781" s="153" t="str">
        <f>VLOOKUP(A781,'[5]Прейскурант 2021'!$A$11:$I$1419,3,0)</f>
        <v>иссл.</v>
      </c>
      <c r="D781" s="155">
        <f t="shared" si="44"/>
        <v>1150</v>
      </c>
      <c r="E781" s="155">
        <f>VLOOKUP(A781,[6]Лист2!$A$10:$G$1458,6,0)</f>
        <v>1380</v>
      </c>
    </row>
    <row r="782" spans="1:5" ht="31.5" x14ac:dyDescent="0.2">
      <c r="A782" s="112">
        <v>60000524</v>
      </c>
      <c r="B782" s="8" t="s">
        <v>654</v>
      </c>
      <c r="C782" s="153" t="str">
        <f>VLOOKUP(A782,'[5]Прейскурант 2021'!$A$11:$I$1419,3,0)</f>
        <v>иссл.</v>
      </c>
      <c r="D782" s="155">
        <f t="shared" si="44"/>
        <v>670</v>
      </c>
      <c r="E782" s="155">
        <f>VLOOKUP(A782,[6]Лист2!$A$10:$G$1458,6,0)</f>
        <v>804</v>
      </c>
    </row>
    <row r="783" spans="1:5" ht="31.5" x14ac:dyDescent="0.2">
      <c r="A783" s="112">
        <v>60000525</v>
      </c>
      <c r="B783" s="8" t="s">
        <v>655</v>
      </c>
      <c r="C783" s="153" t="str">
        <f>VLOOKUP(A783,'[5]Прейскурант 2021'!$A$11:$I$1419,3,0)</f>
        <v>иссл.</v>
      </c>
      <c r="D783" s="155">
        <f t="shared" si="44"/>
        <v>1075</v>
      </c>
      <c r="E783" s="155">
        <f>VLOOKUP(A783,[6]Лист2!$A$10:$G$1458,6,0)</f>
        <v>1290</v>
      </c>
    </row>
    <row r="784" spans="1:5" ht="24.75" customHeight="1" x14ac:dyDescent="0.2">
      <c r="A784" s="113">
        <v>60000527</v>
      </c>
      <c r="B784" s="2" t="s">
        <v>656</v>
      </c>
      <c r="C784" s="153" t="str">
        <f>VLOOKUP(A784,'[5]Прейскурант 2021'!$A$11:$I$1419,3,0)</f>
        <v>иссл.</v>
      </c>
      <c r="D784" s="155">
        <f t="shared" si="44"/>
        <v>1095</v>
      </c>
      <c r="E784" s="155">
        <f>VLOOKUP(A784,[6]Лист2!$A$10:$G$1458,6,0)</f>
        <v>1314</v>
      </c>
    </row>
    <row r="785" spans="1:5" ht="24.75" customHeight="1" x14ac:dyDescent="0.2">
      <c r="A785" s="113">
        <v>60000664</v>
      </c>
      <c r="B785" s="2" t="s">
        <v>657</v>
      </c>
      <c r="C785" s="153" t="str">
        <f>VLOOKUP(A785,'[5]Прейскурант 2021'!$A$11:$I$1419,3,0)</f>
        <v>иссл.</v>
      </c>
      <c r="D785" s="155">
        <f t="shared" si="44"/>
        <v>300</v>
      </c>
      <c r="E785" s="155">
        <f>VLOOKUP(A785,[6]Лист2!$A$10:$G$1458,6,0)</f>
        <v>360</v>
      </c>
    </row>
    <row r="786" spans="1:5" ht="24.75" customHeight="1" x14ac:dyDescent="0.2">
      <c r="A786" s="115">
        <v>60000116</v>
      </c>
      <c r="B786" s="2" t="s">
        <v>658</v>
      </c>
      <c r="C786" s="153" t="str">
        <f>VLOOKUP(A786,'[5]Прейскурант 2021'!$A$11:$I$1419,3,0)</f>
        <v>иссл.</v>
      </c>
      <c r="D786" s="155">
        <f t="shared" si="44"/>
        <v>1565</v>
      </c>
      <c r="E786" s="155">
        <f>VLOOKUP(A786,[6]Лист2!$A$10:$G$1458,6,0)</f>
        <v>1878</v>
      </c>
    </row>
    <row r="787" spans="1:5" ht="24.75" customHeight="1" x14ac:dyDescent="0.2">
      <c r="A787" s="115">
        <v>60000117</v>
      </c>
      <c r="B787" s="2" t="s">
        <v>659</v>
      </c>
      <c r="C787" s="153" t="str">
        <f>VLOOKUP(A787,'[5]Прейскурант 2021'!$A$11:$I$1419,3,0)</f>
        <v>иссл.</v>
      </c>
      <c r="D787" s="155">
        <f t="shared" si="44"/>
        <v>1575</v>
      </c>
      <c r="E787" s="155">
        <f>VLOOKUP(A787,[6]Лист2!$A$10:$G$1458,6,0)</f>
        <v>1890</v>
      </c>
    </row>
    <row r="788" spans="1:5" ht="24.75" customHeight="1" x14ac:dyDescent="0.2">
      <c r="A788" s="115">
        <v>60000118</v>
      </c>
      <c r="B788" s="2" t="s">
        <v>660</v>
      </c>
      <c r="C788" s="153" t="str">
        <f>VLOOKUP(A788,'[5]Прейскурант 2021'!$A$11:$I$1419,3,0)</f>
        <v>иссл.</v>
      </c>
      <c r="D788" s="155">
        <f t="shared" si="44"/>
        <v>1575</v>
      </c>
      <c r="E788" s="155">
        <f>VLOOKUP(A788,[6]Лист2!$A$10:$G$1458,6,0)</f>
        <v>1890</v>
      </c>
    </row>
    <row r="789" spans="1:5" ht="24.75" customHeight="1" x14ac:dyDescent="0.2">
      <c r="A789" s="115">
        <v>60000119</v>
      </c>
      <c r="B789" s="2" t="s">
        <v>661</v>
      </c>
      <c r="C789" s="153" t="str">
        <f>VLOOKUP(A789,'[5]Прейскурант 2021'!$A$11:$I$1419,3,0)</f>
        <v>иссл.</v>
      </c>
      <c r="D789" s="155">
        <f t="shared" si="44"/>
        <v>1565</v>
      </c>
      <c r="E789" s="155">
        <f>VLOOKUP(A789,[6]Лист2!$A$10:$G$1458,6,0)</f>
        <v>1878</v>
      </c>
    </row>
    <row r="790" spans="1:5" ht="24.75" customHeight="1" x14ac:dyDescent="0.2">
      <c r="A790" s="115">
        <v>60000120</v>
      </c>
      <c r="B790" s="2" t="s">
        <v>662</v>
      </c>
      <c r="C790" s="153" t="str">
        <f>VLOOKUP(A790,'[5]Прейскурант 2021'!$A$11:$I$1419,3,0)</f>
        <v>иссл.</v>
      </c>
      <c r="D790" s="155">
        <f t="shared" si="44"/>
        <v>1565</v>
      </c>
      <c r="E790" s="155">
        <f>VLOOKUP(A790,[6]Лист2!$A$10:$G$1458,6,0)</f>
        <v>1878</v>
      </c>
    </row>
    <row r="791" spans="1:5" ht="24.75" customHeight="1" x14ac:dyDescent="0.2">
      <c r="A791" s="115">
        <v>60000121</v>
      </c>
      <c r="B791" s="2" t="s">
        <v>663</v>
      </c>
      <c r="C791" s="153" t="str">
        <f>VLOOKUP(A791,'[5]Прейскурант 2021'!$A$11:$I$1419,3,0)</f>
        <v>иссл.</v>
      </c>
      <c r="D791" s="155">
        <f t="shared" si="44"/>
        <v>1565</v>
      </c>
      <c r="E791" s="155">
        <f>VLOOKUP(A791,[6]Лист2!$A$10:$G$1458,6,0)</f>
        <v>1878</v>
      </c>
    </row>
    <row r="792" spans="1:5" ht="31.5" x14ac:dyDescent="0.2">
      <c r="A792" s="115">
        <v>60000051</v>
      </c>
      <c r="B792" s="2" t="s">
        <v>664</v>
      </c>
      <c r="C792" s="153" t="str">
        <f>VLOOKUP(A792,'[5]Прейскурант 2021'!$A$11:$I$1419,3,0)</f>
        <v>проба</v>
      </c>
      <c r="D792" s="155">
        <f t="shared" si="44"/>
        <v>1240</v>
      </c>
      <c r="E792" s="155">
        <f>VLOOKUP(A792,[6]Лист2!$A$10:$G$1458,6,0)</f>
        <v>1488</v>
      </c>
    </row>
    <row r="793" spans="1:5" ht="23.25" customHeight="1" x14ac:dyDescent="0.2">
      <c r="A793" s="115">
        <v>60000055</v>
      </c>
      <c r="B793" s="2" t="s">
        <v>665</v>
      </c>
      <c r="C793" s="153" t="str">
        <f>VLOOKUP(A793,'[5]Прейскурант 2021'!$A$11:$I$1419,3,0)</f>
        <v>иссл.</v>
      </c>
      <c r="D793" s="155">
        <f t="shared" si="44"/>
        <v>1035</v>
      </c>
      <c r="E793" s="155">
        <f>VLOOKUP(A793,[6]Лист2!$A$10:$G$1458,6,0)</f>
        <v>1242</v>
      </c>
    </row>
    <row r="794" spans="1:5" ht="23.25" customHeight="1" x14ac:dyDescent="0.2">
      <c r="A794" s="115">
        <v>60000056</v>
      </c>
      <c r="B794" s="2" t="s">
        <v>666</v>
      </c>
      <c r="C794" s="153" t="str">
        <f>VLOOKUP(A794,'[5]Прейскурант 2021'!$A$11:$I$1419,3,0)</f>
        <v>иссл.</v>
      </c>
      <c r="D794" s="155">
        <f t="shared" si="44"/>
        <v>1025</v>
      </c>
      <c r="E794" s="155">
        <f>VLOOKUP(A794,[6]Лист2!$A$10:$G$1458,6,0)</f>
        <v>1230</v>
      </c>
    </row>
    <row r="795" spans="1:5" ht="23.25" customHeight="1" x14ac:dyDescent="0.2">
      <c r="A795" s="115">
        <v>60000057</v>
      </c>
      <c r="B795" s="2" t="s">
        <v>667</v>
      </c>
      <c r="C795" s="153" t="str">
        <f>VLOOKUP(A795,'[5]Прейскурант 2021'!$A$11:$I$1419,3,0)</f>
        <v>иссл.</v>
      </c>
      <c r="D795" s="155">
        <f t="shared" si="44"/>
        <v>720</v>
      </c>
      <c r="E795" s="155">
        <f>VLOOKUP(A795,[6]Лист2!$A$10:$G$1458,6,0)</f>
        <v>864</v>
      </c>
    </row>
    <row r="796" spans="1:5" ht="23.25" customHeight="1" x14ac:dyDescent="0.2">
      <c r="A796" s="115">
        <v>60000058</v>
      </c>
      <c r="B796" s="2" t="s">
        <v>668</v>
      </c>
      <c r="C796" s="153" t="str">
        <f>VLOOKUP(A796,'[5]Прейскурант 2021'!$A$11:$I$1419,3,0)</f>
        <v>иссл.</v>
      </c>
      <c r="D796" s="155">
        <f t="shared" si="44"/>
        <v>555</v>
      </c>
      <c r="E796" s="155">
        <f>VLOOKUP(A796,[6]Лист2!$A$10:$G$1458,6,0)</f>
        <v>666</v>
      </c>
    </row>
    <row r="797" spans="1:5" ht="23.25" customHeight="1" x14ac:dyDescent="0.2">
      <c r="A797" s="115">
        <v>60000059</v>
      </c>
      <c r="B797" s="2" t="s">
        <v>669</v>
      </c>
      <c r="C797" s="153" t="str">
        <f>VLOOKUP(A797,'[5]Прейскурант 2021'!$A$11:$I$1419,3,0)</f>
        <v>иссл.</v>
      </c>
      <c r="D797" s="155">
        <f t="shared" si="44"/>
        <v>555</v>
      </c>
      <c r="E797" s="155">
        <f>VLOOKUP(A797,[6]Лист2!$A$10:$G$1458,6,0)</f>
        <v>666</v>
      </c>
    </row>
    <row r="798" spans="1:5" ht="23.25" customHeight="1" x14ac:dyDescent="0.2">
      <c r="A798" s="115">
        <v>60000060</v>
      </c>
      <c r="B798" s="2" t="s">
        <v>670</v>
      </c>
      <c r="C798" s="153" t="str">
        <f>VLOOKUP(A798,'[5]Прейскурант 2021'!$A$11:$I$1419,3,0)</f>
        <v>иссл.</v>
      </c>
      <c r="D798" s="155">
        <f t="shared" si="44"/>
        <v>720</v>
      </c>
      <c r="E798" s="155">
        <f>VLOOKUP(A798,[6]Лист2!$A$10:$G$1458,6,0)</f>
        <v>864</v>
      </c>
    </row>
    <row r="799" spans="1:5" x14ac:dyDescent="0.2">
      <c r="A799" s="249" t="s">
        <v>671</v>
      </c>
      <c r="B799" s="249"/>
      <c r="C799" s="249"/>
      <c r="D799" s="249"/>
      <c r="E799" s="249"/>
    </row>
    <row r="800" spans="1:5" ht="31.5" x14ac:dyDescent="0.2">
      <c r="A800" s="113">
        <v>60000228</v>
      </c>
      <c r="B800" s="2" t="s">
        <v>672</v>
      </c>
      <c r="C800" s="153" t="str">
        <f>VLOOKUP(A800,'[5]Прейскурант 2021'!$A$11:$I$1419,3,0)</f>
        <v>иссл.</v>
      </c>
      <c r="D800" s="155">
        <f t="shared" ref="D800:D807" si="45">E800/1.2</f>
        <v>290</v>
      </c>
      <c r="E800" s="155">
        <f>VLOOKUP(A800,[6]Лист2!$A$10:$G$1458,6,0)</f>
        <v>348</v>
      </c>
    </row>
    <row r="801" spans="1:5" ht="31.5" x14ac:dyDescent="0.2">
      <c r="A801" s="113">
        <v>60000230</v>
      </c>
      <c r="B801" s="2" t="s">
        <v>673</v>
      </c>
      <c r="C801" s="153" t="str">
        <f>VLOOKUP(A801,'[5]Прейскурант 2021'!$A$11:$I$1419,3,0)</f>
        <v>иссл.</v>
      </c>
      <c r="D801" s="155">
        <f t="shared" si="45"/>
        <v>1275</v>
      </c>
      <c r="E801" s="155">
        <f>VLOOKUP(A801,[6]Лист2!$A$10:$G$1458,6,0)</f>
        <v>1530</v>
      </c>
    </row>
    <row r="802" spans="1:5" ht="21.75" customHeight="1" x14ac:dyDescent="0.2">
      <c r="A802" s="112">
        <v>60000419</v>
      </c>
      <c r="B802" s="16" t="s">
        <v>674</v>
      </c>
      <c r="C802" s="153" t="str">
        <f>VLOOKUP(A802,'[5]Прейскурант 2021'!$A$11:$I$1419,3,0)</f>
        <v>иссл.</v>
      </c>
      <c r="D802" s="155">
        <f t="shared" si="45"/>
        <v>315</v>
      </c>
      <c r="E802" s="155">
        <f>VLOOKUP(A802,[6]Лист2!$A$10:$G$1458,6,0)</f>
        <v>378</v>
      </c>
    </row>
    <row r="803" spans="1:5" ht="31.5" x14ac:dyDescent="0.2">
      <c r="A803" s="112">
        <v>60000420</v>
      </c>
      <c r="B803" s="16" t="s">
        <v>675</v>
      </c>
      <c r="C803" s="153" t="str">
        <f>VLOOKUP(A803,'[5]Прейскурант 2021'!$A$11:$I$1419,3,0)</f>
        <v>иссл.</v>
      </c>
      <c r="D803" s="155">
        <f t="shared" si="45"/>
        <v>260</v>
      </c>
      <c r="E803" s="155">
        <f>VLOOKUP(A803,[6]Лист2!$A$10:$G$1458,6,0)</f>
        <v>312</v>
      </c>
    </row>
    <row r="804" spans="1:5" ht="31.5" x14ac:dyDescent="0.2">
      <c r="A804" s="112">
        <v>60000422</v>
      </c>
      <c r="B804" s="16" t="s">
        <v>676</v>
      </c>
      <c r="C804" s="153" t="str">
        <f>VLOOKUP(A804,'[5]Прейскурант 2021'!$A$11:$I$1419,3,0)</f>
        <v>иссл.</v>
      </c>
      <c r="D804" s="155">
        <f t="shared" si="45"/>
        <v>390</v>
      </c>
      <c r="E804" s="155">
        <f>VLOOKUP(A804,[6]Лист2!$A$10:$G$1458,6,0)</f>
        <v>468</v>
      </c>
    </row>
    <row r="805" spans="1:5" ht="70.5" customHeight="1" x14ac:dyDescent="0.2">
      <c r="A805" s="113">
        <v>60001321</v>
      </c>
      <c r="B805" s="2" t="s">
        <v>743</v>
      </c>
      <c r="C805" s="153" t="str">
        <f>VLOOKUP(A805,'[5]Прейскурант 2021'!$A$11:$I$1419,3,0)</f>
        <v>иссл.</v>
      </c>
      <c r="D805" s="155">
        <f t="shared" si="45"/>
        <v>8625</v>
      </c>
      <c r="E805" s="155">
        <f>VLOOKUP(A805,[6]Лист2!$A$10:$G$1458,6,0)</f>
        <v>10350</v>
      </c>
    </row>
    <row r="806" spans="1:5" ht="71.25" customHeight="1" x14ac:dyDescent="0.2">
      <c r="A806" s="113">
        <v>60001322</v>
      </c>
      <c r="B806" s="2" t="s">
        <v>744</v>
      </c>
      <c r="C806" s="153" t="str">
        <f>VLOOKUP(A806,'[5]Прейскурант 2021'!$A$11:$I$1419,3,0)</f>
        <v>иссл.</v>
      </c>
      <c r="D806" s="155">
        <f t="shared" si="45"/>
        <v>8625</v>
      </c>
      <c r="E806" s="155">
        <f>VLOOKUP(A806,[6]Лист2!$A$10:$G$1458,6,0)</f>
        <v>10350</v>
      </c>
    </row>
    <row r="807" spans="1:5" ht="78.75" x14ac:dyDescent="0.2">
      <c r="A807" s="112">
        <v>60001319</v>
      </c>
      <c r="B807" s="8" t="s">
        <v>787</v>
      </c>
      <c r="C807" s="153" t="str">
        <f>VLOOKUP(A807,'[5]Прейскурант 2021'!$A$11:$I$1419,3,0)</f>
        <v>иссл.</v>
      </c>
      <c r="D807" s="155">
        <f t="shared" si="45"/>
        <v>7842.5</v>
      </c>
      <c r="E807" s="155">
        <f>VLOOKUP(A807,[6]Лист2!$A$10:$G$1458,6,0)</f>
        <v>9411</v>
      </c>
    </row>
    <row r="808" spans="1:5" x14ac:dyDescent="0.2">
      <c r="A808" s="248" t="s">
        <v>677</v>
      </c>
      <c r="B808" s="248"/>
      <c r="C808" s="248"/>
      <c r="D808" s="248"/>
      <c r="E808" s="248"/>
    </row>
    <row r="809" spans="1:5" ht="47.25" x14ac:dyDescent="0.2">
      <c r="A809" s="124">
        <v>60000001</v>
      </c>
      <c r="B809" s="8" t="s">
        <v>678</v>
      </c>
      <c r="C809" s="153" t="str">
        <f>VLOOKUP(A809,'[5]Прейскурант 2021'!$A$11:$I$1419,3,0)</f>
        <v>иссл.</v>
      </c>
      <c r="D809" s="155">
        <f t="shared" ref="D809:D839" si="46">E809/1.2</f>
        <v>400</v>
      </c>
      <c r="E809" s="155">
        <f>VLOOKUP(A809,[6]Лист2!$A$10:$G$1458,6,0)</f>
        <v>480</v>
      </c>
    </row>
    <row r="810" spans="1:5" ht="47.25" x14ac:dyDescent="0.2">
      <c r="A810" s="124">
        <v>60000002</v>
      </c>
      <c r="B810" s="139" t="s">
        <v>1520</v>
      </c>
      <c r="C810" s="153" t="str">
        <f>VLOOKUP(A810,'[5]Прейскурант 2021'!$A$11:$I$1419,3,0)</f>
        <v>иссл.</v>
      </c>
      <c r="D810" s="155">
        <f t="shared" si="46"/>
        <v>430</v>
      </c>
      <c r="E810" s="155">
        <f>VLOOKUP(A810,[6]Лист2!$A$10:$G$1458,6,0)</f>
        <v>516</v>
      </c>
    </row>
    <row r="811" spans="1:5" ht="47.25" x14ac:dyDescent="0.2">
      <c r="A811" s="124">
        <v>60000004</v>
      </c>
      <c r="B811" s="8" t="s">
        <v>680</v>
      </c>
      <c r="C811" s="153" t="str">
        <f>VLOOKUP(A811,'[5]Прейскурант 2021'!$A$11:$I$1419,3,0)</f>
        <v>иссл.</v>
      </c>
      <c r="D811" s="155">
        <f t="shared" si="46"/>
        <v>1220</v>
      </c>
      <c r="E811" s="155">
        <f>VLOOKUP(A811,[6]Лист2!$A$10:$G$1458,6,0)</f>
        <v>1464</v>
      </c>
    </row>
    <row r="812" spans="1:5" ht="47.25" x14ac:dyDescent="0.2">
      <c r="A812" s="113">
        <v>60000528</v>
      </c>
      <c r="B812" s="2" t="s">
        <v>681</v>
      </c>
      <c r="C812" s="153" t="str">
        <f>VLOOKUP(A812,'[5]Прейскурант 2021'!$A$11:$I$1419,3,0)</f>
        <v>иссл.</v>
      </c>
      <c r="D812" s="155">
        <f t="shared" si="46"/>
        <v>370</v>
      </c>
      <c r="E812" s="155">
        <f>VLOOKUP(A812,[6]Лист2!$A$10:$G$1458,6,0)</f>
        <v>444</v>
      </c>
    </row>
    <row r="813" spans="1:5" ht="47.25" x14ac:dyDescent="0.2">
      <c r="A813" s="113">
        <v>60000529</v>
      </c>
      <c r="B813" s="2" t="s">
        <v>682</v>
      </c>
      <c r="C813" s="153" t="str">
        <f>VLOOKUP(A813,'[5]Прейскурант 2021'!$A$11:$I$1419,3,0)</f>
        <v>иссл.</v>
      </c>
      <c r="D813" s="155">
        <f t="shared" si="46"/>
        <v>290</v>
      </c>
      <c r="E813" s="155">
        <f>VLOOKUP(A813,[6]Лист2!$A$10:$G$1458,6,0)</f>
        <v>348</v>
      </c>
    </row>
    <row r="814" spans="1:5" ht="47.25" x14ac:dyDescent="0.2">
      <c r="A814" s="113">
        <v>60000530</v>
      </c>
      <c r="B814" s="119" t="s">
        <v>1542</v>
      </c>
      <c r="C814" s="153" t="str">
        <f>VLOOKUP(A814,'[5]Прейскурант 2021'!$A$11:$I$1419,3,0)</f>
        <v>иссл.</v>
      </c>
      <c r="D814" s="155">
        <f t="shared" si="46"/>
        <v>250</v>
      </c>
      <c r="E814" s="155">
        <f>VLOOKUP(A814,[6]Лист2!$A$10:$G$1458,6,0)</f>
        <v>300</v>
      </c>
    </row>
    <row r="815" spans="1:5" ht="47.25" x14ac:dyDescent="0.2">
      <c r="A815" s="113">
        <v>60000531</v>
      </c>
      <c r="B815" s="2" t="s">
        <v>684</v>
      </c>
      <c r="C815" s="153" t="str">
        <f>VLOOKUP(A815,'[5]Прейскурант 2021'!$A$11:$I$1419,3,0)</f>
        <v>иссл.</v>
      </c>
      <c r="D815" s="155">
        <f t="shared" si="46"/>
        <v>280</v>
      </c>
      <c r="E815" s="155">
        <f>VLOOKUP(A815,[6]Лист2!$A$10:$G$1458,6,0)</f>
        <v>336</v>
      </c>
    </row>
    <row r="816" spans="1:5" ht="47.25" x14ac:dyDescent="0.2">
      <c r="A816" s="113">
        <v>60000532</v>
      </c>
      <c r="B816" s="2" t="s">
        <v>685</v>
      </c>
      <c r="C816" s="153" t="str">
        <f>VLOOKUP(A816,'[5]Прейскурант 2021'!$A$11:$I$1419,3,0)</f>
        <v>иссл.</v>
      </c>
      <c r="D816" s="155">
        <f t="shared" si="46"/>
        <v>260</v>
      </c>
      <c r="E816" s="155">
        <f>VLOOKUP(A816,[6]Лист2!$A$10:$G$1458,6,0)</f>
        <v>312</v>
      </c>
    </row>
    <row r="817" spans="1:5" ht="47.25" x14ac:dyDescent="0.2">
      <c r="A817" s="113">
        <v>60000533</v>
      </c>
      <c r="B817" s="119" t="s">
        <v>1544</v>
      </c>
      <c r="C817" s="153" t="str">
        <f>VLOOKUP(A817,'[5]Прейскурант 2021'!$A$11:$I$1419,3,0)</f>
        <v>иссл.</v>
      </c>
      <c r="D817" s="155">
        <f t="shared" si="46"/>
        <v>290</v>
      </c>
      <c r="E817" s="155">
        <f>VLOOKUP(A817,[6]Лист2!$A$10:$G$1458,6,0)</f>
        <v>348</v>
      </c>
    </row>
    <row r="818" spans="1:5" ht="47.25" x14ac:dyDescent="0.2">
      <c r="A818" s="113">
        <v>60000534</v>
      </c>
      <c r="B818" s="2" t="s">
        <v>687</v>
      </c>
      <c r="C818" s="153" t="str">
        <f>VLOOKUP(A818,'[5]Прейскурант 2021'!$A$11:$I$1419,3,0)</f>
        <v>иссл.</v>
      </c>
      <c r="D818" s="155">
        <f t="shared" si="46"/>
        <v>450</v>
      </c>
      <c r="E818" s="155">
        <f>VLOOKUP(A818,[6]Лист2!$A$10:$G$1458,6,0)</f>
        <v>540</v>
      </c>
    </row>
    <row r="819" spans="1:5" ht="47.25" x14ac:dyDescent="0.2">
      <c r="A819" s="113">
        <v>60000535</v>
      </c>
      <c r="B819" s="119" t="s">
        <v>1521</v>
      </c>
      <c r="C819" s="153" t="str">
        <f>VLOOKUP(A819,'[5]Прейскурант 2021'!$A$11:$I$1419,3,0)</f>
        <v>иссл.</v>
      </c>
      <c r="D819" s="155">
        <f t="shared" si="46"/>
        <v>450</v>
      </c>
      <c r="E819" s="155">
        <f>VLOOKUP(A819,[6]Лист2!$A$10:$G$1458,6,0)</f>
        <v>540</v>
      </c>
    </row>
    <row r="820" spans="1:5" ht="47.25" x14ac:dyDescent="0.2">
      <c r="A820" s="113">
        <v>60000035</v>
      </c>
      <c r="B820" s="2" t="s">
        <v>689</v>
      </c>
      <c r="C820" s="153" t="str">
        <f>VLOOKUP(A820,'[5]Прейскурант 2021'!$A$11:$I$1419,3,0)</f>
        <v>иссл.</v>
      </c>
      <c r="D820" s="155">
        <f t="shared" si="46"/>
        <v>515</v>
      </c>
      <c r="E820" s="155">
        <f>VLOOKUP(A820,[6]Лист2!$A$10:$G$1458,6,0)</f>
        <v>618</v>
      </c>
    </row>
    <row r="821" spans="1:5" ht="47.25" x14ac:dyDescent="0.2">
      <c r="A821" s="113">
        <v>60000537</v>
      </c>
      <c r="B821" s="2" t="s">
        <v>690</v>
      </c>
      <c r="C821" s="153" t="str">
        <f>VLOOKUP(A821,'[5]Прейскурант 2021'!$A$11:$I$1419,3,0)</f>
        <v>иссл.</v>
      </c>
      <c r="D821" s="155">
        <f t="shared" si="46"/>
        <v>240</v>
      </c>
      <c r="E821" s="155">
        <f>VLOOKUP(A821,[6]Лист2!$A$10:$G$1458,6,0)</f>
        <v>288</v>
      </c>
    </row>
    <row r="822" spans="1:5" ht="31.5" x14ac:dyDescent="0.2">
      <c r="A822" s="113">
        <v>60000538</v>
      </c>
      <c r="B822" s="2" t="s">
        <v>691</v>
      </c>
      <c r="C822" s="153" t="str">
        <f>VLOOKUP(A822,'[5]Прейскурант 2021'!$A$11:$I$1419,3,0)</f>
        <v>иссл.</v>
      </c>
      <c r="D822" s="155">
        <f t="shared" si="46"/>
        <v>285</v>
      </c>
      <c r="E822" s="155">
        <f>VLOOKUP(A822,[6]Лист2!$A$10:$G$1458,6,0)</f>
        <v>342</v>
      </c>
    </row>
    <row r="823" spans="1:5" ht="47.25" x14ac:dyDescent="0.2">
      <c r="A823" s="113">
        <v>60000539</v>
      </c>
      <c r="B823" s="2" t="s">
        <v>692</v>
      </c>
      <c r="C823" s="153" t="str">
        <f>VLOOKUP(A823,'[5]Прейскурант 2021'!$A$11:$I$1419,3,0)</f>
        <v>иссл.</v>
      </c>
      <c r="D823" s="155">
        <f t="shared" si="46"/>
        <v>390</v>
      </c>
      <c r="E823" s="155">
        <f>VLOOKUP(A823,[6]Лист2!$A$10:$G$1458,6,0)</f>
        <v>468</v>
      </c>
    </row>
    <row r="824" spans="1:5" ht="47.25" x14ac:dyDescent="0.2">
      <c r="A824" s="113">
        <v>60000541</v>
      </c>
      <c r="B824" s="119" t="s">
        <v>1543</v>
      </c>
      <c r="C824" s="153" t="str">
        <f>VLOOKUP(A824,'[5]Прейскурант 2021'!$A$11:$I$1419,3,0)</f>
        <v>иссл.</v>
      </c>
      <c r="D824" s="155">
        <f t="shared" si="46"/>
        <v>560</v>
      </c>
      <c r="E824" s="155">
        <f>VLOOKUP(A824,[6]Лист2!$A$10:$G$1458,6,0)</f>
        <v>672</v>
      </c>
    </row>
    <row r="825" spans="1:5" ht="31.5" x14ac:dyDescent="0.2">
      <c r="A825" s="113">
        <v>60000542</v>
      </c>
      <c r="B825" s="2" t="s">
        <v>695</v>
      </c>
      <c r="C825" s="153" t="str">
        <f>VLOOKUP(A825,'[5]Прейскурант 2021'!$A$11:$I$1419,3,0)</f>
        <v>иссл.</v>
      </c>
      <c r="D825" s="155">
        <f t="shared" si="46"/>
        <v>485</v>
      </c>
      <c r="E825" s="155">
        <f>VLOOKUP(A825,[6]Лист2!$A$10:$G$1458,6,0)</f>
        <v>582</v>
      </c>
    </row>
    <row r="826" spans="1:5" ht="47.25" x14ac:dyDescent="0.2">
      <c r="A826" s="113">
        <v>60000543</v>
      </c>
      <c r="B826" s="119" t="s">
        <v>1610</v>
      </c>
      <c r="C826" s="153" t="str">
        <f>VLOOKUP(A826,'[5]Прейскурант 2021'!$A$11:$I$1419,3,0)</f>
        <v>иссл.</v>
      </c>
      <c r="D826" s="155">
        <f t="shared" si="46"/>
        <v>485</v>
      </c>
      <c r="E826" s="155">
        <f>VLOOKUP(A826,[6]Лист2!$A$10:$G$1458,6,0)</f>
        <v>582</v>
      </c>
    </row>
    <row r="827" spans="1:5" ht="94.5" x14ac:dyDescent="0.2">
      <c r="A827" s="113">
        <v>60000544</v>
      </c>
      <c r="B827" s="119" t="s">
        <v>1611</v>
      </c>
      <c r="C827" s="153" t="str">
        <f>VLOOKUP(A827,'[5]Прейскурант 2021'!$A$11:$I$1419,3,0)</f>
        <v>иссл.</v>
      </c>
      <c r="D827" s="155">
        <f t="shared" si="46"/>
        <v>1715</v>
      </c>
      <c r="E827" s="155">
        <f>VLOOKUP(A827,[6]Лист2!$A$10:$G$1458,6,0)</f>
        <v>2058</v>
      </c>
    </row>
    <row r="828" spans="1:5" ht="31.5" x14ac:dyDescent="0.2">
      <c r="A828" s="113">
        <v>60000545</v>
      </c>
      <c r="B828" s="2" t="s">
        <v>698</v>
      </c>
      <c r="C828" s="153" t="str">
        <f>VLOOKUP(A828,'[5]Прейскурант 2021'!$A$11:$I$1419,3,0)</f>
        <v>иссл.</v>
      </c>
      <c r="D828" s="155">
        <f t="shared" si="46"/>
        <v>365</v>
      </c>
      <c r="E828" s="155">
        <f>VLOOKUP(A828,[6]Лист2!$A$10:$G$1458,6,0)</f>
        <v>438</v>
      </c>
    </row>
    <row r="829" spans="1:5" ht="22.5" customHeight="1" x14ac:dyDescent="0.2">
      <c r="A829" s="113">
        <v>60000546</v>
      </c>
      <c r="B829" s="119" t="s">
        <v>1591</v>
      </c>
      <c r="C829" s="153" t="str">
        <f>VLOOKUP(A829,'[5]Прейскурант 2021'!$A$11:$I$1419,3,0)</f>
        <v>иссл.</v>
      </c>
      <c r="D829" s="155">
        <f t="shared" si="46"/>
        <v>450</v>
      </c>
      <c r="E829" s="155">
        <f>VLOOKUP(A829,[6]Лист2!$A$10:$G$1458,6,0)</f>
        <v>540</v>
      </c>
    </row>
    <row r="830" spans="1:5" ht="47.25" x14ac:dyDescent="0.2">
      <c r="A830" s="113">
        <v>60001004</v>
      </c>
      <c r="B830" s="119" t="s">
        <v>1522</v>
      </c>
      <c r="C830" s="153" t="str">
        <f>VLOOKUP(A830,'[5]Прейскурант 2021'!$A$11:$I$1419,3,0)</f>
        <v>иссл.</v>
      </c>
      <c r="D830" s="155">
        <f t="shared" si="46"/>
        <v>335</v>
      </c>
      <c r="E830" s="155">
        <f>VLOOKUP(A830,[6]Лист2!$A$10:$G$1458,6,0)</f>
        <v>402</v>
      </c>
    </row>
    <row r="831" spans="1:5" ht="63" x14ac:dyDescent="0.2">
      <c r="A831" s="112">
        <v>60000671</v>
      </c>
      <c r="B831" s="119" t="s">
        <v>1519</v>
      </c>
      <c r="C831" s="153" t="str">
        <f>VLOOKUP(A831,'[5]Прейскурант 2021'!$A$11:$I$1419,3,0)</f>
        <v>иссл.</v>
      </c>
      <c r="D831" s="155">
        <f t="shared" si="46"/>
        <v>820</v>
      </c>
      <c r="E831" s="155">
        <f>VLOOKUP(A831,[6]Лист2!$A$10:$G$1458,6,0)</f>
        <v>984</v>
      </c>
    </row>
    <row r="832" spans="1:5" ht="160.5" x14ac:dyDescent="0.2">
      <c r="A832" s="112">
        <v>60000691</v>
      </c>
      <c r="B832" s="119" t="s">
        <v>1541</v>
      </c>
      <c r="C832" s="153" t="str">
        <f>VLOOKUP(A832,'[5]Прейскурант 2021'!$A$11:$I$1419,3,0)</f>
        <v>иссл.</v>
      </c>
      <c r="D832" s="155">
        <f t="shared" si="46"/>
        <v>375</v>
      </c>
      <c r="E832" s="155">
        <f>VLOOKUP(A832,[6]Лист2!$A$10:$G$1458,6,0)</f>
        <v>450</v>
      </c>
    </row>
    <row r="833" spans="1:5" ht="31.5" x14ac:dyDescent="0.2">
      <c r="A833" s="112">
        <v>60000694</v>
      </c>
      <c r="B833" s="2" t="s">
        <v>709</v>
      </c>
      <c r="C833" s="153" t="str">
        <f>VLOOKUP(A833,'[5]Прейскурант 2021'!$A$11:$I$1419,3,0)</f>
        <v>иссл.</v>
      </c>
      <c r="D833" s="155">
        <f t="shared" si="46"/>
        <v>1845</v>
      </c>
      <c r="E833" s="155">
        <f>VLOOKUP(A833,[6]Лист2!$A$10:$G$1458,6,0)</f>
        <v>2214</v>
      </c>
    </row>
    <row r="834" spans="1:5" ht="103.5" customHeight="1" x14ac:dyDescent="0.2">
      <c r="A834" s="112">
        <v>60000695</v>
      </c>
      <c r="B834" s="4" t="s">
        <v>1612</v>
      </c>
      <c r="C834" s="153" t="str">
        <f>VLOOKUP(A834,'[5]Прейскурант 2021'!$A$11:$I$1419,3,0)</f>
        <v>вещество</v>
      </c>
      <c r="D834" s="155">
        <f t="shared" si="46"/>
        <v>545</v>
      </c>
      <c r="E834" s="155">
        <f>VLOOKUP(A834,[6]Лист2!$A$10:$G$1458,6,0)</f>
        <v>654</v>
      </c>
    </row>
    <row r="835" spans="1:5" ht="78.75" x14ac:dyDescent="0.2">
      <c r="A835" s="112">
        <v>60000212</v>
      </c>
      <c r="B835" s="4" t="s">
        <v>1530</v>
      </c>
      <c r="C835" s="153" t="s">
        <v>1531</v>
      </c>
      <c r="D835" s="155">
        <f t="shared" si="46"/>
        <v>895</v>
      </c>
      <c r="E835" s="155">
        <f>VLOOKUP(A835,[6]Лист2!$A$10:$G$1458,6,0)</f>
        <v>1074</v>
      </c>
    </row>
    <row r="836" spans="1:5" ht="63" x14ac:dyDescent="0.2">
      <c r="A836" s="112">
        <v>60000213</v>
      </c>
      <c r="B836" s="4" t="s">
        <v>1532</v>
      </c>
      <c r="C836" s="153" t="s">
        <v>1368</v>
      </c>
      <c r="D836" s="155">
        <f t="shared" si="46"/>
        <v>645</v>
      </c>
      <c r="E836" s="155">
        <f>VLOOKUP(A836,[6]Лист2!$A$10:$G$1458,6,0)</f>
        <v>774</v>
      </c>
    </row>
    <row r="837" spans="1:5" ht="63" x14ac:dyDescent="0.2">
      <c r="A837" s="112">
        <v>60000214</v>
      </c>
      <c r="B837" s="4" t="s">
        <v>1613</v>
      </c>
      <c r="C837" s="153" t="s">
        <v>1368</v>
      </c>
      <c r="D837" s="155">
        <f t="shared" si="46"/>
        <v>530</v>
      </c>
      <c r="E837" s="155">
        <f>VLOOKUP(A837,[6]Лист2!$A$10:$G$1458,6,0)</f>
        <v>636</v>
      </c>
    </row>
    <row r="838" spans="1:5" ht="63" x14ac:dyDescent="0.2">
      <c r="A838" s="112">
        <v>60000215</v>
      </c>
      <c r="B838" s="4" t="s">
        <v>1533</v>
      </c>
      <c r="C838" s="153" t="s">
        <v>1368</v>
      </c>
      <c r="D838" s="155">
        <f t="shared" si="46"/>
        <v>725</v>
      </c>
      <c r="E838" s="155">
        <f>VLOOKUP(A838,[6]Лист2!$A$10:$G$1458,6,0)</f>
        <v>870</v>
      </c>
    </row>
    <row r="839" spans="1:5" ht="63" x14ac:dyDescent="0.2">
      <c r="A839" s="112">
        <v>60000216</v>
      </c>
      <c r="B839" s="4" t="s">
        <v>1534</v>
      </c>
      <c r="C839" s="153" t="s">
        <v>1368</v>
      </c>
      <c r="D839" s="155">
        <f t="shared" si="46"/>
        <v>510</v>
      </c>
      <c r="E839" s="155">
        <f>VLOOKUP(A839,[6]Лист2!$A$10:$G$1458,6,0)</f>
        <v>612</v>
      </c>
    </row>
    <row r="840" spans="1:5" x14ac:dyDescent="0.2">
      <c r="A840" s="250" t="s">
        <v>1504</v>
      </c>
      <c r="B840" s="250"/>
      <c r="C840" s="250"/>
      <c r="D840" s="250"/>
      <c r="E840" s="250"/>
    </row>
    <row r="841" spans="1:5" ht="31.5" x14ac:dyDescent="0.2">
      <c r="A841" s="112">
        <v>60000610</v>
      </c>
      <c r="B841" s="8" t="s">
        <v>712</v>
      </c>
      <c r="C841" s="153" t="str">
        <f>VLOOKUP(A841,'[5]Прейскурант 2021'!$A$11:$I$1419,3,0)</f>
        <v>иссл.</v>
      </c>
      <c r="D841" s="155">
        <f t="shared" ref="D841:D872" si="47">E841/1.2</f>
        <v>845</v>
      </c>
      <c r="E841" s="155">
        <f>VLOOKUP(A841,[6]Лист2!$A$10:$G$1458,6,0)</f>
        <v>1014</v>
      </c>
    </row>
    <row r="842" spans="1:5" ht="31.5" x14ac:dyDescent="0.2">
      <c r="A842" s="112">
        <v>60000611</v>
      </c>
      <c r="B842" s="8" t="s">
        <v>713</v>
      </c>
      <c r="C842" s="153" t="str">
        <f>VLOOKUP(A842,'[5]Прейскурант 2021'!$A$11:$I$1419,3,0)</f>
        <v>иссл.</v>
      </c>
      <c r="D842" s="155">
        <f t="shared" si="47"/>
        <v>845</v>
      </c>
      <c r="E842" s="155">
        <f>VLOOKUP(A842,[6]Лист2!$A$10:$G$1458,6,0)</f>
        <v>1014</v>
      </c>
    </row>
    <row r="843" spans="1:5" ht="31.5" x14ac:dyDescent="0.2">
      <c r="A843" s="112">
        <v>60000612</v>
      </c>
      <c r="B843" s="139" t="s">
        <v>1547</v>
      </c>
      <c r="C843" s="153" t="str">
        <f>VLOOKUP(A843,'[5]Прейскурант 2021'!$A$11:$I$1419,3,0)</f>
        <v>иссл.</v>
      </c>
      <c r="D843" s="155">
        <f t="shared" si="47"/>
        <v>845</v>
      </c>
      <c r="E843" s="155">
        <f>VLOOKUP(A843,[6]Лист2!$A$10:$G$1458,6,0)</f>
        <v>1014</v>
      </c>
    </row>
    <row r="844" spans="1:5" ht="31.5" x14ac:dyDescent="0.2">
      <c r="A844" s="112">
        <v>60000613</v>
      </c>
      <c r="B844" s="139" t="s">
        <v>1548</v>
      </c>
      <c r="C844" s="153" t="str">
        <f>VLOOKUP(A844,'[5]Прейскурант 2021'!$A$11:$I$1419,3,0)</f>
        <v>иссл.</v>
      </c>
      <c r="D844" s="155">
        <f t="shared" si="47"/>
        <v>845</v>
      </c>
      <c r="E844" s="155">
        <f>VLOOKUP(A844,[6]Лист2!$A$10:$G$1458,6,0)</f>
        <v>1014</v>
      </c>
    </row>
    <row r="845" spans="1:5" ht="31.5" x14ac:dyDescent="0.2">
      <c r="A845" s="112">
        <v>60000614</v>
      </c>
      <c r="B845" s="8" t="s">
        <v>716</v>
      </c>
      <c r="C845" s="153" t="str">
        <f>VLOOKUP(A845,'[5]Прейскурант 2021'!$A$11:$I$1419,3,0)</f>
        <v>иссл.</v>
      </c>
      <c r="D845" s="155">
        <f t="shared" si="47"/>
        <v>845</v>
      </c>
      <c r="E845" s="155">
        <f>VLOOKUP(A845,[6]Лист2!$A$10:$G$1458,6,0)</f>
        <v>1014</v>
      </c>
    </row>
    <row r="846" spans="1:5" ht="31.5" x14ac:dyDescent="0.2">
      <c r="A846" s="112">
        <v>60000615</v>
      </c>
      <c r="B846" s="8" t="s">
        <v>717</v>
      </c>
      <c r="C846" s="153" t="str">
        <f>VLOOKUP(A846,'[5]Прейскурант 2021'!$A$11:$I$1419,3,0)</f>
        <v>иссл.</v>
      </c>
      <c r="D846" s="155">
        <f t="shared" si="47"/>
        <v>845</v>
      </c>
      <c r="E846" s="155">
        <f>VLOOKUP(A846,[6]Лист2!$A$10:$G$1458,6,0)</f>
        <v>1014</v>
      </c>
    </row>
    <row r="847" spans="1:5" ht="31.5" x14ac:dyDescent="0.2">
      <c r="A847" s="112">
        <v>60000616</v>
      </c>
      <c r="B847" s="8" t="s">
        <v>718</v>
      </c>
      <c r="C847" s="153" t="str">
        <f>VLOOKUP(A847,'[5]Прейскурант 2021'!$A$11:$I$1419,3,0)</f>
        <v>иссл.</v>
      </c>
      <c r="D847" s="155">
        <f t="shared" si="47"/>
        <v>845</v>
      </c>
      <c r="E847" s="155">
        <f>VLOOKUP(A847,[6]Лист2!$A$10:$G$1458,6,0)</f>
        <v>1014</v>
      </c>
    </row>
    <row r="848" spans="1:5" ht="31.5" x14ac:dyDescent="0.2">
      <c r="A848" s="112">
        <v>60000617</v>
      </c>
      <c r="B848" s="8" t="s">
        <v>719</v>
      </c>
      <c r="C848" s="153" t="str">
        <f>VLOOKUP(A848,'[5]Прейскурант 2021'!$A$11:$I$1419,3,0)</f>
        <v>иссл.</v>
      </c>
      <c r="D848" s="155">
        <f t="shared" si="47"/>
        <v>845</v>
      </c>
      <c r="E848" s="155">
        <f>VLOOKUP(A848,[6]Лист2!$A$10:$G$1458,6,0)</f>
        <v>1014</v>
      </c>
    </row>
    <row r="849" spans="1:5" ht="47.25" x14ac:dyDescent="0.2">
      <c r="A849" s="112">
        <v>60000618</v>
      </c>
      <c r="B849" s="139" t="s">
        <v>1549</v>
      </c>
      <c r="C849" s="153" t="str">
        <f>VLOOKUP(A849,'[5]Прейскурант 2021'!$A$11:$I$1419,3,0)</f>
        <v>иссл.</v>
      </c>
      <c r="D849" s="155">
        <f t="shared" si="47"/>
        <v>845</v>
      </c>
      <c r="E849" s="155">
        <f>VLOOKUP(A849,[6]Лист2!$A$10:$G$1458,6,0)</f>
        <v>1014</v>
      </c>
    </row>
    <row r="850" spans="1:5" ht="31.5" x14ac:dyDescent="0.2">
      <c r="A850" s="112">
        <v>60000619</v>
      </c>
      <c r="B850" s="8" t="s">
        <v>721</v>
      </c>
      <c r="C850" s="153" t="str">
        <f>VLOOKUP(A850,'[5]Прейскурант 2021'!$A$11:$I$1419,3,0)</f>
        <v>иссл.</v>
      </c>
      <c r="D850" s="155">
        <f t="shared" si="47"/>
        <v>845</v>
      </c>
      <c r="E850" s="155">
        <f>VLOOKUP(A850,[6]Лист2!$A$10:$G$1458,6,0)</f>
        <v>1014</v>
      </c>
    </row>
    <row r="851" spans="1:5" ht="31.5" x14ac:dyDescent="0.2">
      <c r="A851" s="112">
        <v>60000620</v>
      </c>
      <c r="B851" s="139" t="s">
        <v>1550</v>
      </c>
      <c r="C851" s="153" t="str">
        <f>VLOOKUP(A851,'[5]Прейскурант 2021'!$A$11:$I$1419,3,0)</f>
        <v>иссл.</v>
      </c>
      <c r="D851" s="155">
        <f t="shared" si="47"/>
        <v>845</v>
      </c>
      <c r="E851" s="155">
        <f>VLOOKUP(A851,[6]Лист2!$A$10:$G$1458,6,0)</f>
        <v>1014</v>
      </c>
    </row>
    <row r="852" spans="1:5" ht="31.5" x14ac:dyDescent="0.2">
      <c r="A852" s="112">
        <v>60000621</v>
      </c>
      <c r="B852" s="8" t="s">
        <v>723</v>
      </c>
      <c r="C852" s="153" t="str">
        <f>VLOOKUP(A852,'[5]Прейскурант 2021'!$A$11:$I$1419,3,0)</f>
        <v>иссл.</v>
      </c>
      <c r="D852" s="155">
        <f t="shared" si="47"/>
        <v>845</v>
      </c>
      <c r="E852" s="155">
        <f>VLOOKUP(A852,[6]Лист2!$A$10:$G$1458,6,0)</f>
        <v>1014</v>
      </c>
    </row>
    <row r="853" spans="1:5" ht="39" customHeight="1" x14ac:dyDescent="0.2">
      <c r="A853" s="112">
        <v>60000622</v>
      </c>
      <c r="B853" s="8" t="s">
        <v>724</v>
      </c>
      <c r="C853" s="153" t="str">
        <f>VLOOKUP(A853,'[5]Прейскурант 2021'!$A$11:$I$1419,3,0)</f>
        <v>иссл.</v>
      </c>
      <c r="D853" s="155">
        <f t="shared" si="47"/>
        <v>845</v>
      </c>
      <c r="E853" s="155">
        <f>VLOOKUP(A853,[6]Лист2!$A$10:$G$1458,6,0)</f>
        <v>1014</v>
      </c>
    </row>
    <row r="854" spans="1:5" ht="31.5" x14ac:dyDescent="0.2">
      <c r="A854" s="112">
        <v>60000623</v>
      </c>
      <c r="B854" s="8" t="s">
        <v>725</v>
      </c>
      <c r="C854" s="153" t="str">
        <f>VLOOKUP(A854,'[5]Прейскурант 2021'!$A$11:$I$1419,3,0)</f>
        <v>иссл.</v>
      </c>
      <c r="D854" s="155">
        <f t="shared" si="47"/>
        <v>845</v>
      </c>
      <c r="E854" s="155">
        <f>VLOOKUP(A854,[6]Лист2!$A$10:$G$1458,6,0)</f>
        <v>1014</v>
      </c>
    </row>
    <row r="855" spans="1:5" ht="47.25" x14ac:dyDescent="0.2">
      <c r="A855" s="112">
        <v>60000624</v>
      </c>
      <c r="B855" s="8" t="s">
        <v>726</v>
      </c>
      <c r="C855" s="153" t="str">
        <f>VLOOKUP(A855,'[5]Прейскурант 2021'!$A$11:$I$1419,3,0)</f>
        <v>иссл.</v>
      </c>
      <c r="D855" s="155">
        <f t="shared" si="47"/>
        <v>845</v>
      </c>
      <c r="E855" s="155">
        <f>VLOOKUP(A855,[6]Лист2!$A$10:$G$1458,6,0)</f>
        <v>1014</v>
      </c>
    </row>
    <row r="856" spans="1:5" ht="47.25" x14ac:dyDescent="0.2">
      <c r="A856" s="112">
        <v>60000625</v>
      </c>
      <c r="B856" s="139" t="s">
        <v>1551</v>
      </c>
      <c r="C856" s="153" t="str">
        <f>VLOOKUP(A856,'[5]Прейскурант 2021'!$A$11:$I$1419,3,0)</f>
        <v>иссл.</v>
      </c>
      <c r="D856" s="155">
        <f t="shared" si="47"/>
        <v>845</v>
      </c>
      <c r="E856" s="155">
        <f>VLOOKUP(A856,[6]Лист2!$A$10:$G$1458,6,0)</f>
        <v>1014</v>
      </c>
    </row>
    <row r="857" spans="1:5" ht="31.5" x14ac:dyDescent="0.2">
      <c r="A857" s="112">
        <v>60000626</v>
      </c>
      <c r="B857" s="8" t="s">
        <v>728</v>
      </c>
      <c r="C857" s="153" t="str">
        <f>VLOOKUP(A857,'[5]Прейскурант 2021'!$A$11:$I$1419,3,0)</f>
        <v>иссл.</v>
      </c>
      <c r="D857" s="155">
        <f t="shared" si="47"/>
        <v>845</v>
      </c>
      <c r="E857" s="155">
        <f>VLOOKUP(A857,[6]Лист2!$A$10:$G$1458,6,0)</f>
        <v>1014</v>
      </c>
    </row>
    <row r="858" spans="1:5" ht="31.5" x14ac:dyDescent="0.2">
      <c r="A858" s="112">
        <v>60000628</v>
      </c>
      <c r="B858" s="8" t="s">
        <v>729</v>
      </c>
      <c r="C858" s="153" t="str">
        <f>VLOOKUP(A858,'[5]Прейскурант 2021'!$A$11:$I$1419,3,0)</f>
        <v>иссл.</v>
      </c>
      <c r="D858" s="155">
        <f t="shared" si="47"/>
        <v>845</v>
      </c>
      <c r="E858" s="155">
        <f>VLOOKUP(A858,[6]Лист2!$A$10:$G$1458,6,0)</f>
        <v>1014</v>
      </c>
    </row>
    <row r="859" spans="1:5" ht="47.25" x14ac:dyDescent="0.2">
      <c r="A859" s="112">
        <v>60000629</v>
      </c>
      <c r="B859" s="139" t="s">
        <v>1552</v>
      </c>
      <c r="C859" s="153" t="str">
        <f>VLOOKUP(A859,'[5]Прейскурант 2021'!$A$11:$I$1419,3,0)</f>
        <v>иссл.</v>
      </c>
      <c r="D859" s="155">
        <f t="shared" si="47"/>
        <v>845</v>
      </c>
      <c r="E859" s="155">
        <f>VLOOKUP(A859,[6]Лист2!$A$10:$G$1458,6,0)</f>
        <v>1014</v>
      </c>
    </row>
    <row r="860" spans="1:5" ht="31.5" x14ac:dyDescent="0.2">
      <c r="A860" s="112">
        <v>60000630</v>
      </c>
      <c r="B860" s="8" t="s">
        <v>731</v>
      </c>
      <c r="C860" s="153" t="str">
        <f>VLOOKUP(A860,'[5]Прейскурант 2021'!$A$11:$I$1419,3,0)</f>
        <v>иссл.</v>
      </c>
      <c r="D860" s="155">
        <f t="shared" si="47"/>
        <v>845</v>
      </c>
      <c r="E860" s="155">
        <f>VLOOKUP(A860,[6]Лист2!$A$10:$G$1458,6,0)</f>
        <v>1014</v>
      </c>
    </row>
    <row r="861" spans="1:5" ht="47.25" x14ac:dyDescent="0.2">
      <c r="A861" s="112">
        <v>60000631</v>
      </c>
      <c r="B861" s="139" t="s">
        <v>1553</v>
      </c>
      <c r="C861" s="153" t="str">
        <f>VLOOKUP(A861,'[5]Прейскурант 2021'!$A$11:$I$1419,3,0)</f>
        <v>иссл.</v>
      </c>
      <c r="D861" s="155">
        <f t="shared" si="47"/>
        <v>845</v>
      </c>
      <c r="E861" s="155">
        <f>VLOOKUP(A861,[6]Лист2!$A$10:$G$1458,6,0)</f>
        <v>1014</v>
      </c>
    </row>
    <row r="862" spans="1:5" ht="47.25" x14ac:dyDescent="0.2">
      <c r="A862" s="112">
        <v>60000632</v>
      </c>
      <c r="B862" s="139" t="s">
        <v>1554</v>
      </c>
      <c r="C862" s="153" t="str">
        <f>VLOOKUP(A862,'[5]Прейскурант 2021'!$A$11:$I$1419,3,0)</f>
        <v>иссл.</v>
      </c>
      <c r="D862" s="155">
        <f t="shared" si="47"/>
        <v>845</v>
      </c>
      <c r="E862" s="155">
        <f>VLOOKUP(A862,[6]Лист2!$A$10:$G$1458,6,0)</f>
        <v>1014</v>
      </c>
    </row>
    <row r="863" spans="1:5" ht="47.25" x14ac:dyDescent="0.2">
      <c r="A863" s="112">
        <v>60000633</v>
      </c>
      <c r="B863" s="8" t="s">
        <v>734</v>
      </c>
      <c r="C863" s="153" t="str">
        <f>VLOOKUP(A863,'[5]Прейскурант 2021'!$A$11:$I$1419,3,0)</f>
        <v>иссл.</v>
      </c>
      <c r="D863" s="155">
        <f t="shared" si="47"/>
        <v>845</v>
      </c>
      <c r="E863" s="155">
        <f>VLOOKUP(A863,[6]Лист2!$A$10:$G$1458,6,0)</f>
        <v>1014</v>
      </c>
    </row>
    <row r="864" spans="1:5" ht="31.5" x14ac:dyDescent="0.2">
      <c r="A864" s="112">
        <v>60000634</v>
      </c>
      <c r="B864" s="139" t="s">
        <v>1555</v>
      </c>
      <c r="C864" s="153" t="str">
        <f>VLOOKUP(A864,'[5]Прейскурант 2021'!$A$11:$I$1419,3,0)</f>
        <v>иссл.</v>
      </c>
      <c r="D864" s="155">
        <f t="shared" si="47"/>
        <v>845</v>
      </c>
      <c r="E864" s="155">
        <f>VLOOKUP(A864,[6]Лист2!$A$10:$G$1458,6,0)</f>
        <v>1014</v>
      </c>
    </row>
    <row r="865" spans="1:5" ht="31.5" x14ac:dyDescent="0.2">
      <c r="A865" s="112">
        <v>60000635</v>
      </c>
      <c r="B865" s="8" t="s">
        <v>736</v>
      </c>
      <c r="C865" s="153" t="str">
        <f>VLOOKUP(A865,'[5]Прейскурант 2021'!$A$11:$I$1419,3,0)</f>
        <v>иссл.</v>
      </c>
      <c r="D865" s="155">
        <f t="shared" si="47"/>
        <v>845</v>
      </c>
      <c r="E865" s="155">
        <f>VLOOKUP(A865,[6]Лист2!$A$10:$G$1458,6,0)</f>
        <v>1014</v>
      </c>
    </row>
    <row r="866" spans="1:5" ht="31.5" x14ac:dyDescent="0.2">
      <c r="A866" s="112">
        <v>60000638</v>
      </c>
      <c r="B866" s="139" t="s">
        <v>1556</v>
      </c>
      <c r="C866" s="153" t="str">
        <f>VLOOKUP(A866,'[5]Прейскурант 2021'!$A$11:$I$1419,3,0)</f>
        <v>иссл.</v>
      </c>
      <c r="D866" s="155">
        <f t="shared" si="47"/>
        <v>845</v>
      </c>
      <c r="E866" s="155">
        <f>VLOOKUP(A866,[6]Лист2!$A$10:$G$1458,6,0)</f>
        <v>1014</v>
      </c>
    </row>
    <row r="867" spans="1:5" ht="47.25" x14ac:dyDescent="0.2">
      <c r="A867" s="112">
        <v>60000639</v>
      </c>
      <c r="B867" s="8" t="s">
        <v>738</v>
      </c>
      <c r="C867" s="153" t="str">
        <f>VLOOKUP(A867,'[5]Прейскурант 2021'!$A$11:$I$1419,3,0)</f>
        <v>иссл.</v>
      </c>
      <c r="D867" s="155">
        <f t="shared" si="47"/>
        <v>845</v>
      </c>
      <c r="E867" s="155">
        <f>VLOOKUP(A867,[6]Лист2!$A$10:$G$1458,6,0)</f>
        <v>1014</v>
      </c>
    </row>
    <row r="868" spans="1:5" ht="47.25" x14ac:dyDescent="0.2">
      <c r="A868" s="112">
        <v>60000641</v>
      </c>
      <c r="B868" s="139" t="s">
        <v>1557</v>
      </c>
      <c r="C868" s="153" t="str">
        <f>VLOOKUP(A868,'[5]Прейскурант 2021'!$A$11:$I$1419,3,0)</f>
        <v>иссл.</v>
      </c>
      <c r="D868" s="155">
        <f t="shared" si="47"/>
        <v>845</v>
      </c>
      <c r="E868" s="155">
        <f>VLOOKUP(A868,[6]Лист2!$A$10:$G$1458,6,0)</f>
        <v>1014</v>
      </c>
    </row>
    <row r="869" spans="1:5" ht="31.5" x14ac:dyDescent="0.2">
      <c r="A869" s="112">
        <v>60000643</v>
      </c>
      <c r="B869" s="8" t="s">
        <v>740</v>
      </c>
      <c r="C869" s="153" t="str">
        <f>VLOOKUP(A869,'[5]Прейскурант 2021'!$A$11:$I$1419,3,0)</f>
        <v>иссл.</v>
      </c>
      <c r="D869" s="155">
        <f t="shared" si="47"/>
        <v>845</v>
      </c>
      <c r="E869" s="155">
        <f>VLOOKUP(A869,[6]Лист2!$A$10:$G$1458,6,0)</f>
        <v>1014</v>
      </c>
    </row>
    <row r="870" spans="1:5" ht="47.25" x14ac:dyDescent="0.2">
      <c r="A870" s="112">
        <v>60000644</v>
      </c>
      <c r="B870" s="139" t="s">
        <v>1558</v>
      </c>
      <c r="C870" s="153" t="str">
        <f>VLOOKUP(A870,'[5]Прейскурант 2021'!$A$11:$I$1419,3,0)</f>
        <v>иссл.</v>
      </c>
      <c r="D870" s="155">
        <f t="shared" si="47"/>
        <v>845</v>
      </c>
      <c r="E870" s="155">
        <f>VLOOKUP(A870,[6]Лист2!$A$10:$G$1458,6,0)</f>
        <v>1014</v>
      </c>
    </row>
    <row r="871" spans="1:5" ht="40.5" customHeight="1" x14ac:dyDescent="0.2">
      <c r="A871" s="113">
        <v>60001320</v>
      </c>
      <c r="B871" s="119" t="s">
        <v>1545</v>
      </c>
      <c r="C871" s="153" t="str">
        <f>VLOOKUP(A871,'[5]Прейскурант 2021'!$A$11:$I$1419,3,0)</f>
        <v>иссл.</v>
      </c>
      <c r="D871" s="155">
        <f t="shared" si="47"/>
        <v>845</v>
      </c>
      <c r="E871" s="155">
        <f>VLOOKUP(A871,[6]Лист2!$A$10:$G$1458,6,0)</f>
        <v>1014</v>
      </c>
    </row>
    <row r="872" spans="1:5" ht="31.5" x14ac:dyDescent="0.2">
      <c r="A872" s="113">
        <v>60000627</v>
      </c>
      <c r="B872" s="2" t="s">
        <v>745</v>
      </c>
      <c r="C872" s="153" t="str">
        <f>VLOOKUP(A872,'[5]Прейскурант 2021'!$A$11:$I$1419,3,0)</f>
        <v>иссл.</v>
      </c>
      <c r="D872" s="155">
        <f t="shared" si="47"/>
        <v>845</v>
      </c>
      <c r="E872" s="155">
        <f>VLOOKUP(A872,[6]Лист2!$A$10:$G$1458,6,0)</f>
        <v>1014</v>
      </c>
    </row>
    <row r="873" spans="1:5" x14ac:dyDescent="0.2">
      <c r="A873" s="248" t="s">
        <v>747</v>
      </c>
      <c r="B873" s="248"/>
      <c r="C873" s="248"/>
      <c r="D873" s="248"/>
      <c r="E873" s="248"/>
    </row>
    <row r="874" spans="1:5" ht="31.5" x14ac:dyDescent="0.2">
      <c r="A874" s="112">
        <v>60000547</v>
      </c>
      <c r="B874" s="8" t="s">
        <v>748</v>
      </c>
      <c r="C874" s="153" t="str">
        <f>VLOOKUP(A874,'[5]Прейскурант 2021'!$A$11:$I$1419,3,0)</f>
        <v>иссл.</v>
      </c>
      <c r="D874" s="155">
        <f t="shared" ref="D874:D917" si="48">E874/1.2</f>
        <v>330</v>
      </c>
      <c r="E874" s="155">
        <f>VLOOKUP(A874,[6]Лист2!$A$10:$G$1458,6,0)</f>
        <v>396</v>
      </c>
    </row>
    <row r="875" spans="1:5" ht="31.5" x14ac:dyDescent="0.2">
      <c r="A875" s="112">
        <v>60000548</v>
      </c>
      <c r="B875" s="139" t="s">
        <v>1559</v>
      </c>
      <c r="C875" s="153" t="str">
        <f>VLOOKUP(A875,'[5]Прейскурант 2021'!$A$11:$I$1419,3,0)</f>
        <v>иссл.</v>
      </c>
      <c r="D875" s="155">
        <f t="shared" si="48"/>
        <v>520</v>
      </c>
      <c r="E875" s="155">
        <f>VLOOKUP(A875,[6]Лист2!$A$10:$G$1458,6,0)</f>
        <v>624</v>
      </c>
    </row>
    <row r="876" spans="1:5" ht="47.25" x14ac:dyDescent="0.2">
      <c r="A876" s="112">
        <v>60000549</v>
      </c>
      <c r="B876" s="139" t="s">
        <v>1560</v>
      </c>
      <c r="C876" s="153" t="str">
        <f>VLOOKUP(A876,'[5]Прейскурант 2021'!$A$11:$I$1419,3,0)</f>
        <v>иссл.</v>
      </c>
      <c r="D876" s="155">
        <f t="shared" si="48"/>
        <v>390</v>
      </c>
      <c r="E876" s="155">
        <f>VLOOKUP(A876,[6]Лист2!$A$10:$G$1458,6,0)</f>
        <v>468</v>
      </c>
    </row>
    <row r="877" spans="1:5" ht="31.5" x14ac:dyDescent="0.2">
      <c r="A877" s="112">
        <v>60000550</v>
      </c>
      <c r="B877" s="8" t="s">
        <v>751</v>
      </c>
      <c r="C877" s="153" t="str">
        <f>VLOOKUP(A877,'[5]Прейскурант 2021'!$A$11:$I$1419,3,0)</f>
        <v>иссл.</v>
      </c>
      <c r="D877" s="155">
        <f t="shared" si="48"/>
        <v>300</v>
      </c>
      <c r="E877" s="155">
        <f>VLOOKUP(A877,[6]Лист2!$A$10:$G$1458,6,0)</f>
        <v>360</v>
      </c>
    </row>
    <row r="878" spans="1:5" ht="31.5" x14ac:dyDescent="0.2">
      <c r="A878" s="112">
        <v>60000551</v>
      </c>
      <c r="B878" s="8" t="s">
        <v>1561</v>
      </c>
      <c r="C878" s="153" t="str">
        <f>VLOOKUP(A878,'[5]Прейскурант 2021'!$A$11:$I$1419,3,0)</f>
        <v>иссл.</v>
      </c>
      <c r="D878" s="155">
        <f t="shared" si="48"/>
        <v>145</v>
      </c>
      <c r="E878" s="155">
        <f>VLOOKUP(A878,[6]Лист2!$A$10:$G$1458,6,0)</f>
        <v>174</v>
      </c>
    </row>
    <row r="879" spans="1:5" ht="31.5" x14ac:dyDescent="0.2">
      <c r="A879" s="112">
        <v>60000552</v>
      </c>
      <c r="B879" s="8" t="s">
        <v>753</v>
      </c>
      <c r="C879" s="153" t="str">
        <f>VLOOKUP(A879,'[5]Прейскурант 2021'!$A$11:$I$1419,3,0)</f>
        <v>иссл.</v>
      </c>
      <c r="D879" s="155">
        <f t="shared" si="48"/>
        <v>790</v>
      </c>
      <c r="E879" s="155">
        <f>VLOOKUP(A879,[6]Лист2!$A$10:$G$1458,6,0)</f>
        <v>948</v>
      </c>
    </row>
    <row r="880" spans="1:5" ht="31.5" x14ac:dyDescent="0.2">
      <c r="A880" s="112">
        <v>60000553</v>
      </c>
      <c r="B880" s="8" t="s">
        <v>754</v>
      </c>
      <c r="C880" s="153" t="str">
        <f>VLOOKUP(A880,'[5]Прейскурант 2021'!$A$11:$I$1419,3,0)</f>
        <v>иссл.</v>
      </c>
      <c r="D880" s="155">
        <f t="shared" si="48"/>
        <v>520</v>
      </c>
      <c r="E880" s="155">
        <f>VLOOKUP(A880,[6]Лист2!$A$10:$G$1458,6,0)</f>
        <v>624</v>
      </c>
    </row>
    <row r="881" spans="1:5" ht="31.5" x14ac:dyDescent="0.2">
      <c r="A881" s="112">
        <v>60000554</v>
      </c>
      <c r="B881" s="8" t="s">
        <v>755</v>
      </c>
      <c r="C881" s="153" t="str">
        <f>VLOOKUP(A881,'[5]Прейскурант 2021'!$A$11:$I$1419,3,0)</f>
        <v>иссл.</v>
      </c>
      <c r="D881" s="155">
        <f t="shared" si="48"/>
        <v>205</v>
      </c>
      <c r="E881" s="155">
        <f>VLOOKUP(A881,[6]Лист2!$A$10:$G$1458,6,0)</f>
        <v>246</v>
      </c>
    </row>
    <row r="882" spans="1:5" ht="31.5" x14ac:dyDescent="0.2">
      <c r="A882" s="112">
        <v>60000555</v>
      </c>
      <c r="B882" s="8" t="s">
        <v>756</v>
      </c>
      <c r="C882" s="153" t="str">
        <f>VLOOKUP(A882,'[5]Прейскурант 2021'!$A$11:$I$1419,3,0)</f>
        <v>иссл.</v>
      </c>
      <c r="D882" s="155">
        <f t="shared" si="48"/>
        <v>355</v>
      </c>
      <c r="E882" s="155">
        <f>VLOOKUP(A882,[6]Лист2!$A$10:$G$1458,6,0)</f>
        <v>426</v>
      </c>
    </row>
    <row r="883" spans="1:5" ht="47.25" x14ac:dyDescent="0.2">
      <c r="A883" s="112">
        <v>60000557</v>
      </c>
      <c r="B883" s="139" t="s">
        <v>1401</v>
      </c>
      <c r="C883" s="153" t="str">
        <f>VLOOKUP(A883,'[5]Прейскурант 2021'!$A$11:$I$1419,3,0)</f>
        <v>иссл.</v>
      </c>
      <c r="D883" s="155">
        <f t="shared" si="48"/>
        <v>205</v>
      </c>
      <c r="E883" s="155">
        <f>VLOOKUP(A883,[6]Лист2!$A$10:$G$1458,6,0)</f>
        <v>246</v>
      </c>
    </row>
    <row r="884" spans="1:5" ht="47.25" x14ac:dyDescent="0.2">
      <c r="A884" s="112">
        <v>60000558</v>
      </c>
      <c r="B884" s="139" t="s">
        <v>1564</v>
      </c>
      <c r="C884" s="153" t="str">
        <f>VLOOKUP(A884,'[5]Прейскурант 2021'!$A$11:$I$1419,3,0)</f>
        <v>иссл.</v>
      </c>
      <c r="D884" s="155">
        <f t="shared" si="48"/>
        <v>525</v>
      </c>
      <c r="E884" s="155">
        <f>VLOOKUP(A884,[6]Лист2!$A$10:$G$1458,6,0)</f>
        <v>630</v>
      </c>
    </row>
    <row r="885" spans="1:5" ht="31.5" x14ac:dyDescent="0.2">
      <c r="A885" s="112">
        <v>60000559</v>
      </c>
      <c r="B885" s="139" t="s">
        <v>1562</v>
      </c>
      <c r="C885" s="153" t="str">
        <f>VLOOKUP(A885,'[5]Прейскурант 2021'!$A$11:$I$1419,3,0)</f>
        <v>иссл.</v>
      </c>
      <c r="D885" s="155">
        <f t="shared" si="48"/>
        <v>540</v>
      </c>
      <c r="E885" s="155">
        <f>VLOOKUP(A885,[6]Лист2!$A$10:$G$1458,6,0)</f>
        <v>648</v>
      </c>
    </row>
    <row r="886" spans="1:5" ht="31.5" x14ac:dyDescent="0.2">
      <c r="A886" s="112">
        <v>60000560</v>
      </c>
      <c r="B886" s="8" t="s">
        <v>760</v>
      </c>
      <c r="C886" s="153" t="str">
        <f>VLOOKUP(A886,'[5]Прейскурант 2021'!$A$11:$I$1419,3,0)</f>
        <v>иссл.</v>
      </c>
      <c r="D886" s="155">
        <f t="shared" si="48"/>
        <v>540</v>
      </c>
      <c r="E886" s="155">
        <f>VLOOKUP(A886,[6]Лист2!$A$10:$G$1458,6,0)</f>
        <v>648</v>
      </c>
    </row>
    <row r="887" spans="1:5" ht="47.25" x14ac:dyDescent="0.2">
      <c r="A887" s="112">
        <v>60000561</v>
      </c>
      <c r="B887" s="139" t="s">
        <v>1563</v>
      </c>
      <c r="C887" s="153" t="str">
        <f>VLOOKUP(A887,'[5]Прейскурант 2021'!$A$11:$I$1419,3,0)</f>
        <v>иссл.</v>
      </c>
      <c r="D887" s="155">
        <f t="shared" si="48"/>
        <v>345</v>
      </c>
      <c r="E887" s="155">
        <f>VLOOKUP(A887,[6]Лист2!$A$10:$G$1458,6,0)</f>
        <v>414</v>
      </c>
    </row>
    <row r="888" spans="1:5" ht="31.5" x14ac:dyDescent="0.2">
      <c r="A888" s="112">
        <v>60000562</v>
      </c>
      <c r="B888" s="8" t="s">
        <v>762</v>
      </c>
      <c r="C888" s="153" t="str">
        <f>VLOOKUP(A888,'[5]Прейскурант 2021'!$A$11:$I$1419,3,0)</f>
        <v>иссл.</v>
      </c>
      <c r="D888" s="155">
        <f t="shared" si="48"/>
        <v>315</v>
      </c>
      <c r="E888" s="155">
        <f>VLOOKUP(A888,[6]Лист2!$A$10:$G$1458,6,0)</f>
        <v>378</v>
      </c>
    </row>
    <row r="889" spans="1:5" ht="31.5" x14ac:dyDescent="0.2">
      <c r="A889" s="112">
        <v>60000565</v>
      </c>
      <c r="B889" s="8" t="s">
        <v>763</v>
      </c>
      <c r="C889" s="153" t="str">
        <f>VLOOKUP(A889,'[5]Прейскурант 2021'!$A$11:$I$1419,3,0)</f>
        <v>иссл.</v>
      </c>
      <c r="D889" s="155">
        <f t="shared" si="48"/>
        <v>445</v>
      </c>
      <c r="E889" s="155">
        <f>VLOOKUP(A889,[6]Лист2!$A$10:$G$1458,6,0)</f>
        <v>534</v>
      </c>
    </row>
    <row r="890" spans="1:5" ht="47.25" x14ac:dyDescent="0.2">
      <c r="A890" s="112">
        <v>60000566</v>
      </c>
      <c r="B890" s="139" t="s">
        <v>1565</v>
      </c>
      <c r="C890" s="153" t="str">
        <f>VLOOKUP(A890,'[5]Прейскурант 2021'!$A$11:$I$1419,3,0)</f>
        <v>иссл.</v>
      </c>
      <c r="D890" s="155">
        <f t="shared" si="48"/>
        <v>295</v>
      </c>
      <c r="E890" s="155">
        <f>VLOOKUP(A890,[6]Лист2!$A$10:$G$1458,6,0)</f>
        <v>354</v>
      </c>
    </row>
    <row r="891" spans="1:5" ht="22.5" customHeight="1" x14ac:dyDescent="0.2">
      <c r="A891" s="112">
        <v>60000567</v>
      </c>
      <c r="B891" s="8" t="s">
        <v>765</v>
      </c>
      <c r="C891" s="153" t="str">
        <f>VLOOKUP(A891,'[5]Прейскурант 2021'!$A$11:$I$1419,3,0)</f>
        <v>иссл.</v>
      </c>
      <c r="D891" s="155">
        <f t="shared" si="48"/>
        <v>430</v>
      </c>
      <c r="E891" s="155">
        <f>VLOOKUP(A891,[6]Лист2!$A$10:$G$1458,6,0)</f>
        <v>516</v>
      </c>
    </row>
    <row r="892" spans="1:5" ht="47.25" x14ac:dyDescent="0.2">
      <c r="A892" s="112">
        <v>60000569</v>
      </c>
      <c r="B892" s="139" t="s">
        <v>1566</v>
      </c>
      <c r="C892" s="153" t="str">
        <f>VLOOKUP(A892,'[5]Прейскурант 2021'!$A$11:$I$1419,3,0)</f>
        <v>иссл.</v>
      </c>
      <c r="D892" s="155">
        <f t="shared" si="48"/>
        <v>445</v>
      </c>
      <c r="E892" s="155">
        <f>VLOOKUP(A892,[6]Лист2!$A$10:$G$1458,6,0)</f>
        <v>534</v>
      </c>
    </row>
    <row r="893" spans="1:5" ht="31.5" x14ac:dyDescent="0.2">
      <c r="A893" s="112">
        <v>60000570</v>
      </c>
      <c r="B893" s="8" t="s">
        <v>1567</v>
      </c>
      <c r="C893" s="153" t="str">
        <f>VLOOKUP(A893,'[5]Прейскурант 2021'!$A$11:$I$1419,3,0)</f>
        <v>иссл.</v>
      </c>
      <c r="D893" s="155">
        <f t="shared" si="48"/>
        <v>452.5</v>
      </c>
      <c r="E893" s="155">
        <f>VLOOKUP(A893,[6]Лист2!$A$10:$G$1458,6,0)</f>
        <v>543</v>
      </c>
    </row>
    <row r="894" spans="1:5" x14ac:dyDescent="0.2">
      <c r="A894" s="112">
        <v>60000571</v>
      </c>
      <c r="B894" s="8" t="s">
        <v>768</v>
      </c>
      <c r="C894" s="153" t="str">
        <f>VLOOKUP(A894,'[5]Прейскурант 2021'!$A$11:$I$1419,3,0)</f>
        <v>иссл.</v>
      </c>
      <c r="D894" s="155">
        <f t="shared" si="48"/>
        <v>970</v>
      </c>
      <c r="E894" s="155">
        <f>VLOOKUP(A894,[6]Лист2!$A$10:$G$1458,6,0)</f>
        <v>1164</v>
      </c>
    </row>
    <row r="895" spans="1:5" ht="47.25" x14ac:dyDescent="0.2">
      <c r="A895" s="112">
        <v>60000572</v>
      </c>
      <c r="B895" s="139" t="s">
        <v>1568</v>
      </c>
      <c r="C895" s="153" t="str">
        <f>VLOOKUP(A895,'[5]Прейскурант 2021'!$A$11:$I$1419,3,0)</f>
        <v>иссл.</v>
      </c>
      <c r="D895" s="155">
        <f t="shared" si="48"/>
        <v>415</v>
      </c>
      <c r="E895" s="155">
        <f>VLOOKUP(A895,[6]Лист2!$A$10:$G$1458,6,0)</f>
        <v>498</v>
      </c>
    </row>
    <row r="896" spans="1:5" ht="31.5" x14ac:dyDescent="0.2">
      <c r="A896" s="112">
        <v>60000573</v>
      </c>
      <c r="B896" s="8" t="s">
        <v>770</v>
      </c>
      <c r="C896" s="153" t="str">
        <f>VLOOKUP(A896,'[5]Прейскурант 2021'!$A$11:$I$1419,3,0)</f>
        <v>иссл.</v>
      </c>
      <c r="D896" s="155">
        <f t="shared" si="48"/>
        <v>945</v>
      </c>
      <c r="E896" s="155">
        <f>VLOOKUP(A896,[6]Лист2!$A$10:$G$1458,6,0)</f>
        <v>1134</v>
      </c>
    </row>
    <row r="897" spans="1:5" ht="31.5" x14ac:dyDescent="0.2">
      <c r="A897" s="112">
        <v>60000576</v>
      </c>
      <c r="B897" s="8" t="s">
        <v>771</v>
      </c>
      <c r="C897" s="153" t="str">
        <f>VLOOKUP(A897,'[5]Прейскурант 2021'!$A$11:$I$1419,3,0)</f>
        <v>иссл.</v>
      </c>
      <c r="D897" s="155">
        <f t="shared" si="48"/>
        <v>885</v>
      </c>
      <c r="E897" s="155">
        <f>VLOOKUP(A897,[6]Лист2!$A$10:$G$1458,6,0)</f>
        <v>1062</v>
      </c>
    </row>
    <row r="898" spans="1:5" ht="31.5" x14ac:dyDescent="0.2">
      <c r="A898" s="112">
        <v>60000577</v>
      </c>
      <c r="B898" s="8" t="s">
        <v>772</v>
      </c>
      <c r="C898" s="153" t="str">
        <f>VLOOKUP(A898,'[5]Прейскурант 2021'!$A$11:$I$1419,3,0)</f>
        <v>иссл.</v>
      </c>
      <c r="D898" s="155">
        <f t="shared" si="48"/>
        <v>360</v>
      </c>
      <c r="E898" s="155">
        <f>VLOOKUP(A898,[6]Лист2!$A$10:$G$1458,6,0)</f>
        <v>432</v>
      </c>
    </row>
    <row r="899" spans="1:5" ht="57" customHeight="1" x14ac:dyDescent="0.2">
      <c r="A899" s="112">
        <v>60000582</v>
      </c>
      <c r="B899" s="139" t="s">
        <v>1569</v>
      </c>
      <c r="C899" s="153" t="str">
        <f>VLOOKUP(A899,'[5]Прейскурант 2021'!$A$11:$I$1419,3,0)</f>
        <v>иссл.</v>
      </c>
      <c r="D899" s="155">
        <f t="shared" si="48"/>
        <v>430</v>
      </c>
      <c r="E899" s="155">
        <f>VLOOKUP(A899,[6]Лист2!$A$10:$G$1458,6,0)</f>
        <v>516</v>
      </c>
    </row>
    <row r="900" spans="1:5" ht="47.25" x14ac:dyDescent="0.2">
      <c r="A900" s="112">
        <v>60000583</v>
      </c>
      <c r="B900" s="8" t="s">
        <v>774</v>
      </c>
      <c r="C900" s="153" t="str">
        <f>VLOOKUP(A900,'[5]Прейскурант 2021'!$A$11:$I$1419,3,0)</f>
        <v>иссл.</v>
      </c>
      <c r="D900" s="155">
        <f t="shared" si="48"/>
        <v>370</v>
      </c>
      <c r="E900" s="155">
        <f>VLOOKUP(A900,[6]Лист2!$A$10:$G$1458,6,0)</f>
        <v>444</v>
      </c>
    </row>
    <row r="901" spans="1:5" ht="53.25" customHeight="1" x14ac:dyDescent="0.2">
      <c r="A901" s="112">
        <v>60000584</v>
      </c>
      <c r="B901" s="8" t="s">
        <v>1624</v>
      </c>
      <c r="C901" s="153" t="str">
        <f>VLOOKUP(A901,'[5]Прейскурант 2021'!$A$11:$I$1419,3,0)</f>
        <v>иссл.</v>
      </c>
      <c r="D901" s="155">
        <f t="shared" si="48"/>
        <v>475</v>
      </c>
      <c r="E901" s="155">
        <f>VLOOKUP(A901,[6]Лист2!$A$10:$G$1458,6,0)</f>
        <v>570</v>
      </c>
    </row>
    <row r="902" spans="1:5" ht="47.25" x14ac:dyDescent="0.2">
      <c r="A902" s="112">
        <v>60000585</v>
      </c>
      <c r="B902" s="8" t="s">
        <v>776</v>
      </c>
      <c r="C902" s="153" t="str">
        <f>VLOOKUP(A902,'[5]Прейскурант 2021'!$A$11:$I$1419,3,0)</f>
        <v>иссл.</v>
      </c>
      <c r="D902" s="155">
        <f t="shared" si="48"/>
        <v>425</v>
      </c>
      <c r="E902" s="155">
        <f>VLOOKUP(A902,[6]Лист2!$A$10:$G$1458,6,0)</f>
        <v>510</v>
      </c>
    </row>
    <row r="903" spans="1:5" ht="47.25" x14ac:dyDescent="0.2">
      <c r="A903" s="112">
        <v>60000586</v>
      </c>
      <c r="B903" s="8" t="s">
        <v>777</v>
      </c>
      <c r="C903" s="153" t="str">
        <f>VLOOKUP(A903,'[5]Прейскурант 2021'!$A$11:$I$1419,3,0)</f>
        <v>иссл.</v>
      </c>
      <c r="D903" s="155">
        <f t="shared" si="48"/>
        <v>485</v>
      </c>
      <c r="E903" s="155">
        <f>VLOOKUP(A903,[6]Лист2!$A$10:$G$1458,6,0)</f>
        <v>582</v>
      </c>
    </row>
    <row r="904" spans="1:5" ht="78.75" x14ac:dyDescent="0.2">
      <c r="A904" s="112">
        <v>60000587</v>
      </c>
      <c r="B904" s="139" t="s">
        <v>1570</v>
      </c>
      <c r="C904" s="153" t="str">
        <f>VLOOKUP(A904,'[5]Прейскурант 2021'!$A$11:$I$1419,3,0)</f>
        <v>иссл.</v>
      </c>
      <c r="D904" s="155">
        <f t="shared" si="48"/>
        <v>515</v>
      </c>
      <c r="E904" s="155">
        <f>VLOOKUP(A904,[6]Лист2!$A$10:$G$1458,6,0)</f>
        <v>618</v>
      </c>
    </row>
    <row r="905" spans="1:5" ht="47.25" x14ac:dyDescent="0.2">
      <c r="A905" s="112">
        <v>60000588</v>
      </c>
      <c r="B905" s="8" t="s">
        <v>779</v>
      </c>
      <c r="C905" s="153" t="str">
        <f>VLOOKUP(A905,'[5]Прейскурант 2021'!$A$11:$I$1419,3,0)</f>
        <v>иссл.</v>
      </c>
      <c r="D905" s="155">
        <f t="shared" si="48"/>
        <v>430</v>
      </c>
      <c r="E905" s="155">
        <f>VLOOKUP(A905,[6]Лист2!$A$10:$G$1458,6,0)</f>
        <v>516</v>
      </c>
    </row>
    <row r="906" spans="1:5" ht="47.25" x14ac:dyDescent="0.2">
      <c r="A906" s="112">
        <v>60000589</v>
      </c>
      <c r="B906" s="8" t="s">
        <v>780</v>
      </c>
      <c r="C906" s="153" t="str">
        <f>VLOOKUP(A906,'[5]Прейскурант 2021'!$A$11:$I$1419,3,0)</f>
        <v>иссл.</v>
      </c>
      <c r="D906" s="155">
        <f t="shared" si="48"/>
        <v>365</v>
      </c>
      <c r="E906" s="155">
        <f>VLOOKUP(A906,[6]Лист2!$A$10:$G$1458,6,0)</f>
        <v>438</v>
      </c>
    </row>
    <row r="907" spans="1:5" ht="31.5" x14ac:dyDescent="0.2">
      <c r="A907" s="112">
        <v>60000591</v>
      </c>
      <c r="B907" s="8" t="s">
        <v>781</v>
      </c>
      <c r="C907" s="153" t="str">
        <f>VLOOKUP(A907,'[5]Прейскурант 2021'!$A$11:$I$1419,3,0)</f>
        <v>иссл.</v>
      </c>
      <c r="D907" s="155">
        <f t="shared" si="48"/>
        <v>400</v>
      </c>
      <c r="E907" s="155">
        <f>VLOOKUP(A907,[6]Лист2!$A$10:$G$1458,6,0)</f>
        <v>480</v>
      </c>
    </row>
    <row r="908" spans="1:5" ht="31.5" x14ac:dyDescent="0.2">
      <c r="A908" s="112">
        <v>60000592</v>
      </c>
      <c r="B908" s="8" t="s">
        <v>782</v>
      </c>
      <c r="C908" s="153" t="str">
        <f>VLOOKUP(A908,'[5]Прейскурант 2021'!$A$11:$I$1419,3,0)</f>
        <v>иссл.</v>
      </c>
      <c r="D908" s="155">
        <f t="shared" si="48"/>
        <v>450</v>
      </c>
      <c r="E908" s="155">
        <f>VLOOKUP(A908,[6]Лист2!$A$10:$G$1458,6,0)</f>
        <v>540</v>
      </c>
    </row>
    <row r="909" spans="1:5" ht="31.5" x14ac:dyDescent="0.2">
      <c r="A909" s="112">
        <v>60000593</v>
      </c>
      <c r="B909" s="8" t="s">
        <v>783</v>
      </c>
      <c r="C909" s="153" t="str">
        <f>VLOOKUP(A909,'[5]Прейскурант 2021'!$A$11:$I$1419,3,0)</f>
        <v>иссл.</v>
      </c>
      <c r="D909" s="155">
        <f t="shared" si="48"/>
        <v>415</v>
      </c>
      <c r="E909" s="155">
        <f>VLOOKUP(A909,[6]Лист2!$A$10:$G$1458,6,0)</f>
        <v>498</v>
      </c>
    </row>
    <row r="910" spans="1:5" ht="31.5" x14ac:dyDescent="0.2">
      <c r="A910" s="112">
        <v>60000596</v>
      </c>
      <c r="B910" s="8" t="s">
        <v>784</v>
      </c>
      <c r="C910" s="153" t="str">
        <f>VLOOKUP(A910,'[5]Прейскурант 2021'!$A$11:$I$1419,3,0)</f>
        <v>иссл.</v>
      </c>
      <c r="D910" s="155">
        <f t="shared" si="48"/>
        <v>350</v>
      </c>
      <c r="E910" s="155">
        <f>VLOOKUP(A910,[6]Лист2!$A$10:$G$1458,6,0)</f>
        <v>420</v>
      </c>
    </row>
    <row r="911" spans="1:5" ht="47.25" x14ac:dyDescent="0.2">
      <c r="A911" s="129">
        <v>60001324</v>
      </c>
      <c r="B911" s="8" t="s">
        <v>788</v>
      </c>
      <c r="C911" s="153" t="str">
        <f>VLOOKUP(A911,'[5]Прейскурант 2021'!$A$11:$I$1419,3,0)</f>
        <v>иссл.</v>
      </c>
      <c r="D911" s="155">
        <f t="shared" si="48"/>
        <v>335</v>
      </c>
      <c r="E911" s="155">
        <f>VLOOKUP(A911,[6]Лист2!$A$10:$G$1458,6,0)</f>
        <v>402</v>
      </c>
    </row>
    <row r="912" spans="1:5" ht="84" customHeight="1" x14ac:dyDescent="0.2">
      <c r="A912" s="112">
        <v>60000039</v>
      </c>
      <c r="B912" s="139" t="s">
        <v>1546</v>
      </c>
      <c r="C912" s="153" t="str">
        <f>VLOOKUP(A912,'[5]Прейскурант 2021'!$A$11:$I$1419,3,0)</f>
        <v>иссл.</v>
      </c>
      <c r="D912" s="155">
        <f t="shared" si="48"/>
        <v>1095</v>
      </c>
      <c r="E912" s="155">
        <f>VLOOKUP(A912,[6]Лист2!$A$10:$G$1458,6,0)</f>
        <v>1314</v>
      </c>
    </row>
    <row r="913" spans="1:5" ht="31.5" x14ac:dyDescent="0.25">
      <c r="A913" s="130">
        <v>60000200</v>
      </c>
      <c r="B913" s="125" t="s">
        <v>1457</v>
      </c>
      <c r="C913" s="153" t="s">
        <v>1368</v>
      </c>
      <c r="D913" s="155">
        <f t="shared" si="48"/>
        <v>780</v>
      </c>
      <c r="E913" s="155">
        <f>VLOOKUP(A913,[6]Лист2!$A$10:$G$1458,6,0)</f>
        <v>936</v>
      </c>
    </row>
    <row r="914" spans="1:5" ht="31.5" x14ac:dyDescent="0.25">
      <c r="A914" s="130">
        <v>60000201</v>
      </c>
      <c r="B914" s="125" t="s">
        <v>1458</v>
      </c>
      <c r="C914" s="153" t="s">
        <v>1368</v>
      </c>
      <c r="D914" s="155">
        <f t="shared" si="48"/>
        <v>250</v>
      </c>
      <c r="E914" s="155">
        <f>VLOOKUP(A914,[6]Лист2!$A$10:$G$1458,6,0)</f>
        <v>300</v>
      </c>
    </row>
    <row r="915" spans="1:5" ht="31.5" x14ac:dyDescent="0.2">
      <c r="A915" s="113">
        <v>60000564</v>
      </c>
      <c r="B915" s="2" t="s">
        <v>746</v>
      </c>
      <c r="C915" s="153" t="str">
        <f>VLOOKUP(A915,'[5]Прейскурант 2021'!$A$11:$I$1419,3,0)</f>
        <v>иссл.</v>
      </c>
      <c r="D915" s="155">
        <f t="shared" si="48"/>
        <v>470</v>
      </c>
      <c r="E915" s="155">
        <f>VLOOKUP(A915,[6]Лист2!$A$10:$G$1458,6,0)</f>
        <v>564</v>
      </c>
    </row>
    <row r="916" spans="1:5" ht="31.5" x14ac:dyDescent="0.2">
      <c r="A916" s="112">
        <v>60001301</v>
      </c>
      <c r="B916" s="8" t="s">
        <v>785</v>
      </c>
      <c r="C916" s="153" t="str">
        <f>VLOOKUP(A916,'[5]Прейскурант 2021'!$A$11:$I$1419,3,0)</f>
        <v>иссл.</v>
      </c>
      <c r="D916" s="155">
        <f t="shared" si="48"/>
        <v>14040</v>
      </c>
      <c r="E916" s="155">
        <f>VLOOKUP(A916,[6]Лист2!$A$10:$G$1458,6,0)</f>
        <v>16848</v>
      </c>
    </row>
    <row r="917" spans="1:5" ht="31.5" x14ac:dyDescent="0.2">
      <c r="A917" s="112">
        <v>60001302</v>
      </c>
      <c r="B917" s="8" t="s">
        <v>786</v>
      </c>
      <c r="C917" s="153" t="str">
        <f>VLOOKUP(A917,'[5]Прейскурант 2021'!$A$11:$I$1419,3,0)</f>
        <v>иссл.</v>
      </c>
      <c r="D917" s="155">
        <f t="shared" si="48"/>
        <v>7840</v>
      </c>
      <c r="E917" s="155">
        <f>VLOOKUP(A917,[6]Лист2!$A$10:$G$1458,6,0)</f>
        <v>9408</v>
      </c>
    </row>
    <row r="918" spans="1:5" x14ac:dyDescent="0.2">
      <c r="A918" s="264" t="s">
        <v>126</v>
      </c>
      <c r="B918" s="264"/>
      <c r="C918" s="264"/>
      <c r="D918" s="264"/>
      <c r="E918" s="264"/>
    </row>
    <row r="919" spans="1:5" ht="78.75" x14ac:dyDescent="0.25">
      <c r="A919" s="112">
        <v>60000036</v>
      </c>
      <c r="B919" s="15" t="s">
        <v>790</v>
      </c>
      <c r="C919" s="153" t="str">
        <f>VLOOKUP(A919,'[5]Прейскурант 2021'!$A$11:$I$1419,3,0)</f>
        <v>иссл.</v>
      </c>
      <c r="D919" s="155">
        <f t="shared" ref="D919" si="49">E919/1.2</f>
        <v>1640</v>
      </c>
      <c r="E919" s="155">
        <f>VLOOKUP(A919,[6]Лист2!$A$10:$G$1458,6,0)</f>
        <v>1968</v>
      </c>
    </row>
    <row r="920" spans="1:5" x14ac:dyDescent="0.2">
      <c r="A920" s="253" t="s">
        <v>791</v>
      </c>
      <c r="B920" s="253"/>
      <c r="C920" s="253"/>
      <c r="D920" s="253"/>
      <c r="E920" s="253"/>
    </row>
    <row r="921" spans="1:5" x14ac:dyDescent="0.2">
      <c r="A921" s="264" t="s">
        <v>792</v>
      </c>
      <c r="B921" s="264"/>
      <c r="C921" s="264"/>
      <c r="D921" s="264"/>
      <c r="E921" s="264"/>
    </row>
    <row r="922" spans="1:5" ht="22.5" customHeight="1" x14ac:dyDescent="0.2">
      <c r="A922" s="112">
        <v>70000741</v>
      </c>
      <c r="B922" s="2" t="s">
        <v>793</v>
      </c>
      <c r="C922" s="153" t="str">
        <f>VLOOKUP(A922,'[5]Прейскурант 2021'!$A$11:$I$1419,3,0)</f>
        <v>проба</v>
      </c>
      <c r="D922" s="155">
        <f t="shared" ref="D922:D932" si="50">E922/1.2</f>
        <v>1075</v>
      </c>
      <c r="E922" s="155">
        <f>VLOOKUP(A922,[6]Лист2!$A$10:$G$1458,6,0)</f>
        <v>1290</v>
      </c>
    </row>
    <row r="923" spans="1:5" ht="31.5" x14ac:dyDescent="0.2">
      <c r="A923" s="112">
        <v>70000742</v>
      </c>
      <c r="B923" s="2" t="s">
        <v>794</v>
      </c>
      <c r="C923" s="153" t="str">
        <f>VLOOKUP(A923,'[5]Прейскурант 2021'!$A$11:$I$1419,3,0)</f>
        <v>проба</v>
      </c>
      <c r="D923" s="155">
        <f t="shared" si="50"/>
        <v>1380</v>
      </c>
      <c r="E923" s="155">
        <f>VLOOKUP(A923,[6]Лист2!$A$10:$G$1458,6,0)</f>
        <v>1656</v>
      </c>
    </row>
    <row r="924" spans="1:5" ht="31.5" x14ac:dyDescent="0.2">
      <c r="A924" s="112">
        <v>70000743</v>
      </c>
      <c r="B924" s="2" t="s">
        <v>795</v>
      </c>
      <c r="C924" s="153" t="str">
        <f>VLOOKUP(A924,'[5]Прейскурант 2021'!$A$11:$I$1419,3,0)</f>
        <v>проба</v>
      </c>
      <c r="D924" s="155">
        <f t="shared" si="50"/>
        <v>1375</v>
      </c>
      <c r="E924" s="155">
        <f>VLOOKUP(A924,[6]Лист2!$A$10:$G$1458,6,0)</f>
        <v>1650</v>
      </c>
    </row>
    <row r="925" spans="1:5" ht="31.5" x14ac:dyDescent="0.2">
      <c r="A925" s="112">
        <v>70000744</v>
      </c>
      <c r="B925" s="2" t="s">
        <v>796</v>
      </c>
      <c r="C925" s="153" t="str">
        <f>VLOOKUP(A925,'[5]Прейскурант 2021'!$A$11:$I$1419,3,0)</f>
        <v>проба</v>
      </c>
      <c r="D925" s="155">
        <f t="shared" si="50"/>
        <v>1995</v>
      </c>
      <c r="E925" s="155">
        <f>VLOOKUP(A925,[6]Лист2!$A$10:$G$1458,6,0)</f>
        <v>2394</v>
      </c>
    </row>
    <row r="926" spans="1:5" x14ac:dyDescent="0.2">
      <c r="A926" s="112">
        <v>70000745</v>
      </c>
      <c r="B926" s="2" t="s">
        <v>797</v>
      </c>
      <c r="C926" s="153" t="str">
        <f>VLOOKUP(A926,'[5]Прейскурант 2021'!$A$11:$I$1419,3,0)</f>
        <v>проба</v>
      </c>
      <c r="D926" s="155">
        <f t="shared" si="50"/>
        <v>815</v>
      </c>
      <c r="E926" s="155">
        <f>VLOOKUP(A926,[6]Лист2!$A$10:$G$1458,6,0)</f>
        <v>978</v>
      </c>
    </row>
    <row r="927" spans="1:5" ht="31.5" x14ac:dyDescent="0.2">
      <c r="A927" s="112">
        <v>70000754</v>
      </c>
      <c r="B927" s="2" t="s">
        <v>798</v>
      </c>
      <c r="C927" s="153" t="str">
        <f>VLOOKUP(A927,'[5]Прейскурант 2021'!$A$11:$I$1419,3,0)</f>
        <v>проба</v>
      </c>
      <c r="D927" s="155">
        <f t="shared" si="50"/>
        <v>1865</v>
      </c>
      <c r="E927" s="155">
        <f>VLOOKUP(A927,[6]Лист2!$A$10:$G$1458,6,0)</f>
        <v>2238</v>
      </c>
    </row>
    <row r="928" spans="1:5" ht="31.5" x14ac:dyDescent="0.2">
      <c r="A928" s="112">
        <v>70000775</v>
      </c>
      <c r="B928" s="2" t="s">
        <v>799</v>
      </c>
      <c r="C928" s="153" t="str">
        <f>VLOOKUP(A928,'[5]Прейскурант 2021'!$A$11:$I$1419,3,0)</f>
        <v>проба</v>
      </c>
      <c r="D928" s="155">
        <f t="shared" si="50"/>
        <v>3500</v>
      </c>
      <c r="E928" s="155">
        <f>VLOOKUP(A928,[6]Лист2!$A$10:$G$1458,6,0)</f>
        <v>4200</v>
      </c>
    </row>
    <row r="929" spans="1:5" ht="31.5" x14ac:dyDescent="0.2">
      <c r="A929" s="112">
        <v>70000785</v>
      </c>
      <c r="B929" s="8" t="s">
        <v>800</v>
      </c>
      <c r="C929" s="153" t="str">
        <f>VLOOKUP(A929,'[5]Прейскурант 2021'!$A$11:$I$1419,3,0)</f>
        <v>проба</v>
      </c>
      <c r="D929" s="155">
        <f t="shared" si="50"/>
        <v>2470</v>
      </c>
      <c r="E929" s="155">
        <f>VLOOKUP(A929,[6]Лист2!$A$10:$G$1458,6,0)</f>
        <v>2964</v>
      </c>
    </row>
    <row r="930" spans="1:5" ht="31.5" x14ac:dyDescent="0.2">
      <c r="A930" s="112">
        <v>70000786</v>
      </c>
      <c r="B930" s="8" t="s">
        <v>801</v>
      </c>
      <c r="C930" s="153" t="str">
        <f>VLOOKUP(A930,'[5]Прейскурант 2021'!$A$11:$I$1419,3,0)</f>
        <v>проба</v>
      </c>
      <c r="D930" s="155">
        <f t="shared" si="50"/>
        <v>1300</v>
      </c>
      <c r="E930" s="155">
        <f>VLOOKUP(A930,[6]Лист2!$A$10:$G$1458,6,0)</f>
        <v>1560</v>
      </c>
    </row>
    <row r="931" spans="1:5" ht="31.5" x14ac:dyDescent="0.2">
      <c r="A931" s="112">
        <v>70000787</v>
      </c>
      <c r="B931" s="2" t="s">
        <v>802</v>
      </c>
      <c r="C931" s="153" t="str">
        <f>VLOOKUP(A931,'[5]Прейскурант 2021'!$A$11:$I$1419,3,0)</f>
        <v>проба</v>
      </c>
      <c r="D931" s="155">
        <f t="shared" si="50"/>
        <v>2470</v>
      </c>
      <c r="E931" s="155">
        <f>VLOOKUP(A931,[6]Лист2!$A$10:$G$1458,6,0)</f>
        <v>2964</v>
      </c>
    </row>
    <row r="932" spans="1:5" ht="20.25" customHeight="1" x14ac:dyDescent="0.2">
      <c r="A932" s="112">
        <v>70000761</v>
      </c>
      <c r="B932" s="2" t="s">
        <v>803</v>
      </c>
      <c r="C932" s="153" t="str">
        <f>VLOOKUP(A932,'[5]Прейскурант 2021'!$A$11:$I$1419,3,0)</f>
        <v>иссл.</v>
      </c>
      <c r="D932" s="155">
        <f t="shared" si="50"/>
        <v>1465</v>
      </c>
      <c r="E932" s="155">
        <f>VLOOKUP(A932,[6]Лист2!$A$10:$G$1458,6,0)</f>
        <v>1758</v>
      </c>
    </row>
    <row r="933" spans="1:5" x14ac:dyDescent="0.2">
      <c r="A933" s="250" t="s">
        <v>804</v>
      </c>
      <c r="B933" s="250"/>
      <c r="C933" s="250"/>
      <c r="D933" s="250"/>
      <c r="E933" s="250"/>
    </row>
    <row r="934" spans="1:5" ht="21" customHeight="1" x14ac:dyDescent="0.2">
      <c r="A934" s="112">
        <v>70000749</v>
      </c>
      <c r="B934" s="2" t="s">
        <v>805</v>
      </c>
      <c r="C934" s="153" t="str">
        <f>VLOOKUP(A934,'[5]Прейскурант 2021'!$A$11:$I$1419,3,0)</f>
        <v>дозиметр</v>
      </c>
      <c r="D934" s="155">
        <f t="shared" ref="D934:D947" si="51">E934/1.2</f>
        <v>1720</v>
      </c>
      <c r="E934" s="155">
        <f>E935*4</f>
        <v>2064</v>
      </c>
    </row>
    <row r="935" spans="1:5" ht="21" customHeight="1" x14ac:dyDescent="0.2">
      <c r="A935" s="112">
        <v>70000777</v>
      </c>
      <c r="B935" s="2" t="s">
        <v>806</v>
      </c>
      <c r="C935" s="153" t="str">
        <f>VLOOKUP(A935,'[5]Прейскурант 2021'!$A$11:$I$1419,3,0)</f>
        <v>дозиметр</v>
      </c>
      <c r="D935" s="155">
        <f t="shared" si="51"/>
        <v>430</v>
      </c>
      <c r="E935" s="155">
        <f>VLOOKUP(A935,[6]Лист2!$A$10:$G$1458,6,0)</f>
        <v>516</v>
      </c>
    </row>
    <row r="936" spans="1:5" ht="21" customHeight="1" x14ac:dyDescent="0.2">
      <c r="A936" s="112">
        <v>70000126</v>
      </c>
      <c r="B936" s="2" t="s">
        <v>807</v>
      </c>
      <c r="C936" s="153" t="str">
        <f>VLOOKUP(A936,'[5]Прейскурант 2021'!$A$11:$I$1419,3,0)</f>
        <v>дозиметр</v>
      </c>
      <c r="D936" s="155">
        <f t="shared" si="51"/>
        <v>3440</v>
      </c>
      <c r="E936" s="155">
        <f>E934*2</f>
        <v>4128</v>
      </c>
    </row>
    <row r="937" spans="1:5" ht="31.5" x14ac:dyDescent="0.2">
      <c r="A937" s="112">
        <v>70000750</v>
      </c>
      <c r="B937" s="2" t="s">
        <v>808</v>
      </c>
      <c r="C937" s="153" t="str">
        <f>VLOOKUP(A937,'[5]Прейскурант 2021'!$A$11:$I$1419,3,0)</f>
        <v>иссл.</v>
      </c>
      <c r="D937" s="155">
        <f t="shared" si="51"/>
        <v>85</v>
      </c>
      <c r="E937" s="155">
        <f>VLOOKUP(A937,[6]Лист2!$A$10:$G$1458,6,0)</f>
        <v>102</v>
      </c>
    </row>
    <row r="938" spans="1:5" ht="47.25" x14ac:dyDescent="0.2">
      <c r="A938" s="112">
        <v>70000751</v>
      </c>
      <c r="B938" s="2" t="s">
        <v>809</v>
      </c>
      <c r="C938" s="153" t="str">
        <f>VLOOKUP(A938,'[5]Прейскурант 2021'!$A$11:$I$1419,3,0)</f>
        <v>иссл.</v>
      </c>
      <c r="D938" s="155">
        <f t="shared" si="51"/>
        <v>160</v>
      </c>
      <c r="E938" s="155">
        <f>VLOOKUP(A938,[6]Лист2!$A$10:$G$1458,6,0)</f>
        <v>192</v>
      </c>
    </row>
    <row r="939" spans="1:5" ht="23.25" customHeight="1" x14ac:dyDescent="0.2">
      <c r="A939" s="112">
        <v>70000752</v>
      </c>
      <c r="B939" s="2" t="s">
        <v>810</v>
      </c>
      <c r="C939" s="153" t="str">
        <f>VLOOKUP(A939,'[5]Прейскурант 2021'!$A$11:$I$1419,3,0)</f>
        <v>иссл.</v>
      </c>
      <c r="D939" s="155">
        <f t="shared" si="51"/>
        <v>175</v>
      </c>
      <c r="E939" s="155">
        <f>VLOOKUP(A939,[6]Лист2!$A$10:$G$1458,6,0)</f>
        <v>210</v>
      </c>
    </row>
    <row r="940" spans="1:5" ht="47.25" x14ac:dyDescent="0.2">
      <c r="A940" s="60">
        <v>70000041</v>
      </c>
      <c r="B940" s="119" t="s">
        <v>1207</v>
      </c>
      <c r="C940" s="153" t="str">
        <f>VLOOKUP(A940,'[5]Прейскурант 2021'!$A$11:$I$1419,3,0)</f>
        <v>трансп. ед.</v>
      </c>
      <c r="D940" s="155">
        <f t="shared" si="51"/>
        <v>1110</v>
      </c>
      <c r="E940" s="155">
        <f>VLOOKUP(A940,[6]Лист2!$A$10:$G$1458,6,0)</f>
        <v>1332</v>
      </c>
    </row>
    <row r="941" spans="1:5" ht="47.25" x14ac:dyDescent="0.2">
      <c r="A941" s="20">
        <v>70000042</v>
      </c>
      <c r="B941" s="119" t="s">
        <v>1208</v>
      </c>
      <c r="C941" s="153" t="str">
        <f>VLOOKUP(A941,'[5]Прейскурант 2021'!$A$11:$I$1419,3,0)</f>
        <v>трансп. ед.</v>
      </c>
      <c r="D941" s="155">
        <f t="shared" si="51"/>
        <v>1150</v>
      </c>
      <c r="E941" s="155">
        <f>VLOOKUP(A941,[6]Лист2!$A$10:$G$1458,6,0)</f>
        <v>1380</v>
      </c>
    </row>
    <row r="942" spans="1:5" ht="47.25" x14ac:dyDescent="0.2">
      <c r="A942" s="60">
        <v>70000043</v>
      </c>
      <c r="B942" s="119" t="s">
        <v>1209</v>
      </c>
      <c r="C942" s="153" t="str">
        <f>VLOOKUP(A942,'[5]Прейскурант 2021'!$A$11:$I$1419,3,0)</f>
        <v>трансп. ед.</v>
      </c>
      <c r="D942" s="155">
        <f t="shared" si="51"/>
        <v>1595</v>
      </c>
      <c r="E942" s="155">
        <f>VLOOKUP(A942,[6]Лист2!$A$10:$G$1458,6,0)</f>
        <v>1914</v>
      </c>
    </row>
    <row r="943" spans="1:5" ht="47.25" x14ac:dyDescent="0.2">
      <c r="A943" s="20">
        <v>70000044</v>
      </c>
      <c r="B943" s="119" t="s">
        <v>1210</v>
      </c>
      <c r="C943" s="153" t="str">
        <f>VLOOKUP(A943,'[5]Прейскурант 2021'!$A$11:$I$1419,3,0)</f>
        <v>трансп. ед.</v>
      </c>
      <c r="D943" s="155">
        <f t="shared" si="51"/>
        <v>2875</v>
      </c>
      <c r="E943" s="155">
        <f>VLOOKUP(A943,[6]Лист2!$A$10:$G$1458,6,0)</f>
        <v>3450</v>
      </c>
    </row>
    <row r="944" spans="1:5" ht="31.5" x14ac:dyDescent="0.2">
      <c r="A944" s="60">
        <v>70000045</v>
      </c>
      <c r="B944" s="119" t="s">
        <v>1203</v>
      </c>
      <c r="C944" s="153" t="str">
        <f>VLOOKUP(A944,'[5]Прейскурант 2021'!$A$11:$I$1419,3,0)</f>
        <v>партия</v>
      </c>
      <c r="D944" s="155">
        <f t="shared" si="51"/>
        <v>1110</v>
      </c>
      <c r="E944" s="155">
        <f>VLOOKUP(A944,[6]Лист2!$A$10:$G$1458,6,0)</f>
        <v>1332</v>
      </c>
    </row>
    <row r="945" spans="1:5" ht="31.5" x14ac:dyDescent="0.2">
      <c r="A945" s="20">
        <v>70000046</v>
      </c>
      <c r="B945" s="119" t="s">
        <v>1204</v>
      </c>
      <c r="C945" s="153" t="str">
        <f>VLOOKUP(A945,'[5]Прейскурант 2021'!$A$11:$I$1419,3,0)</f>
        <v>партия</v>
      </c>
      <c r="D945" s="155">
        <f t="shared" si="51"/>
        <v>1595</v>
      </c>
      <c r="E945" s="155">
        <f>VLOOKUP(A945,[6]Лист2!$A$10:$G$1458,6,0)</f>
        <v>1914</v>
      </c>
    </row>
    <row r="946" spans="1:5" ht="31.5" x14ac:dyDescent="0.2">
      <c r="A946" s="60">
        <v>70000047</v>
      </c>
      <c r="B946" s="119" t="s">
        <v>1205</v>
      </c>
      <c r="C946" s="153" t="str">
        <f>VLOOKUP(A946,'[5]Прейскурант 2021'!$A$11:$I$1419,3,0)</f>
        <v>партия</v>
      </c>
      <c r="D946" s="155">
        <f t="shared" si="51"/>
        <v>1145</v>
      </c>
      <c r="E946" s="155">
        <f>VLOOKUP(A946,[6]Лист2!$A$10:$G$1458,6,0)</f>
        <v>1374</v>
      </c>
    </row>
    <row r="947" spans="1:5" ht="31.5" x14ac:dyDescent="0.2">
      <c r="A947" s="20">
        <v>70000048</v>
      </c>
      <c r="B947" s="119" t="s">
        <v>1206</v>
      </c>
      <c r="C947" s="153" t="str">
        <f>VLOOKUP(A947,'[5]Прейскурант 2021'!$A$11:$I$1419,3,0)</f>
        <v>партия</v>
      </c>
      <c r="D947" s="155">
        <f t="shared" si="51"/>
        <v>2875</v>
      </c>
      <c r="E947" s="155">
        <f>VLOOKUP(A947,[6]Лист2!$A$10:$G$1458,6,0)</f>
        <v>3450</v>
      </c>
    </row>
    <row r="948" spans="1:5" x14ac:dyDescent="0.2">
      <c r="A948" s="250" t="s">
        <v>811</v>
      </c>
      <c r="B948" s="250"/>
      <c r="C948" s="250"/>
      <c r="D948" s="250"/>
      <c r="E948" s="250"/>
    </row>
    <row r="949" spans="1:5" ht="23.25" customHeight="1" x14ac:dyDescent="0.2">
      <c r="A949" s="112">
        <v>70000739</v>
      </c>
      <c r="B949" s="2" t="s">
        <v>812</v>
      </c>
      <c r="C949" s="153" t="str">
        <f>VLOOKUP(A949,'[5]Прейскурант 2021'!$A$11:$I$1419,3,0)</f>
        <v>иссл.</v>
      </c>
      <c r="D949" s="155">
        <f t="shared" ref="D949:D950" si="52">E949/1.2</f>
        <v>5785</v>
      </c>
      <c r="E949" s="155">
        <f>VLOOKUP(A949,[6]Лист2!$A$10:$G$1458,6,0)</f>
        <v>6942</v>
      </c>
    </row>
    <row r="950" spans="1:5" ht="23.25" customHeight="1" x14ac:dyDescent="0.2">
      <c r="A950" s="112">
        <v>70000740</v>
      </c>
      <c r="B950" s="2" t="s">
        <v>813</v>
      </c>
      <c r="C950" s="153" t="str">
        <f>VLOOKUP(A950,'[5]Прейскурант 2021'!$A$11:$I$1419,3,0)</f>
        <v>иссл.</v>
      </c>
      <c r="D950" s="155">
        <f t="shared" si="52"/>
        <v>4645</v>
      </c>
      <c r="E950" s="155">
        <f>VLOOKUP(A950,[6]Лист2!$A$10:$G$1458,6,0)</f>
        <v>5574</v>
      </c>
    </row>
    <row r="951" spans="1:5" x14ac:dyDescent="0.2">
      <c r="A951" s="250" t="s">
        <v>814</v>
      </c>
      <c r="B951" s="250"/>
      <c r="C951" s="250"/>
      <c r="D951" s="250"/>
      <c r="E951" s="250"/>
    </row>
    <row r="952" spans="1:5" ht="31.5" x14ac:dyDescent="0.2">
      <c r="A952" s="112">
        <v>70000760</v>
      </c>
      <c r="B952" s="2" t="s">
        <v>815</v>
      </c>
      <c r="C952" s="153" t="str">
        <f>VLOOKUP(A952,'[5]Прейскурант 2021'!$A$11:$I$1419,3,0)</f>
        <v>иссл.</v>
      </c>
      <c r="D952" s="155">
        <f t="shared" ref="D952:D953" si="53">E952/1.2</f>
        <v>470</v>
      </c>
      <c r="E952" s="155">
        <f>VLOOKUP(A952,[6]Лист2!$A$10:$G$1458,6,0)</f>
        <v>564</v>
      </c>
    </row>
    <row r="953" spans="1:5" ht="31.5" x14ac:dyDescent="0.2">
      <c r="A953" s="112">
        <v>70000762</v>
      </c>
      <c r="B953" s="2" t="s">
        <v>816</v>
      </c>
      <c r="C953" s="153" t="str">
        <f>VLOOKUP(A953,'[5]Прейскурант 2021'!$A$11:$I$1419,3,0)</f>
        <v>иссл.</v>
      </c>
      <c r="D953" s="155">
        <f t="shared" si="53"/>
        <v>630</v>
      </c>
      <c r="E953" s="155">
        <f>VLOOKUP(A953,[6]Лист2!$A$10:$G$1458,6,0)</f>
        <v>756</v>
      </c>
    </row>
    <row r="954" spans="1:5" x14ac:dyDescent="0.2">
      <c r="A954" s="250" t="s">
        <v>817</v>
      </c>
      <c r="B954" s="250"/>
      <c r="C954" s="250"/>
      <c r="D954" s="250"/>
      <c r="E954" s="250"/>
    </row>
    <row r="955" spans="1:5" ht="31.5" x14ac:dyDescent="0.2">
      <c r="A955" s="112">
        <v>70000125</v>
      </c>
      <c r="B955" s="2" t="s">
        <v>818</v>
      </c>
      <c r="C955" s="153" t="str">
        <f>VLOOKUP(A955,'[5]Прейскурант 2021'!$A$11:$I$1419,3,0)</f>
        <v>дозиметр</v>
      </c>
      <c r="D955" s="155">
        <f t="shared" ref="D955:D958" si="54">E955/1.2</f>
        <v>4455</v>
      </c>
      <c r="E955" s="155">
        <f>VLOOKUP(A955,[6]Лист2!$A$10:$G$1458,6,0)</f>
        <v>5346</v>
      </c>
    </row>
    <row r="956" spans="1:5" ht="21.75" customHeight="1" x14ac:dyDescent="0.2">
      <c r="A956" s="112">
        <v>70000789</v>
      </c>
      <c r="B956" s="2" t="s">
        <v>819</v>
      </c>
      <c r="C956" s="154" t="str">
        <f>VLOOKUP(A956,'[5]Прейскурант 2021'!$A$11:$I$1419,3,0)</f>
        <v>картогр-ма</v>
      </c>
      <c r="D956" s="155">
        <f t="shared" si="54"/>
        <v>1185</v>
      </c>
      <c r="E956" s="155">
        <f>VLOOKUP(A956,[6]Лист2!$A$10:$G$1458,6,0)</f>
        <v>1422</v>
      </c>
    </row>
    <row r="957" spans="1:5" ht="21.75" customHeight="1" x14ac:dyDescent="0.2">
      <c r="A957" s="112">
        <v>70000096</v>
      </c>
      <c r="B957" s="2" t="s">
        <v>1535</v>
      </c>
      <c r="C957" s="154" t="s">
        <v>1536</v>
      </c>
      <c r="D957" s="155">
        <f t="shared" si="54"/>
        <v>1250</v>
      </c>
      <c r="E957" s="155">
        <f>VLOOKUP(A957,[6]Лист2!$A$10:$G$1458,6,0)</f>
        <v>1500</v>
      </c>
    </row>
    <row r="958" spans="1:5" ht="21.75" customHeight="1" x14ac:dyDescent="0.2">
      <c r="A958" s="112">
        <v>70000097</v>
      </c>
      <c r="B958" s="2" t="s">
        <v>1537</v>
      </c>
      <c r="C958" s="154" t="s">
        <v>1536</v>
      </c>
      <c r="D958" s="155">
        <f t="shared" si="54"/>
        <v>2000</v>
      </c>
      <c r="E958" s="155">
        <f>VLOOKUP(A958,[6]Лист2!$A$10:$G$1458,6,0)</f>
        <v>2400</v>
      </c>
    </row>
    <row r="959" spans="1:5" x14ac:dyDescent="0.2">
      <c r="A959" s="253" t="s">
        <v>1529</v>
      </c>
      <c r="B959" s="253"/>
      <c r="C959" s="253"/>
      <c r="D959" s="253"/>
      <c r="E959" s="253"/>
    </row>
    <row r="960" spans="1:5" ht="31.5" x14ac:dyDescent="0.2">
      <c r="A960" s="118">
        <v>80000644</v>
      </c>
      <c r="B960" s="2" t="s">
        <v>821</v>
      </c>
      <c r="C960" s="153" t="str">
        <f>VLOOKUP(A960,'[5]Прейскурант 2021'!$A$11:$I$1419,3,0)</f>
        <v>иссл.</v>
      </c>
      <c r="D960" s="155">
        <f t="shared" ref="D960:D1023" si="55">E960/1.2</f>
        <v>435</v>
      </c>
      <c r="E960" s="155">
        <f>VLOOKUP(A960,[6]Лист2!$A$10:$G$1458,6,0)</f>
        <v>522</v>
      </c>
    </row>
    <row r="961" spans="1:5" ht="31.5" x14ac:dyDescent="0.2">
      <c r="A961" s="118">
        <v>80000645</v>
      </c>
      <c r="B961" s="2" t="s">
        <v>822</v>
      </c>
      <c r="C961" s="153" t="str">
        <f>VLOOKUP(A961,'[5]Прейскурант 2021'!$A$11:$I$1419,3,0)</f>
        <v>иссл.</v>
      </c>
      <c r="D961" s="155">
        <f t="shared" si="55"/>
        <v>435</v>
      </c>
      <c r="E961" s="155">
        <f>VLOOKUP(A961,[6]Лист2!$A$10:$G$1458,6,0)</f>
        <v>522</v>
      </c>
    </row>
    <row r="962" spans="1:5" ht="18.75" customHeight="1" x14ac:dyDescent="0.2">
      <c r="A962" s="118">
        <v>80000646</v>
      </c>
      <c r="B962" s="2" t="s">
        <v>823</v>
      </c>
      <c r="C962" s="153" t="str">
        <f>VLOOKUP(A962,'[5]Прейскурант 2021'!$A$11:$I$1419,3,0)</f>
        <v>иссл.</v>
      </c>
      <c r="D962" s="155">
        <f t="shared" si="55"/>
        <v>410</v>
      </c>
      <c r="E962" s="155">
        <f>VLOOKUP(A962,[6]Лист2!$A$10:$G$1458,6,0)</f>
        <v>492</v>
      </c>
    </row>
    <row r="963" spans="1:5" ht="21.75" customHeight="1" x14ac:dyDescent="0.2">
      <c r="A963" s="118">
        <v>80000647</v>
      </c>
      <c r="B963" s="2" t="s">
        <v>824</v>
      </c>
      <c r="C963" s="153" t="str">
        <f>VLOOKUP(A963,'[5]Прейскурант 2021'!$A$11:$I$1419,3,0)</f>
        <v>иссл.</v>
      </c>
      <c r="D963" s="155">
        <f t="shared" si="55"/>
        <v>335</v>
      </c>
      <c r="E963" s="155">
        <f>VLOOKUP(A963,[6]Лист2!$A$10:$G$1458,6,0)</f>
        <v>402</v>
      </c>
    </row>
    <row r="964" spans="1:5" ht="47.25" x14ac:dyDescent="0.2">
      <c r="A964" s="118">
        <v>80000648</v>
      </c>
      <c r="B964" s="2" t="s">
        <v>825</v>
      </c>
      <c r="C964" s="153" t="str">
        <f>VLOOKUP(A964,'[5]Прейскурант 2021'!$A$11:$I$1419,3,0)</f>
        <v>иссл.</v>
      </c>
      <c r="D964" s="155">
        <f t="shared" si="55"/>
        <v>260</v>
      </c>
      <c r="E964" s="155">
        <f>VLOOKUP(A964,[6]Лист2!$A$10:$G$1458,6,0)</f>
        <v>312</v>
      </c>
    </row>
    <row r="965" spans="1:5" ht="24" customHeight="1" x14ac:dyDescent="0.2">
      <c r="A965" s="118">
        <v>80000649</v>
      </c>
      <c r="B965" s="2" t="s">
        <v>826</v>
      </c>
      <c r="C965" s="153" t="str">
        <f>VLOOKUP(A965,'[5]Прейскурант 2021'!$A$11:$I$1419,3,0)</f>
        <v>иссл.</v>
      </c>
      <c r="D965" s="155">
        <f t="shared" si="55"/>
        <v>1230</v>
      </c>
      <c r="E965" s="155">
        <f>VLOOKUP(A965,[6]Лист2!$A$10:$G$1458,6,0)</f>
        <v>1476</v>
      </c>
    </row>
    <row r="966" spans="1:5" ht="24" customHeight="1" x14ac:dyDescent="0.2">
      <c r="A966" s="118">
        <v>80000650</v>
      </c>
      <c r="B966" s="2" t="s">
        <v>827</v>
      </c>
      <c r="C966" s="153" t="str">
        <f>VLOOKUP(A966,'[5]Прейскурант 2021'!$A$11:$I$1419,3,0)</f>
        <v>иссл.</v>
      </c>
      <c r="D966" s="155">
        <f t="shared" si="55"/>
        <v>210</v>
      </c>
      <c r="E966" s="155">
        <f>VLOOKUP(A966,[6]Лист2!$A$10:$G$1458,6,0)</f>
        <v>252</v>
      </c>
    </row>
    <row r="967" spans="1:5" ht="24" customHeight="1" x14ac:dyDescent="0.2">
      <c r="A967" s="118">
        <v>80000654</v>
      </c>
      <c r="B967" s="2" t="s">
        <v>828</v>
      </c>
      <c r="C967" s="153" t="str">
        <f>VLOOKUP(A967,'[5]Прейскурант 2021'!$A$11:$I$1419,3,0)</f>
        <v>иссл.</v>
      </c>
      <c r="D967" s="155">
        <f t="shared" si="55"/>
        <v>825</v>
      </c>
      <c r="E967" s="155">
        <f>VLOOKUP(A967,[6]Лист2!$A$10:$G$1458,6,0)</f>
        <v>990</v>
      </c>
    </row>
    <row r="968" spans="1:5" ht="24" customHeight="1" x14ac:dyDescent="0.2">
      <c r="A968" s="118">
        <v>80000655</v>
      </c>
      <c r="B968" s="2" t="s">
        <v>829</v>
      </c>
      <c r="C968" s="153" t="str">
        <f>VLOOKUP(A968,'[5]Прейскурант 2021'!$A$11:$I$1419,3,0)</f>
        <v>иссл.</v>
      </c>
      <c r="D968" s="155">
        <f t="shared" si="55"/>
        <v>825</v>
      </c>
      <c r="E968" s="155">
        <f>VLOOKUP(A968,[6]Лист2!$A$10:$G$1458,6,0)</f>
        <v>990</v>
      </c>
    </row>
    <row r="969" spans="1:5" ht="24" customHeight="1" x14ac:dyDescent="0.2">
      <c r="A969" s="118">
        <v>80000656</v>
      </c>
      <c r="B969" s="2" t="s">
        <v>830</v>
      </c>
      <c r="C969" s="153" t="str">
        <f>VLOOKUP(A969,'[5]Прейскурант 2021'!$A$11:$I$1419,3,0)</f>
        <v>иссл.</v>
      </c>
      <c r="D969" s="155">
        <f t="shared" si="55"/>
        <v>870</v>
      </c>
      <c r="E969" s="155">
        <f>VLOOKUP(A969,[6]Лист2!$A$10:$G$1458,6,0)</f>
        <v>1044</v>
      </c>
    </row>
    <row r="970" spans="1:5" ht="24" customHeight="1" x14ac:dyDescent="0.2">
      <c r="A970" s="118">
        <v>80000658</v>
      </c>
      <c r="B970" s="2" t="s">
        <v>831</v>
      </c>
      <c r="C970" s="153" t="str">
        <f>VLOOKUP(A970,'[5]Прейскурант 2021'!$A$11:$I$1419,3,0)</f>
        <v>иссл.</v>
      </c>
      <c r="D970" s="155">
        <f t="shared" si="55"/>
        <v>825</v>
      </c>
      <c r="E970" s="155">
        <f>VLOOKUP(A970,[6]Лист2!$A$10:$G$1458,6,0)</f>
        <v>990</v>
      </c>
    </row>
    <row r="971" spans="1:5" ht="24" customHeight="1" x14ac:dyDescent="0.2">
      <c r="A971" s="118">
        <v>80000659</v>
      </c>
      <c r="B971" s="2" t="s">
        <v>832</v>
      </c>
      <c r="C971" s="153" t="str">
        <f>VLOOKUP(A971,'[5]Прейскурант 2021'!$A$11:$I$1419,3,0)</f>
        <v>иссл.</v>
      </c>
      <c r="D971" s="155">
        <f t="shared" si="55"/>
        <v>795</v>
      </c>
      <c r="E971" s="155">
        <f>VLOOKUP(A971,[6]Лист2!$A$10:$G$1458,6,0)</f>
        <v>954</v>
      </c>
    </row>
    <row r="972" spans="1:5" ht="24" customHeight="1" x14ac:dyDescent="0.2">
      <c r="A972" s="118">
        <v>80000660</v>
      </c>
      <c r="B972" s="2" t="s">
        <v>833</v>
      </c>
      <c r="C972" s="153" t="str">
        <f>VLOOKUP(A972,'[5]Прейскурант 2021'!$A$11:$I$1419,3,0)</f>
        <v>иссл.</v>
      </c>
      <c r="D972" s="155">
        <f t="shared" si="55"/>
        <v>900</v>
      </c>
      <c r="E972" s="155">
        <f>VLOOKUP(A972,[6]Лист2!$A$10:$G$1458,6,0)</f>
        <v>1080</v>
      </c>
    </row>
    <row r="973" spans="1:5" ht="24" customHeight="1" x14ac:dyDescent="0.2">
      <c r="A973" s="118">
        <v>80000666</v>
      </c>
      <c r="B973" s="2" t="s">
        <v>834</v>
      </c>
      <c r="C973" s="153" t="str">
        <f>VLOOKUP(A973,'[5]Прейскурант 2021'!$A$11:$I$1419,3,0)</f>
        <v>иссл.</v>
      </c>
      <c r="D973" s="155">
        <f t="shared" si="55"/>
        <v>705</v>
      </c>
      <c r="E973" s="155">
        <f>VLOOKUP(A973,[6]Лист2!$A$10:$G$1458,6,0)</f>
        <v>846</v>
      </c>
    </row>
    <row r="974" spans="1:5" ht="31.5" x14ac:dyDescent="0.2">
      <c r="A974" s="118">
        <v>80000667</v>
      </c>
      <c r="B974" s="2" t="s">
        <v>835</v>
      </c>
      <c r="C974" s="153" t="str">
        <f>VLOOKUP(A974,'[5]Прейскурант 2021'!$A$11:$I$1419,3,0)</f>
        <v>иссл.</v>
      </c>
      <c r="D974" s="155">
        <f t="shared" si="55"/>
        <v>900</v>
      </c>
      <c r="E974" s="155">
        <f>VLOOKUP(A974,[6]Лист2!$A$10:$G$1458,6,0)</f>
        <v>1080</v>
      </c>
    </row>
    <row r="975" spans="1:5" ht="31.5" x14ac:dyDescent="0.2">
      <c r="A975" s="118">
        <v>80000669</v>
      </c>
      <c r="B975" s="2" t="s">
        <v>836</v>
      </c>
      <c r="C975" s="153" t="str">
        <f>VLOOKUP(A975,'[5]Прейскурант 2021'!$A$11:$I$1419,3,0)</f>
        <v>иссл.</v>
      </c>
      <c r="D975" s="155">
        <f t="shared" si="55"/>
        <v>445</v>
      </c>
      <c r="E975" s="155">
        <f>VLOOKUP(A975,[6]Лист2!$A$10:$G$1458,6,0)</f>
        <v>534</v>
      </c>
    </row>
    <row r="976" spans="1:5" ht="31.5" x14ac:dyDescent="0.2">
      <c r="A976" s="118">
        <v>80000670</v>
      </c>
      <c r="B976" s="2" t="s">
        <v>837</v>
      </c>
      <c r="C976" s="153" t="str">
        <f>VLOOKUP(A976,'[5]Прейскурант 2021'!$A$11:$I$1419,3,0)</f>
        <v>иссл.</v>
      </c>
      <c r="D976" s="155">
        <f t="shared" si="55"/>
        <v>445</v>
      </c>
      <c r="E976" s="155">
        <f>VLOOKUP(A976,[6]Лист2!$A$10:$G$1458,6,0)</f>
        <v>534</v>
      </c>
    </row>
    <row r="977" spans="1:5" ht="31.5" x14ac:dyDescent="0.2">
      <c r="A977" s="118">
        <v>80000671</v>
      </c>
      <c r="B977" s="2" t="s">
        <v>838</v>
      </c>
      <c r="C977" s="153" t="str">
        <f>VLOOKUP(A977,'[5]Прейскурант 2021'!$A$11:$I$1419,3,0)</f>
        <v>иссл.</v>
      </c>
      <c r="D977" s="155">
        <f t="shared" si="55"/>
        <v>395</v>
      </c>
      <c r="E977" s="155">
        <f>VLOOKUP(A977,[6]Лист2!$A$10:$G$1458,6,0)</f>
        <v>474</v>
      </c>
    </row>
    <row r="978" spans="1:5" ht="31.5" x14ac:dyDescent="0.2">
      <c r="A978" s="118">
        <v>80000673</v>
      </c>
      <c r="B978" s="2" t="s">
        <v>839</v>
      </c>
      <c r="C978" s="153" t="str">
        <f>VLOOKUP(A978,'[5]Прейскурант 2021'!$A$11:$I$1419,3,0)</f>
        <v>иссл.</v>
      </c>
      <c r="D978" s="155">
        <f t="shared" si="55"/>
        <v>365</v>
      </c>
      <c r="E978" s="155">
        <f>VLOOKUP(A978,[6]Лист2!$A$10:$G$1458,6,0)</f>
        <v>438</v>
      </c>
    </row>
    <row r="979" spans="1:5" ht="31.5" x14ac:dyDescent="0.2">
      <c r="A979" s="118">
        <v>80000674</v>
      </c>
      <c r="B979" s="2" t="s">
        <v>840</v>
      </c>
      <c r="C979" s="153" t="str">
        <f>VLOOKUP(A979,'[5]Прейскурант 2021'!$A$11:$I$1419,3,0)</f>
        <v>иссл.</v>
      </c>
      <c r="D979" s="155">
        <f t="shared" si="55"/>
        <v>410</v>
      </c>
      <c r="E979" s="155">
        <f>VLOOKUP(A979,[6]Лист2!$A$10:$G$1458,6,0)</f>
        <v>492</v>
      </c>
    </row>
    <row r="980" spans="1:5" ht="31.5" x14ac:dyDescent="0.2">
      <c r="A980" s="118">
        <v>80000675</v>
      </c>
      <c r="B980" s="2" t="s">
        <v>841</v>
      </c>
      <c r="C980" s="153" t="str">
        <f>VLOOKUP(A980,'[5]Прейскурант 2021'!$A$11:$I$1419,3,0)</f>
        <v>иссл.</v>
      </c>
      <c r="D980" s="155">
        <f t="shared" si="55"/>
        <v>1325</v>
      </c>
      <c r="E980" s="155">
        <f>VLOOKUP(A980,[6]Лист2!$A$10:$G$1458,6,0)</f>
        <v>1590</v>
      </c>
    </row>
    <row r="981" spans="1:5" ht="47.25" x14ac:dyDescent="0.2">
      <c r="A981" s="118">
        <v>80000679</v>
      </c>
      <c r="B981" s="2" t="s">
        <v>842</v>
      </c>
      <c r="C981" s="153" t="str">
        <f>VLOOKUP(A981,'[5]Прейскурант 2021'!$A$11:$I$1419,3,0)</f>
        <v>иссл.</v>
      </c>
      <c r="D981" s="155">
        <f t="shared" si="55"/>
        <v>160</v>
      </c>
      <c r="E981" s="155">
        <f>VLOOKUP(A981,[6]Лист2!$A$10:$G$1458,6,0)</f>
        <v>192</v>
      </c>
    </row>
    <row r="982" spans="1:5" ht="31.5" x14ac:dyDescent="0.2">
      <c r="A982" s="118">
        <v>80000680</v>
      </c>
      <c r="B982" s="2" t="s">
        <v>843</v>
      </c>
      <c r="C982" s="153" t="str">
        <f>VLOOKUP(A982,'[5]Прейскурант 2021'!$A$11:$I$1419,3,0)</f>
        <v>иссл.</v>
      </c>
      <c r="D982" s="155">
        <f t="shared" si="55"/>
        <v>3975</v>
      </c>
      <c r="E982" s="155">
        <f>VLOOKUP(A982,[6]Лист2!$A$10:$G$1458,6,0)</f>
        <v>4770</v>
      </c>
    </row>
    <row r="983" spans="1:5" ht="31.5" x14ac:dyDescent="0.2">
      <c r="A983" s="118">
        <v>80000681</v>
      </c>
      <c r="B983" s="2" t="s">
        <v>844</v>
      </c>
      <c r="C983" s="153" t="str">
        <f>VLOOKUP(A983,'[5]Прейскурант 2021'!$A$11:$I$1419,3,0)</f>
        <v>иссл.</v>
      </c>
      <c r="D983" s="155">
        <f t="shared" si="55"/>
        <v>790</v>
      </c>
      <c r="E983" s="155">
        <f>VLOOKUP(A983,[6]Лист2!$A$10:$G$1458,6,0)</f>
        <v>948</v>
      </c>
    </row>
    <row r="984" spans="1:5" ht="31.5" x14ac:dyDescent="0.2">
      <c r="A984" s="118">
        <v>80000682</v>
      </c>
      <c r="B984" s="2" t="s">
        <v>845</v>
      </c>
      <c r="C984" s="153" t="str">
        <f>VLOOKUP(A984,'[5]Прейскурант 2021'!$A$11:$I$1419,3,0)</f>
        <v>иссл.</v>
      </c>
      <c r="D984" s="155">
        <f t="shared" si="55"/>
        <v>1065</v>
      </c>
      <c r="E984" s="155">
        <f>VLOOKUP(A984,[6]Лист2!$A$10:$G$1458,6,0)</f>
        <v>1278</v>
      </c>
    </row>
    <row r="985" spans="1:5" ht="31.5" x14ac:dyDescent="0.2">
      <c r="A985" s="118">
        <v>80000688</v>
      </c>
      <c r="B985" s="2" t="s">
        <v>846</v>
      </c>
      <c r="C985" s="153" t="str">
        <f>VLOOKUP(A985,'[5]Прейскурант 2021'!$A$11:$I$1419,3,0)</f>
        <v>иссл.</v>
      </c>
      <c r="D985" s="155">
        <f t="shared" si="55"/>
        <v>950</v>
      </c>
      <c r="E985" s="155">
        <f>VLOOKUP(A985,[6]Лист2!$A$10:$G$1458,6,0)</f>
        <v>1140</v>
      </c>
    </row>
    <row r="986" spans="1:5" ht="31.5" x14ac:dyDescent="0.2">
      <c r="A986" s="118">
        <v>80000690</v>
      </c>
      <c r="B986" s="2" t="s">
        <v>847</v>
      </c>
      <c r="C986" s="153" t="str">
        <f>VLOOKUP(A986,'[5]Прейскурант 2021'!$A$11:$I$1419,3,0)</f>
        <v>иссл.</v>
      </c>
      <c r="D986" s="155">
        <f t="shared" si="55"/>
        <v>655</v>
      </c>
      <c r="E986" s="155">
        <f>VLOOKUP(A986,[6]Лист2!$A$10:$G$1458,6,0)</f>
        <v>786</v>
      </c>
    </row>
    <row r="987" spans="1:5" ht="31.5" x14ac:dyDescent="0.2">
      <c r="A987" s="118">
        <v>80000691</v>
      </c>
      <c r="B987" s="2" t="s">
        <v>848</v>
      </c>
      <c r="C987" s="153" t="str">
        <f>VLOOKUP(A987,'[5]Прейскурант 2021'!$A$11:$I$1419,3,0)</f>
        <v>иссл.</v>
      </c>
      <c r="D987" s="155">
        <f t="shared" si="55"/>
        <v>1035</v>
      </c>
      <c r="E987" s="155">
        <f>VLOOKUP(A987,[6]Лист2!$A$10:$G$1458,6,0)</f>
        <v>1242</v>
      </c>
    </row>
    <row r="988" spans="1:5" ht="31.5" x14ac:dyDescent="0.2">
      <c r="A988" s="118">
        <v>80000692</v>
      </c>
      <c r="B988" s="2" t="s">
        <v>849</v>
      </c>
      <c r="C988" s="153" t="str">
        <f>VLOOKUP(A988,'[5]Прейскурант 2021'!$A$11:$I$1419,3,0)</f>
        <v>иссл.</v>
      </c>
      <c r="D988" s="155">
        <f t="shared" si="55"/>
        <v>1015</v>
      </c>
      <c r="E988" s="155">
        <f>VLOOKUP(A988,[6]Лист2!$A$10:$G$1458,6,0)</f>
        <v>1218</v>
      </c>
    </row>
    <row r="989" spans="1:5" ht="31.5" x14ac:dyDescent="0.2">
      <c r="A989" s="118">
        <v>80000693</v>
      </c>
      <c r="B989" s="2" t="s">
        <v>850</v>
      </c>
      <c r="C989" s="153" t="str">
        <f>VLOOKUP(A989,'[5]Прейскурант 2021'!$A$11:$I$1419,3,0)</f>
        <v>иссл.</v>
      </c>
      <c r="D989" s="155">
        <f t="shared" si="55"/>
        <v>1015</v>
      </c>
      <c r="E989" s="155">
        <f>VLOOKUP(A989,[6]Лист2!$A$10:$G$1458,6,0)</f>
        <v>1218</v>
      </c>
    </row>
    <row r="990" spans="1:5" ht="31.5" x14ac:dyDescent="0.2">
      <c r="A990" s="118">
        <v>80000697</v>
      </c>
      <c r="B990" s="2" t="s">
        <v>851</v>
      </c>
      <c r="C990" s="153" t="str">
        <f>VLOOKUP(A990,'[5]Прейскурант 2021'!$A$11:$I$1419,3,0)</f>
        <v>иссл.</v>
      </c>
      <c r="D990" s="155">
        <f t="shared" si="55"/>
        <v>1190</v>
      </c>
      <c r="E990" s="155">
        <f>VLOOKUP(A990,[6]Лист2!$A$10:$G$1458,6,0)</f>
        <v>1428</v>
      </c>
    </row>
    <row r="991" spans="1:5" ht="31.5" x14ac:dyDescent="0.2">
      <c r="A991" s="118">
        <v>80000698</v>
      </c>
      <c r="B991" s="2" t="s">
        <v>852</v>
      </c>
      <c r="C991" s="153" t="str">
        <f>VLOOKUP(A991,'[5]Прейскурант 2021'!$A$11:$I$1419,3,0)</f>
        <v>иссл.</v>
      </c>
      <c r="D991" s="155">
        <f t="shared" si="55"/>
        <v>1305</v>
      </c>
      <c r="E991" s="155">
        <f>VLOOKUP(A991,[6]Лист2!$A$10:$G$1458,6,0)</f>
        <v>1566</v>
      </c>
    </row>
    <row r="992" spans="1:5" ht="31.5" x14ac:dyDescent="0.2">
      <c r="A992" s="118">
        <v>80000699</v>
      </c>
      <c r="B992" s="2" t="s">
        <v>853</v>
      </c>
      <c r="C992" s="153" t="str">
        <f>VLOOKUP(A992,'[5]Прейскурант 2021'!$A$11:$I$1419,3,0)</f>
        <v>иссл.</v>
      </c>
      <c r="D992" s="155">
        <f t="shared" si="55"/>
        <v>1190</v>
      </c>
      <c r="E992" s="155">
        <f>VLOOKUP(A992,[6]Лист2!$A$10:$G$1458,6,0)</f>
        <v>1428</v>
      </c>
    </row>
    <row r="993" spans="1:5" ht="31.5" x14ac:dyDescent="0.2">
      <c r="A993" s="118">
        <v>80000701</v>
      </c>
      <c r="B993" s="2" t="s">
        <v>854</v>
      </c>
      <c r="C993" s="153" t="str">
        <f>VLOOKUP(A993,'[5]Прейскурант 2021'!$A$11:$I$1419,3,0)</f>
        <v>иссл.</v>
      </c>
      <c r="D993" s="155">
        <f t="shared" si="55"/>
        <v>1190</v>
      </c>
      <c r="E993" s="155">
        <f>VLOOKUP(A993,[6]Лист2!$A$10:$G$1458,6,0)</f>
        <v>1428</v>
      </c>
    </row>
    <row r="994" spans="1:5" ht="31.5" x14ac:dyDescent="0.2">
      <c r="A994" s="118">
        <v>80000702</v>
      </c>
      <c r="B994" s="2" t="s">
        <v>855</v>
      </c>
      <c r="C994" s="153" t="str">
        <f>VLOOKUP(A994,'[5]Прейскурант 2021'!$A$11:$I$1419,3,0)</f>
        <v>иссл.</v>
      </c>
      <c r="D994" s="155">
        <f t="shared" si="55"/>
        <v>1450</v>
      </c>
      <c r="E994" s="155">
        <f>VLOOKUP(A994,[6]Лист2!$A$10:$G$1458,6,0)</f>
        <v>1740</v>
      </c>
    </row>
    <row r="995" spans="1:5" ht="31.5" x14ac:dyDescent="0.2">
      <c r="A995" s="118">
        <v>80000703</v>
      </c>
      <c r="B995" s="2" t="s">
        <v>856</v>
      </c>
      <c r="C995" s="153" t="str">
        <f>VLOOKUP(A995,'[5]Прейскурант 2021'!$A$11:$I$1419,3,0)</f>
        <v>иссл.</v>
      </c>
      <c r="D995" s="155">
        <f t="shared" si="55"/>
        <v>1520</v>
      </c>
      <c r="E995" s="155">
        <f>VLOOKUP(A995,[6]Лист2!$A$10:$G$1458,6,0)</f>
        <v>1824</v>
      </c>
    </row>
    <row r="996" spans="1:5" ht="47.25" x14ac:dyDescent="0.2">
      <c r="A996" s="118">
        <v>80000705</v>
      </c>
      <c r="B996" s="2" t="s">
        <v>857</v>
      </c>
      <c r="C996" s="153" t="str">
        <f>VLOOKUP(A996,'[5]Прейскурант 2021'!$A$11:$I$1419,3,0)</f>
        <v>иссл.</v>
      </c>
      <c r="D996" s="155">
        <f t="shared" si="55"/>
        <v>260</v>
      </c>
      <c r="E996" s="155">
        <f>VLOOKUP(A996,[6]Лист2!$A$10:$G$1458,6,0)</f>
        <v>312</v>
      </c>
    </row>
    <row r="997" spans="1:5" ht="23.25" customHeight="1" x14ac:dyDescent="0.2">
      <c r="A997" s="118">
        <v>80000708</v>
      </c>
      <c r="B997" s="2" t="s">
        <v>858</v>
      </c>
      <c r="C997" s="153" t="str">
        <f>VLOOKUP(A997,'[5]Прейскурант 2021'!$A$11:$I$1419,3,0)</f>
        <v>иссл.</v>
      </c>
      <c r="D997" s="155">
        <f t="shared" si="55"/>
        <v>445</v>
      </c>
      <c r="E997" s="155">
        <f>VLOOKUP(A997,[6]Лист2!$A$10:$G$1458,6,0)</f>
        <v>534</v>
      </c>
    </row>
    <row r="998" spans="1:5" ht="31.5" x14ac:dyDescent="0.2">
      <c r="A998" s="118">
        <v>80000709</v>
      </c>
      <c r="B998" s="2" t="s">
        <v>859</v>
      </c>
      <c r="C998" s="153" t="str">
        <f>VLOOKUP(A998,'[5]Прейскурант 2021'!$A$11:$I$1419,3,0)</f>
        <v>иссл.</v>
      </c>
      <c r="D998" s="155">
        <f t="shared" si="55"/>
        <v>185</v>
      </c>
      <c r="E998" s="155">
        <f>VLOOKUP(A998,[6]Лист2!$A$10:$G$1458,6,0)</f>
        <v>222</v>
      </c>
    </row>
    <row r="999" spans="1:5" ht="31.5" x14ac:dyDescent="0.2">
      <c r="A999" s="118">
        <v>80000710</v>
      </c>
      <c r="B999" s="2" t="s">
        <v>860</v>
      </c>
      <c r="C999" s="153" t="str">
        <f>VLOOKUP(A999,'[5]Прейскурант 2021'!$A$11:$I$1419,3,0)</f>
        <v>иссл.</v>
      </c>
      <c r="D999" s="155">
        <f t="shared" si="55"/>
        <v>825</v>
      </c>
      <c r="E999" s="155">
        <f>VLOOKUP(A999,[6]Лист2!$A$10:$G$1458,6,0)</f>
        <v>990</v>
      </c>
    </row>
    <row r="1000" spans="1:5" ht="31.5" x14ac:dyDescent="0.2">
      <c r="A1000" s="118">
        <v>80000711</v>
      </c>
      <c r="B1000" s="2" t="s">
        <v>861</v>
      </c>
      <c r="C1000" s="153" t="str">
        <f>VLOOKUP(A1000,'[5]Прейскурант 2021'!$A$11:$I$1419,3,0)</f>
        <v>иссл.</v>
      </c>
      <c r="D1000" s="155">
        <f t="shared" si="55"/>
        <v>825</v>
      </c>
      <c r="E1000" s="155">
        <f>VLOOKUP(A1000,[6]Лист2!$A$10:$G$1458,6,0)</f>
        <v>990</v>
      </c>
    </row>
    <row r="1001" spans="1:5" ht="31.5" x14ac:dyDescent="0.2">
      <c r="A1001" s="118">
        <v>80000712</v>
      </c>
      <c r="B1001" s="2" t="s">
        <v>862</v>
      </c>
      <c r="C1001" s="153" t="str">
        <f>VLOOKUP(A1001,'[5]Прейскурант 2021'!$A$11:$I$1419,3,0)</f>
        <v>иссл.</v>
      </c>
      <c r="D1001" s="155">
        <f t="shared" si="55"/>
        <v>825</v>
      </c>
      <c r="E1001" s="155">
        <f>VLOOKUP(A1001,[6]Лист2!$A$10:$G$1458,6,0)</f>
        <v>990</v>
      </c>
    </row>
    <row r="1002" spans="1:5" ht="31.5" x14ac:dyDescent="0.2">
      <c r="A1002" s="118">
        <v>80000713</v>
      </c>
      <c r="B1002" s="2" t="s">
        <v>863</v>
      </c>
      <c r="C1002" s="153" t="str">
        <f>VLOOKUP(A1002,'[5]Прейскурант 2021'!$A$11:$I$1419,3,0)</f>
        <v>иссл.</v>
      </c>
      <c r="D1002" s="155">
        <f t="shared" si="55"/>
        <v>785</v>
      </c>
      <c r="E1002" s="155">
        <f>VLOOKUP(A1002,[6]Лист2!$A$10:$G$1458,6,0)</f>
        <v>942</v>
      </c>
    </row>
    <row r="1003" spans="1:5" ht="31.5" x14ac:dyDescent="0.2">
      <c r="A1003" s="118">
        <v>80000716</v>
      </c>
      <c r="B1003" s="2" t="s">
        <v>864</v>
      </c>
      <c r="C1003" s="153" t="str">
        <f>VLOOKUP(A1003,'[5]Прейскурант 2021'!$A$11:$I$1419,3,0)</f>
        <v>иссл.</v>
      </c>
      <c r="D1003" s="155">
        <f t="shared" si="55"/>
        <v>715</v>
      </c>
      <c r="E1003" s="155">
        <f>VLOOKUP(A1003,[6]Лист2!$A$10:$G$1458,6,0)</f>
        <v>858</v>
      </c>
    </row>
    <row r="1004" spans="1:5" ht="31.5" x14ac:dyDescent="0.2">
      <c r="A1004" s="118">
        <v>80000718</v>
      </c>
      <c r="B1004" s="2" t="s">
        <v>865</v>
      </c>
      <c r="C1004" s="153" t="str">
        <f>VLOOKUP(A1004,'[5]Прейскурант 2021'!$A$11:$I$1419,3,0)</f>
        <v>иссл.</v>
      </c>
      <c r="D1004" s="155">
        <f t="shared" si="55"/>
        <v>555</v>
      </c>
      <c r="E1004" s="155">
        <f>VLOOKUP(A1004,[6]Лист2!$A$10:$G$1458,6,0)</f>
        <v>666</v>
      </c>
    </row>
    <row r="1005" spans="1:5" ht="31.5" x14ac:dyDescent="0.2">
      <c r="A1005" s="118">
        <v>80000721</v>
      </c>
      <c r="B1005" s="2" t="s">
        <v>866</v>
      </c>
      <c r="C1005" s="153" t="str">
        <f>VLOOKUP(A1005,'[5]Прейскурант 2021'!$A$11:$I$1419,3,0)</f>
        <v>иссл.</v>
      </c>
      <c r="D1005" s="155">
        <f t="shared" si="55"/>
        <v>527.5</v>
      </c>
      <c r="E1005" s="155">
        <f>VLOOKUP(A1005,[6]Лист2!$A$10:$G$1458,6,0)</f>
        <v>633</v>
      </c>
    </row>
    <row r="1006" spans="1:5" ht="31.5" x14ac:dyDescent="0.2">
      <c r="A1006" s="118">
        <v>80000742</v>
      </c>
      <c r="B1006" s="2" t="s">
        <v>867</v>
      </c>
      <c r="C1006" s="153" t="str">
        <f>VLOOKUP(A1006,'[5]Прейскурант 2021'!$A$11:$I$1419,3,0)</f>
        <v>иссл.</v>
      </c>
      <c r="D1006" s="155">
        <f t="shared" si="55"/>
        <v>260</v>
      </c>
      <c r="E1006" s="155">
        <f>VLOOKUP(A1006,[6]Лист2!$A$10:$G$1458,6,0)</f>
        <v>312</v>
      </c>
    </row>
    <row r="1007" spans="1:5" ht="31.5" x14ac:dyDescent="0.2">
      <c r="A1007" s="118">
        <v>80000747</v>
      </c>
      <c r="B1007" s="2" t="s">
        <v>868</v>
      </c>
      <c r="C1007" s="153" t="str">
        <f>VLOOKUP(A1007,'[5]Прейскурант 2021'!$A$11:$I$1419,3,0)</f>
        <v>иссл.</v>
      </c>
      <c r="D1007" s="155">
        <f t="shared" si="55"/>
        <v>935</v>
      </c>
      <c r="E1007" s="155">
        <f>VLOOKUP(A1007,[6]Лист2!$A$10:$G$1458,6,0)</f>
        <v>1122</v>
      </c>
    </row>
    <row r="1008" spans="1:5" ht="24" customHeight="1" x14ac:dyDescent="0.2">
      <c r="A1008" s="118">
        <v>80000750</v>
      </c>
      <c r="B1008" s="2" t="s">
        <v>869</v>
      </c>
      <c r="C1008" s="153" t="str">
        <f>VLOOKUP(A1008,'[5]Прейскурант 2021'!$A$11:$I$1419,3,0)</f>
        <v>иссл.</v>
      </c>
      <c r="D1008" s="155">
        <f t="shared" si="55"/>
        <v>735</v>
      </c>
      <c r="E1008" s="155">
        <f>VLOOKUP(A1008,[6]Лист2!$A$10:$G$1458,6,0)</f>
        <v>882</v>
      </c>
    </row>
    <row r="1009" spans="1:5" ht="31.5" x14ac:dyDescent="0.2">
      <c r="A1009" s="118">
        <v>80000752</v>
      </c>
      <c r="B1009" s="2" t="s">
        <v>870</v>
      </c>
      <c r="C1009" s="153" t="str">
        <f>VLOOKUP(A1009,'[5]Прейскурант 2021'!$A$11:$I$1419,3,0)</f>
        <v>иссл.</v>
      </c>
      <c r="D1009" s="155">
        <f t="shared" si="55"/>
        <v>260</v>
      </c>
      <c r="E1009" s="155">
        <f>VLOOKUP(A1009,[6]Лист2!$A$10:$G$1458,6,0)</f>
        <v>312</v>
      </c>
    </row>
    <row r="1010" spans="1:5" ht="31.5" x14ac:dyDescent="0.2">
      <c r="A1010" s="112">
        <v>80000753</v>
      </c>
      <c r="B1010" s="8" t="s">
        <v>871</v>
      </c>
      <c r="C1010" s="153" t="str">
        <f>VLOOKUP(A1010,'[5]Прейскурант 2021'!$A$11:$I$1419,3,0)</f>
        <v>иссл.</v>
      </c>
      <c r="D1010" s="155">
        <f t="shared" si="55"/>
        <v>710</v>
      </c>
      <c r="E1010" s="155">
        <f>VLOOKUP(A1010,[6]Лист2!$A$10:$G$1458,6,0)</f>
        <v>852</v>
      </c>
    </row>
    <row r="1011" spans="1:5" ht="31.5" x14ac:dyDescent="0.2">
      <c r="A1011" s="112">
        <v>80000754</v>
      </c>
      <c r="B1011" s="8" t="s">
        <v>872</v>
      </c>
      <c r="C1011" s="153" t="str">
        <f>VLOOKUP(A1011,'[5]Прейскурант 2021'!$A$11:$I$1419,3,0)</f>
        <v>иссл.</v>
      </c>
      <c r="D1011" s="155">
        <f t="shared" si="55"/>
        <v>310</v>
      </c>
      <c r="E1011" s="155">
        <f>VLOOKUP(A1011,[6]Лист2!$A$10:$G$1458,6,0)</f>
        <v>372</v>
      </c>
    </row>
    <row r="1012" spans="1:5" ht="31.5" x14ac:dyDescent="0.2">
      <c r="A1012" s="112">
        <v>80000755</v>
      </c>
      <c r="B1012" s="8" t="s">
        <v>873</v>
      </c>
      <c r="C1012" s="153" t="str">
        <f>VLOOKUP(A1012,'[5]Прейскурант 2021'!$A$11:$I$1419,3,0)</f>
        <v>иссл.</v>
      </c>
      <c r="D1012" s="155">
        <f t="shared" si="55"/>
        <v>285</v>
      </c>
      <c r="E1012" s="155">
        <f>VLOOKUP(A1012,[6]Лист2!$A$10:$G$1458,6,0)</f>
        <v>342</v>
      </c>
    </row>
    <row r="1013" spans="1:5" ht="22.5" customHeight="1" x14ac:dyDescent="0.2">
      <c r="A1013" s="112">
        <v>80000758</v>
      </c>
      <c r="B1013" s="8" t="s">
        <v>874</v>
      </c>
      <c r="C1013" s="153" t="str">
        <f>VLOOKUP(A1013,'[5]Прейскурант 2021'!$A$11:$I$1419,3,0)</f>
        <v>иссл.</v>
      </c>
      <c r="D1013" s="155">
        <f t="shared" si="55"/>
        <v>950</v>
      </c>
      <c r="E1013" s="155">
        <f>VLOOKUP(A1013,[6]Лист2!$A$10:$G$1458,6,0)</f>
        <v>1140</v>
      </c>
    </row>
    <row r="1014" spans="1:5" ht="22.5" customHeight="1" x14ac:dyDescent="0.2">
      <c r="A1014" s="112">
        <v>80000759</v>
      </c>
      <c r="B1014" s="8" t="s">
        <v>875</v>
      </c>
      <c r="C1014" s="153" t="str">
        <f>VLOOKUP(A1014,'[5]Прейскурант 2021'!$A$11:$I$1419,3,0)</f>
        <v>иссл.</v>
      </c>
      <c r="D1014" s="155">
        <f t="shared" si="55"/>
        <v>950</v>
      </c>
      <c r="E1014" s="155">
        <f>VLOOKUP(A1014,[6]Лист2!$A$10:$G$1458,6,0)</f>
        <v>1140</v>
      </c>
    </row>
    <row r="1015" spans="1:5" ht="31.5" x14ac:dyDescent="0.2">
      <c r="A1015" s="112">
        <v>80000760</v>
      </c>
      <c r="B1015" s="8" t="s">
        <v>876</v>
      </c>
      <c r="C1015" s="153" t="str">
        <f>VLOOKUP(A1015,'[5]Прейскурант 2021'!$A$11:$I$1419,3,0)</f>
        <v>иссл.</v>
      </c>
      <c r="D1015" s="155">
        <f t="shared" si="55"/>
        <v>1125</v>
      </c>
      <c r="E1015" s="155">
        <f>VLOOKUP(A1015,[6]Лист2!$A$10:$G$1458,6,0)</f>
        <v>1350</v>
      </c>
    </row>
    <row r="1016" spans="1:5" ht="22.5" customHeight="1" x14ac:dyDescent="0.2">
      <c r="A1016" s="112">
        <v>80000761</v>
      </c>
      <c r="B1016" s="8" t="s">
        <v>877</v>
      </c>
      <c r="C1016" s="153" t="str">
        <f>VLOOKUP(A1016,'[5]Прейскурант 2021'!$A$11:$I$1419,3,0)</f>
        <v>иссл.</v>
      </c>
      <c r="D1016" s="155">
        <f t="shared" si="55"/>
        <v>950</v>
      </c>
      <c r="E1016" s="155">
        <f>VLOOKUP(A1016,[6]Лист2!$A$10:$G$1458,6,0)</f>
        <v>1140</v>
      </c>
    </row>
    <row r="1017" spans="1:5" ht="31.5" x14ac:dyDescent="0.2">
      <c r="A1017" s="112">
        <v>80000762</v>
      </c>
      <c r="B1017" s="8" t="s">
        <v>878</v>
      </c>
      <c r="C1017" s="153" t="str">
        <f>VLOOKUP(A1017,'[5]Прейскурант 2021'!$A$11:$I$1419,3,0)</f>
        <v>иссл.</v>
      </c>
      <c r="D1017" s="155">
        <f t="shared" si="55"/>
        <v>320</v>
      </c>
      <c r="E1017" s="155">
        <f>VLOOKUP(A1017,[6]Лист2!$A$10:$G$1458,6,0)</f>
        <v>384</v>
      </c>
    </row>
    <row r="1018" spans="1:5" ht="31.5" x14ac:dyDescent="0.2">
      <c r="A1018" s="112">
        <v>80000763</v>
      </c>
      <c r="B1018" s="8" t="s">
        <v>879</v>
      </c>
      <c r="C1018" s="153" t="str">
        <f>VLOOKUP(A1018,'[5]Прейскурант 2021'!$A$11:$I$1419,3,0)</f>
        <v>иссл.</v>
      </c>
      <c r="D1018" s="155">
        <f t="shared" si="55"/>
        <v>295</v>
      </c>
      <c r="E1018" s="155">
        <f>VLOOKUP(A1018,[6]Лист2!$A$10:$G$1458,6,0)</f>
        <v>354</v>
      </c>
    </row>
    <row r="1019" spans="1:5" ht="21.75" customHeight="1" x14ac:dyDescent="0.2">
      <c r="A1019" s="112">
        <v>80000764</v>
      </c>
      <c r="B1019" s="8" t="s">
        <v>880</v>
      </c>
      <c r="C1019" s="153" t="str">
        <f>VLOOKUP(A1019,'[5]Прейскурант 2021'!$A$11:$I$1419,3,0)</f>
        <v>иссл.</v>
      </c>
      <c r="D1019" s="155">
        <f t="shared" si="55"/>
        <v>795</v>
      </c>
      <c r="E1019" s="155">
        <f>VLOOKUP(A1019,[6]Лист2!$A$10:$G$1458,6,0)</f>
        <v>954</v>
      </c>
    </row>
    <row r="1020" spans="1:5" ht="31.5" x14ac:dyDescent="0.2">
      <c r="A1020" s="112">
        <v>80001026</v>
      </c>
      <c r="B1020" s="2" t="s">
        <v>884</v>
      </c>
      <c r="C1020" s="153" t="str">
        <f>VLOOKUP(A1020,'[5]Прейскурант 2021'!$A$11:$I$1419,3,0)</f>
        <v>иссл.</v>
      </c>
      <c r="D1020" s="155">
        <f t="shared" si="55"/>
        <v>400</v>
      </c>
      <c r="E1020" s="155">
        <f>VLOOKUP(A1020,[6]Лист2!$A$10:$G$1458,6,0)</f>
        <v>480</v>
      </c>
    </row>
    <row r="1021" spans="1:5" ht="47.25" x14ac:dyDescent="0.2">
      <c r="A1021" s="118">
        <v>80001035</v>
      </c>
      <c r="B1021" s="2" t="s">
        <v>885</v>
      </c>
      <c r="C1021" s="153" t="str">
        <f>VLOOKUP(A1021,'[5]Прейскурант 2021'!$A$11:$I$1419,3,0)</f>
        <v>иссл.</v>
      </c>
      <c r="D1021" s="155">
        <f t="shared" si="55"/>
        <v>1250</v>
      </c>
      <c r="E1021" s="155">
        <f>VLOOKUP(A1021,[6]Лист2!$A$10:$G$1458,6,0)</f>
        <v>1500</v>
      </c>
    </row>
    <row r="1022" spans="1:5" ht="31.5" x14ac:dyDescent="0.2">
      <c r="A1022" s="118">
        <v>80001036</v>
      </c>
      <c r="B1022" s="2" t="s">
        <v>886</v>
      </c>
      <c r="C1022" s="153" t="str">
        <f>VLOOKUP(A1022,'[5]Прейскурант 2021'!$A$11:$I$1419,3,0)</f>
        <v>иссл.</v>
      </c>
      <c r="D1022" s="155">
        <f t="shared" si="55"/>
        <v>740</v>
      </c>
      <c r="E1022" s="155">
        <f>VLOOKUP(A1022,[6]Лист2!$A$10:$G$1458,6,0)</f>
        <v>888</v>
      </c>
    </row>
    <row r="1023" spans="1:5" ht="31.5" x14ac:dyDescent="0.2">
      <c r="A1023" s="112">
        <v>80001037</v>
      </c>
      <c r="B1023" s="2" t="s">
        <v>887</v>
      </c>
      <c r="C1023" s="153" t="str">
        <f>VLOOKUP(A1023,'[5]Прейскурант 2021'!$A$11:$I$1419,3,0)</f>
        <v>иссл.</v>
      </c>
      <c r="D1023" s="155">
        <f t="shared" si="55"/>
        <v>355</v>
      </c>
      <c r="E1023" s="155">
        <f>VLOOKUP(A1023,[6]Лист2!$A$10:$G$1458,6,0)</f>
        <v>426</v>
      </c>
    </row>
    <row r="1024" spans="1:5" ht="47.25" x14ac:dyDescent="0.2">
      <c r="A1024" s="113">
        <v>80001301</v>
      </c>
      <c r="B1024" s="2" t="s">
        <v>888</v>
      </c>
      <c r="C1024" s="153" t="str">
        <f>VLOOKUP(A1024,'[5]Прейскурант 2021'!$A$11:$I$1419,3,0)</f>
        <v>иссл.</v>
      </c>
      <c r="D1024" s="155">
        <f t="shared" ref="D1024:D1072" si="56">E1024/1.2</f>
        <v>1935</v>
      </c>
      <c r="E1024" s="155">
        <f>VLOOKUP(A1024,[6]Лист2!$A$10:$G$1458,6,0)</f>
        <v>2322</v>
      </c>
    </row>
    <row r="1025" spans="1:5" ht="24.75" customHeight="1" x14ac:dyDescent="0.2">
      <c r="A1025" s="112">
        <v>80000695</v>
      </c>
      <c r="B1025" s="8" t="s">
        <v>889</v>
      </c>
      <c r="C1025" s="153" t="str">
        <f>VLOOKUP(A1025,'[5]Прейскурант 2021'!$A$11:$I$1419,3,0)</f>
        <v>иссл.</v>
      </c>
      <c r="D1025" s="155">
        <f t="shared" si="56"/>
        <v>195</v>
      </c>
      <c r="E1025" s="155">
        <f>VLOOKUP(A1025,[6]Лист2!$A$10:$G$1458,6,0)</f>
        <v>234</v>
      </c>
    </row>
    <row r="1026" spans="1:5" ht="31.5" x14ac:dyDescent="0.2">
      <c r="A1026" s="112">
        <v>80000704</v>
      </c>
      <c r="B1026" s="8" t="s">
        <v>890</v>
      </c>
      <c r="C1026" s="153" t="str">
        <f>VLOOKUP(A1026,'[5]Прейскурант 2021'!$A$11:$I$1419,3,0)</f>
        <v>иссл.</v>
      </c>
      <c r="D1026" s="155">
        <f t="shared" si="56"/>
        <v>845</v>
      </c>
      <c r="E1026" s="155">
        <f>VLOOKUP(A1026,[6]Лист2!$A$10:$G$1458,6,0)</f>
        <v>1014</v>
      </c>
    </row>
    <row r="1027" spans="1:5" ht="78.75" x14ac:dyDescent="0.2">
      <c r="A1027" s="112">
        <v>80001302</v>
      </c>
      <c r="B1027" s="2" t="s">
        <v>891</v>
      </c>
      <c r="C1027" s="153" t="str">
        <f>VLOOKUP(A1027,'[5]Прейскурант 2021'!$A$11:$I$1419,3,0)</f>
        <v>иссл.</v>
      </c>
      <c r="D1027" s="155">
        <f t="shared" si="56"/>
        <v>3550</v>
      </c>
      <c r="E1027" s="155">
        <f>VLOOKUP(A1027,[6]Лист2!$A$10:$G$1458,6,0)</f>
        <v>4260</v>
      </c>
    </row>
    <row r="1028" spans="1:5" ht="31.5" x14ac:dyDescent="0.2">
      <c r="A1028" s="112">
        <v>80001303</v>
      </c>
      <c r="B1028" s="2" t="s">
        <v>892</v>
      </c>
      <c r="C1028" s="153" t="str">
        <f>VLOOKUP(A1028,'[5]Прейскурант 2021'!$A$11:$I$1419,3,0)</f>
        <v>иссл.</v>
      </c>
      <c r="D1028" s="155">
        <f t="shared" si="56"/>
        <v>720</v>
      </c>
      <c r="E1028" s="155">
        <f>VLOOKUP(A1028,[6]Лист2!$A$10:$G$1458,6,0)</f>
        <v>864</v>
      </c>
    </row>
    <row r="1029" spans="1:5" ht="31.5" x14ac:dyDescent="0.2">
      <c r="A1029" s="112">
        <v>80001304</v>
      </c>
      <c r="B1029" s="1" t="s">
        <v>893</v>
      </c>
      <c r="C1029" s="153" t="str">
        <f>VLOOKUP(A1029,'[5]Прейскурант 2021'!$A$11:$I$1419,3,0)</f>
        <v>иссл.</v>
      </c>
      <c r="D1029" s="155">
        <f t="shared" si="56"/>
        <v>285</v>
      </c>
      <c r="E1029" s="155">
        <f>VLOOKUP(A1029,[6]Лист2!$A$10:$G$1458,6,0)</f>
        <v>342</v>
      </c>
    </row>
    <row r="1030" spans="1:5" ht="31.5" x14ac:dyDescent="0.25">
      <c r="A1030" s="112">
        <v>80001305</v>
      </c>
      <c r="B1030" s="21" t="s">
        <v>894</v>
      </c>
      <c r="C1030" s="153" t="str">
        <f>VLOOKUP(A1030,'[5]Прейскурант 2021'!$A$11:$I$1419,3,0)</f>
        <v>иссл.</v>
      </c>
      <c r="D1030" s="155">
        <f t="shared" si="56"/>
        <v>195</v>
      </c>
      <c r="E1030" s="155">
        <f>VLOOKUP(A1030,[6]Лист2!$A$10:$G$1458,6,0)</f>
        <v>234</v>
      </c>
    </row>
    <row r="1031" spans="1:5" ht="24" customHeight="1" x14ac:dyDescent="0.25">
      <c r="A1031" s="112">
        <v>80001306</v>
      </c>
      <c r="B1031" s="21" t="s">
        <v>895</v>
      </c>
      <c r="C1031" s="153" t="str">
        <f>VLOOKUP(A1031,'[5]Прейскурант 2021'!$A$11:$I$1419,3,0)</f>
        <v>иссл.</v>
      </c>
      <c r="D1031" s="155">
        <f t="shared" si="56"/>
        <v>195</v>
      </c>
      <c r="E1031" s="155">
        <f>VLOOKUP(A1031,[6]Лист2!$A$10:$G$1458,6,0)</f>
        <v>234</v>
      </c>
    </row>
    <row r="1032" spans="1:5" ht="31.5" x14ac:dyDescent="0.25">
      <c r="A1032" s="112">
        <v>80001307</v>
      </c>
      <c r="B1032" s="21" t="s">
        <v>896</v>
      </c>
      <c r="C1032" s="153" t="str">
        <f>VLOOKUP(A1032,'[5]Прейскурант 2021'!$A$11:$I$1419,3,0)</f>
        <v>иссл.</v>
      </c>
      <c r="D1032" s="155">
        <f t="shared" si="56"/>
        <v>220</v>
      </c>
      <c r="E1032" s="155">
        <f>VLOOKUP(A1032,[6]Лист2!$A$10:$G$1458,6,0)</f>
        <v>264</v>
      </c>
    </row>
    <row r="1033" spans="1:5" ht="22.5" customHeight="1" x14ac:dyDescent="0.25">
      <c r="A1033" s="112">
        <v>80001308</v>
      </c>
      <c r="B1033" s="21" t="s">
        <v>897</v>
      </c>
      <c r="C1033" s="153" t="str">
        <f>VLOOKUP(A1033,'[5]Прейскурант 2021'!$A$11:$I$1419,3,0)</f>
        <v>иссл.</v>
      </c>
      <c r="D1033" s="155">
        <f t="shared" si="56"/>
        <v>145</v>
      </c>
      <c r="E1033" s="155">
        <f>VLOOKUP(A1033,[6]Лист2!$A$10:$G$1458,6,0)</f>
        <v>174</v>
      </c>
    </row>
    <row r="1034" spans="1:5" ht="22.5" customHeight="1" x14ac:dyDescent="0.25">
      <c r="A1034" s="112">
        <v>80001309</v>
      </c>
      <c r="B1034" s="21" t="s">
        <v>898</v>
      </c>
      <c r="C1034" s="153" t="str">
        <f>VLOOKUP(A1034,'[5]Прейскурант 2021'!$A$11:$I$1419,3,0)</f>
        <v>иссл.</v>
      </c>
      <c r="D1034" s="155">
        <f t="shared" si="56"/>
        <v>230</v>
      </c>
      <c r="E1034" s="155">
        <f>VLOOKUP(A1034,[6]Лист2!$A$10:$G$1458,6,0)</f>
        <v>276</v>
      </c>
    </row>
    <row r="1035" spans="1:5" ht="31.5" x14ac:dyDescent="0.25">
      <c r="A1035" s="112">
        <v>80001310</v>
      </c>
      <c r="B1035" s="21" t="s">
        <v>899</v>
      </c>
      <c r="C1035" s="153" t="str">
        <f>VLOOKUP(A1035,'[5]Прейскурант 2021'!$A$11:$I$1419,3,0)</f>
        <v>иссл.</v>
      </c>
      <c r="D1035" s="155">
        <f t="shared" si="56"/>
        <v>350</v>
      </c>
      <c r="E1035" s="155">
        <f>VLOOKUP(A1035,[6]Лист2!$A$10:$G$1458,6,0)</f>
        <v>420</v>
      </c>
    </row>
    <row r="1036" spans="1:5" ht="24.75" customHeight="1" x14ac:dyDescent="0.25">
      <c r="A1036" s="112">
        <v>80001311</v>
      </c>
      <c r="B1036" s="21" t="s">
        <v>900</v>
      </c>
      <c r="C1036" s="153" t="str">
        <f>VLOOKUP(A1036,'[5]Прейскурант 2021'!$A$11:$I$1419,3,0)</f>
        <v>иссл.</v>
      </c>
      <c r="D1036" s="155">
        <f t="shared" si="56"/>
        <v>210</v>
      </c>
      <c r="E1036" s="155">
        <f>VLOOKUP(A1036,[6]Лист2!$A$10:$G$1458,6,0)</f>
        <v>252</v>
      </c>
    </row>
    <row r="1037" spans="1:5" ht="24.75" customHeight="1" x14ac:dyDescent="0.25">
      <c r="A1037" s="112">
        <v>80001312</v>
      </c>
      <c r="B1037" s="21" t="s">
        <v>901</v>
      </c>
      <c r="C1037" s="153" t="str">
        <f>VLOOKUP(A1037,'[5]Прейскурант 2021'!$A$11:$I$1419,3,0)</f>
        <v>иссл.</v>
      </c>
      <c r="D1037" s="155">
        <f t="shared" si="56"/>
        <v>515</v>
      </c>
      <c r="E1037" s="155">
        <f>VLOOKUP(A1037,[6]Лист2!$A$10:$G$1458,6,0)</f>
        <v>618</v>
      </c>
    </row>
    <row r="1038" spans="1:5" ht="31.5" x14ac:dyDescent="0.25">
      <c r="A1038" s="112">
        <v>80000642</v>
      </c>
      <c r="B1038" s="21" t="s">
        <v>902</v>
      </c>
      <c r="C1038" s="153" t="str">
        <f>VLOOKUP(A1038,'[5]Прейскурант 2021'!$A$11:$I$1419,3,0)</f>
        <v>иссл.</v>
      </c>
      <c r="D1038" s="155">
        <f t="shared" si="56"/>
        <v>465</v>
      </c>
      <c r="E1038" s="155">
        <f>VLOOKUP(A1038,[6]Лист2!$A$10:$G$1458,6,0)</f>
        <v>558</v>
      </c>
    </row>
    <row r="1039" spans="1:5" ht="27" customHeight="1" x14ac:dyDescent="0.25">
      <c r="A1039" s="112">
        <v>80000643</v>
      </c>
      <c r="B1039" s="21" t="s">
        <v>903</v>
      </c>
      <c r="C1039" s="153" t="str">
        <f>VLOOKUP(A1039,'[5]Прейскурант 2021'!$A$11:$I$1419,3,0)</f>
        <v>иссл.</v>
      </c>
      <c r="D1039" s="155">
        <f t="shared" si="56"/>
        <v>465</v>
      </c>
      <c r="E1039" s="155">
        <f>VLOOKUP(A1039,[6]Лист2!$A$10:$G$1458,6,0)</f>
        <v>558</v>
      </c>
    </row>
    <row r="1040" spans="1:5" ht="31.5" x14ac:dyDescent="0.25">
      <c r="A1040" s="126">
        <v>80000765</v>
      </c>
      <c r="B1040" s="61" t="s">
        <v>904</v>
      </c>
      <c r="C1040" s="153" t="str">
        <f>VLOOKUP(A1040,'[5]Прейскурант 2021'!$A$11:$I$1419,3,0)</f>
        <v>иссл.</v>
      </c>
      <c r="D1040" s="155">
        <f t="shared" si="56"/>
        <v>475</v>
      </c>
      <c r="E1040" s="155">
        <f>VLOOKUP(A1040,[6]Лист2!$A$10:$G$1458,6,0)</f>
        <v>570</v>
      </c>
    </row>
    <row r="1041" spans="1:5" ht="31.5" x14ac:dyDescent="0.25">
      <c r="A1041" s="126">
        <v>80000766</v>
      </c>
      <c r="B1041" s="61" t="s">
        <v>905</v>
      </c>
      <c r="C1041" s="153" t="str">
        <f>VLOOKUP(A1041,'[5]Прейскурант 2021'!$A$11:$I$1419,3,0)</f>
        <v>иссл.</v>
      </c>
      <c r="D1041" s="155">
        <f t="shared" si="56"/>
        <v>870</v>
      </c>
      <c r="E1041" s="155">
        <f>VLOOKUP(A1041,[6]Лист2!$A$10:$G$1458,6,0)</f>
        <v>1044</v>
      </c>
    </row>
    <row r="1042" spans="1:5" ht="27.75" customHeight="1" x14ac:dyDescent="0.25">
      <c r="A1042" s="126">
        <v>80000767</v>
      </c>
      <c r="B1042" s="61" t="s">
        <v>906</v>
      </c>
      <c r="C1042" s="153" t="str">
        <f>VLOOKUP(A1042,'[5]Прейскурант 2021'!$A$11:$I$1419,3,0)</f>
        <v>иссл.</v>
      </c>
      <c r="D1042" s="155">
        <f t="shared" si="56"/>
        <v>280</v>
      </c>
      <c r="E1042" s="155">
        <f>VLOOKUP(A1042,[6]Лист2!$A$10:$G$1458,6,0)</f>
        <v>336</v>
      </c>
    </row>
    <row r="1043" spans="1:5" ht="21.75" customHeight="1" x14ac:dyDescent="0.25">
      <c r="A1043" s="126">
        <v>80000768</v>
      </c>
      <c r="B1043" s="61" t="s">
        <v>907</v>
      </c>
      <c r="C1043" s="153" t="str">
        <f>VLOOKUP(A1043,'[5]Прейскурант 2021'!$A$11:$I$1419,3,0)</f>
        <v>иссл.</v>
      </c>
      <c r="D1043" s="155">
        <f t="shared" si="56"/>
        <v>325</v>
      </c>
      <c r="E1043" s="155">
        <f>VLOOKUP(A1043,[6]Лист2!$A$10:$G$1458,6,0)</f>
        <v>390</v>
      </c>
    </row>
    <row r="1044" spans="1:5" ht="21.75" customHeight="1" x14ac:dyDescent="0.25">
      <c r="A1044" s="126">
        <v>80000769</v>
      </c>
      <c r="B1044" s="61" t="s">
        <v>908</v>
      </c>
      <c r="C1044" s="153" t="str">
        <f>VLOOKUP(A1044,'[5]Прейскурант 2021'!$A$11:$I$1419,3,0)</f>
        <v>иссл.</v>
      </c>
      <c r="D1044" s="155">
        <f t="shared" si="56"/>
        <v>555</v>
      </c>
      <c r="E1044" s="155">
        <f>VLOOKUP(A1044,[6]Лист2!$A$10:$G$1458,6,0)</f>
        <v>666</v>
      </c>
    </row>
    <row r="1045" spans="1:5" ht="21.75" customHeight="1" x14ac:dyDescent="0.25">
      <c r="A1045" s="126">
        <v>80000770</v>
      </c>
      <c r="B1045" s="61" t="s">
        <v>909</v>
      </c>
      <c r="C1045" s="153" t="str">
        <f>VLOOKUP(A1045,'[5]Прейскурант 2021'!$A$11:$I$1419,3,0)</f>
        <v>иссл.</v>
      </c>
      <c r="D1045" s="155">
        <f t="shared" si="56"/>
        <v>180</v>
      </c>
      <c r="E1045" s="155">
        <f>VLOOKUP(A1045,[6]Лист2!$A$10:$G$1458,6,0)</f>
        <v>216</v>
      </c>
    </row>
    <row r="1046" spans="1:5" ht="31.5" x14ac:dyDescent="0.25">
      <c r="A1046" s="126">
        <v>80000771</v>
      </c>
      <c r="B1046" s="61" t="s">
        <v>910</v>
      </c>
      <c r="C1046" s="153" t="str">
        <f>VLOOKUP(A1046,'[5]Прейскурант 2021'!$A$11:$I$1419,3,0)</f>
        <v>иссл.</v>
      </c>
      <c r="D1046" s="155">
        <f t="shared" si="56"/>
        <v>180</v>
      </c>
      <c r="E1046" s="155">
        <f>VLOOKUP(A1046,[6]Лист2!$A$10:$G$1458,6,0)</f>
        <v>216</v>
      </c>
    </row>
    <row r="1047" spans="1:5" x14ac:dyDescent="0.25">
      <c r="A1047" s="126">
        <v>80000772</v>
      </c>
      <c r="B1047" s="61" t="s">
        <v>911</v>
      </c>
      <c r="C1047" s="153" t="str">
        <f>VLOOKUP(A1047,'[5]Прейскурант 2021'!$A$11:$I$1419,3,0)</f>
        <v>иссл.</v>
      </c>
      <c r="D1047" s="155">
        <f t="shared" si="56"/>
        <v>180</v>
      </c>
      <c r="E1047" s="155">
        <f>VLOOKUP(A1047,[6]Лист2!$A$10:$G$1458,6,0)</f>
        <v>216</v>
      </c>
    </row>
    <row r="1048" spans="1:5" ht="31.5" x14ac:dyDescent="0.25">
      <c r="A1048" s="126">
        <v>80000773</v>
      </c>
      <c r="B1048" s="61" t="s">
        <v>912</v>
      </c>
      <c r="C1048" s="153" t="str">
        <f>VLOOKUP(A1048,'[5]Прейскурант 2021'!$A$11:$I$1419,3,0)</f>
        <v>иссл.</v>
      </c>
      <c r="D1048" s="155">
        <f t="shared" si="56"/>
        <v>855</v>
      </c>
      <c r="E1048" s="155">
        <f>VLOOKUP(A1048,[6]Лист2!$A$10:$G$1458,6,0)</f>
        <v>1026</v>
      </c>
    </row>
    <row r="1049" spans="1:5" ht="22.5" customHeight="1" x14ac:dyDescent="0.25">
      <c r="A1049" s="126">
        <v>80000774</v>
      </c>
      <c r="B1049" s="61" t="s">
        <v>913</v>
      </c>
      <c r="C1049" s="153" t="str">
        <f>VLOOKUP(A1049,'[5]Прейскурант 2021'!$A$11:$I$1419,3,0)</f>
        <v>иссл.</v>
      </c>
      <c r="D1049" s="155">
        <f t="shared" si="56"/>
        <v>180</v>
      </c>
      <c r="E1049" s="155">
        <f>VLOOKUP(A1049,[6]Лист2!$A$10:$G$1458,6,0)</f>
        <v>216</v>
      </c>
    </row>
    <row r="1050" spans="1:5" ht="31.5" x14ac:dyDescent="0.25">
      <c r="A1050" s="126">
        <v>80000775</v>
      </c>
      <c r="B1050" s="61" t="s">
        <v>914</v>
      </c>
      <c r="C1050" s="153" t="str">
        <f>VLOOKUP(A1050,'[5]Прейскурант 2021'!$A$11:$I$1419,3,0)</f>
        <v>иссл.</v>
      </c>
      <c r="D1050" s="155">
        <f t="shared" si="56"/>
        <v>140</v>
      </c>
      <c r="E1050" s="155">
        <f>VLOOKUP(A1050,[6]Лист2!$A$10:$G$1458,6,0)</f>
        <v>168</v>
      </c>
    </row>
    <row r="1051" spans="1:5" ht="31.5" x14ac:dyDescent="0.25">
      <c r="A1051" s="126">
        <v>80000776</v>
      </c>
      <c r="B1051" s="61" t="s">
        <v>915</v>
      </c>
      <c r="C1051" s="153" t="str">
        <f>VLOOKUP(A1051,'[5]Прейскурант 2021'!$A$11:$I$1419,3,0)</f>
        <v>иссл.</v>
      </c>
      <c r="D1051" s="155">
        <f t="shared" si="56"/>
        <v>220</v>
      </c>
      <c r="E1051" s="155">
        <f>VLOOKUP(A1051,[6]Лист2!$A$10:$G$1458,6,0)</f>
        <v>264</v>
      </c>
    </row>
    <row r="1052" spans="1:5" ht="47.25" x14ac:dyDescent="0.2">
      <c r="A1052" s="126">
        <v>80000777</v>
      </c>
      <c r="B1052" s="64" t="s">
        <v>1625</v>
      </c>
      <c r="C1052" s="153" t="str">
        <f>VLOOKUP(A1052,'[5]Прейскурант 2021'!$A$11:$I$1419,3,0)</f>
        <v>иссл.</v>
      </c>
      <c r="D1052" s="155">
        <f t="shared" si="56"/>
        <v>180</v>
      </c>
      <c r="E1052" s="155">
        <f>VLOOKUP(A1052,[6]Лист2!$A$10:$G$1458,6,0)</f>
        <v>216</v>
      </c>
    </row>
    <row r="1053" spans="1:5" ht="31.5" x14ac:dyDescent="0.25">
      <c r="A1053" s="126">
        <v>80000778</v>
      </c>
      <c r="B1053" s="61" t="s">
        <v>917</v>
      </c>
      <c r="C1053" s="153" t="str">
        <f>VLOOKUP(A1053,'[5]Прейскурант 2021'!$A$11:$I$1419,3,0)</f>
        <v>иссл.</v>
      </c>
      <c r="D1053" s="155">
        <f t="shared" si="56"/>
        <v>1770</v>
      </c>
      <c r="E1053" s="155">
        <f>VLOOKUP(A1053,[6]Лист2!$A$10:$G$1458,6,0)</f>
        <v>2124</v>
      </c>
    </row>
    <row r="1054" spans="1:5" ht="31.5" x14ac:dyDescent="0.25">
      <c r="A1054" s="126">
        <v>80000779</v>
      </c>
      <c r="B1054" s="61" t="s">
        <v>918</v>
      </c>
      <c r="C1054" s="153" t="str">
        <f>VLOOKUP(A1054,'[5]Прейскурант 2021'!$A$11:$I$1419,3,0)</f>
        <v>иссл.</v>
      </c>
      <c r="D1054" s="155">
        <f t="shared" si="56"/>
        <v>140</v>
      </c>
      <c r="E1054" s="155">
        <f>VLOOKUP(A1054,[6]Лист2!$A$10:$G$1458,6,0)</f>
        <v>168</v>
      </c>
    </row>
    <row r="1055" spans="1:5" ht="24.75" customHeight="1" x14ac:dyDescent="0.25">
      <c r="A1055" s="126">
        <v>80000780</v>
      </c>
      <c r="B1055" s="61" t="s">
        <v>919</v>
      </c>
      <c r="C1055" s="153" t="str">
        <f>VLOOKUP(A1055,'[5]Прейскурант 2021'!$A$11:$I$1419,3,0)</f>
        <v>иссл.</v>
      </c>
      <c r="D1055" s="155">
        <f t="shared" si="56"/>
        <v>180</v>
      </c>
      <c r="E1055" s="155">
        <f>VLOOKUP(A1055,[6]Лист2!$A$10:$G$1458,6,0)</f>
        <v>216</v>
      </c>
    </row>
    <row r="1056" spans="1:5" ht="24.75" customHeight="1" x14ac:dyDescent="0.25">
      <c r="A1056" s="126">
        <v>80000781</v>
      </c>
      <c r="B1056" s="61" t="s">
        <v>920</v>
      </c>
      <c r="C1056" s="153" t="str">
        <f>VLOOKUP(A1056,'[5]Прейскурант 2021'!$A$11:$I$1419,3,0)</f>
        <v>иссл.</v>
      </c>
      <c r="D1056" s="155">
        <f t="shared" si="56"/>
        <v>485</v>
      </c>
      <c r="E1056" s="155">
        <f>VLOOKUP(A1056,[6]Лист2!$A$10:$G$1458,6,0)</f>
        <v>582</v>
      </c>
    </row>
    <row r="1057" spans="1:5" ht="24.75" customHeight="1" x14ac:dyDescent="0.25">
      <c r="A1057" s="126">
        <v>80000782</v>
      </c>
      <c r="B1057" s="61" t="s">
        <v>921</v>
      </c>
      <c r="C1057" s="153" t="str">
        <f>VLOOKUP(A1057,'[5]Прейскурант 2021'!$A$11:$I$1419,3,0)</f>
        <v>иссл.</v>
      </c>
      <c r="D1057" s="155">
        <f t="shared" si="56"/>
        <v>465</v>
      </c>
      <c r="E1057" s="155">
        <f>VLOOKUP(A1057,[6]Лист2!$A$10:$G$1458,6,0)</f>
        <v>558</v>
      </c>
    </row>
    <row r="1058" spans="1:5" ht="24.75" customHeight="1" x14ac:dyDescent="0.25">
      <c r="A1058" s="126">
        <v>80000783</v>
      </c>
      <c r="B1058" s="61" t="s">
        <v>922</v>
      </c>
      <c r="C1058" s="153" t="str">
        <f>VLOOKUP(A1058,'[5]Прейскурант 2021'!$A$11:$I$1419,3,0)</f>
        <v>иссл.</v>
      </c>
      <c r="D1058" s="155">
        <f t="shared" si="56"/>
        <v>180</v>
      </c>
      <c r="E1058" s="155">
        <f>VLOOKUP(A1058,[6]Лист2!$A$10:$G$1458,6,0)</f>
        <v>216</v>
      </c>
    </row>
    <row r="1059" spans="1:5" ht="24.75" customHeight="1" x14ac:dyDescent="0.25">
      <c r="A1059" s="126">
        <v>80000784</v>
      </c>
      <c r="B1059" s="61" t="s">
        <v>923</v>
      </c>
      <c r="C1059" s="153" t="str">
        <f>VLOOKUP(A1059,'[5]Прейскурант 2021'!$A$11:$I$1419,3,0)</f>
        <v>иссл.</v>
      </c>
      <c r="D1059" s="155">
        <f t="shared" si="56"/>
        <v>860</v>
      </c>
      <c r="E1059" s="155">
        <f>VLOOKUP(A1059,[6]Лист2!$A$10:$G$1458,6,0)</f>
        <v>1032</v>
      </c>
    </row>
    <row r="1060" spans="1:5" ht="31.5" x14ac:dyDescent="0.25">
      <c r="A1060" s="126">
        <v>80000786</v>
      </c>
      <c r="B1060" s="61" t="s">
        <v>925</v>
      </c>
      <c r="C1060" s="153" t="str">
        <f>VLOOKUP(A1060,'[5]Прейскурант 2021'!$A$11:$I$1419,3,0)</f>
        <v>иссл.</v>
      </c>
      <c r="D1060" s="155">
        <f t="shared" si="56"/>
        <v>90</v>
      </c>
      <c r="E1060" s="155">
        <f>VLOOKUP(A1060,[6]Лист2!$A$10:$G$1458,6,0)</f>
        <v>108</v>
      </c>
    </row>
    <row r="1061" spans="1:5" ht="31.5" x14ac:dyDescent="0.25">
      <c r="A1061" s="126">
        <v>80000787</v>
      </c>
      <c r="B1061" s="61" t="s">
        <v>926</v>
      </c>
      <c r="C1061" s="153" t="str">
        <f>VLOOKUP(A1061,'[5]Прейскурант 2021'!$A$11:$I$1419,3,0)</f>
        <v>иссл.</v>
      </c>
      <c r="D1061" s="155">
        <f t="shared" si="56"/>
        <v>185</v>
      </c>
      <c r="E1061" s="155">
        <f>VLOOKUP(A1061,[6]Лист2!$A$10:$G$1458,6,0)</f>
        <v>222</v>
      </c>
    </row>
    <row r="1062" spans="1:5" ht="31.5" x14ac:dyDescent="0.25">
      <c r="A1062" s="126">
        <v>80000788</v>
      </c>
      <c r="B1062" s="61" t="s">
        <v>927</v>
      </c>
      <c r="C1062" s="153" t="str">
        <f>VLOOKUP(A1062,'[5]Прейскурант 2021'!$A$11:$I$1419,3,0)</f>
        <v>иссл.</v>
      </c>
      <c r="D1062" s="155">
        <f t="shared" si="56"/>
        <v>595</v>
      </c>
      <c r="E1062" s="155">
        <f>VLOOKUP(A1062,[6]Лист2!$A$10:$G$1458,6,0)</f>
        <v>714</v>
      </c>
    </row>
    <row r="1063" spans="1:5" ht="47.25" x14ac:dyDescent="0.25">
      <c r="A1063" s="130">
        <v>80000641</v>
      </c>
      <c r="B1063" s="61" t="s">
        <v>1305</v>
      </c>
      <c r="C1063" s="153" t="str">
        <f>VLOOKUP(A1063,'[5]Прейскурант 2021'!$A$11:$I$1419,3,0)</f>
        <v>иссл.</v>
      </c>
      <c r="D1063" s="155">
        <f t="shared" si="56"/>
        <v>290</v>
      </c>
      <c r="E1063" s="155">
        <f>VLOOKUP(A1063,[6]Лист2!$A$10:$G$1458,6,0)</f>
        <v>348</v>
      </c>
    </row>
    <row r="1064" spans="1:5" ht="31.5" x14ac:dyDescent="0.25">
      <c r="A1064" s="130">
        <v>80000640</v>
      </c>
      <c r="B1064" s="61" t="s">
        <v>1306</v>
      </c>
      <c r="C1064" s="153" t="str">
        <f>VLOOKUP(A1064,'[5]Прейскурант 2021'!$A$11:$I$1419,3,0)</f>
        <v>иссл.</v>
      </c>
      <c r="D1064" s="155">
        <f t="shared" si="56"/>
        <v>630</v>
      </c>
      <c r="E1064" s="155">
        <f>VLOOKUP(A1064,[6]Лист2!$A$10:$G$1458,6,0)</f>
        <v>756</v>
      </c>
    </row>
    <row r="1065" spans="1:5" ht="31.5" x14ac:dyDescent="0.25">
      <c r="A1065" s="130">
        <v>80000639</v>
      </c>
      <c r="B1065" s="61" t="s">
        <v>1307</v>
      </c>
      <c r="C1065" s="153" t="str">
        <f>VLOOKUP(A1065,'[5]Прейскурант 2021'!$A$11:$I$1419,3,0)</f>
        <v>иссл.</v>
      </c>
      <c r="D1065" s="155">
        <f t="shared" si="56"/>
        <v>660</v>
      </c>
      <c r="E1065" s="155">
        <f>VLOOKUP(A1065,[6]Лист2!$A$10:$G$1458,6,0)</f>
        <v>792</v>
      </c>
    </row>
    <row r="1066" spans="1:5" ht="47.25" x14ac:dyDescent="0.25">
      <c r="A1066" s="130">
        <v>80000638</v>
      </c>
      <c r="B1066" s="61" t="s">
        <v>1308</v>
      </c>
      <c r="C1066" s="153" t="str">
        <f>VLOOKUP(A1066,'[5]Прейскурант 2021'!$A$11:$I$1419,3,0)</f>
        <v>иссл.</v>
      </c>
      <c r="D1066" s="155">
        <f t="shared" si="56"/>
        <v>350</v>
      </c>
      <c r="E1066" s="155">
        <f>VLOOKUP(A1066,[6]Лист2!$A$10:$G$1458,6,0)</f>
        <v>420</v>
      </c>
    </row>
    <row r="1067" spans="1:5" ht="31.5" x14ac:dyDescent="0.25">
      <c r="A1067" s="130">
        <v>80000634</v>
      </c>
      <c r="B1067" s="125" t="s">
        <v>1447</v>
      </c>
      <c r="C1067" s="170" t="s">
        <v>1368</v>
      </c>
      <c r="D1067" s="155">
        <f t="shared" si="56"/>
        <v>65</v>
      </c>
      <c r="E1067" s="155">
        <f>VLOOKUP(A1067,[6]Лист2!$A$10:$G$1458,6,0)</f>
        <v>78</v>
      </c>
    </row>
    <row r="1068" spans="1:5" ht="47.25" x14ac:dyDescent="0.25">
      <c r="A1068" s="130">
        <v>80000635</v>
      </c>
      <c r="B1068" s="125" t="s">
        <v>1448</v>
      </c>
      <c r="C1068" s="170" t="s">
        <v>1368</v>
      </c>
      <c r="D1068" s="155">
        <f t="shared" si="56"/>
        <v>810</v>
      </c>
      <c r="E1068" s="155">
        <f>VLOOKUP(A1068,[6]Лист2!$A$10:$G$1458,6,0)</f>
        <v>972</v>
      </c>
    </row>
    <row r="1069" spans="1:5" ht="63" x14ac:dyDescent="0.25">
      <c r="A1069" s="130">
        <v>80000636</v>
      </c>
      <c r="B1069" s="125" t="s">
        <v>1449</v>
      </c>
      <c r="C1069" s="170" t="s">
        <v>1368</v>
      </c>
      <c r="D1069" s="155">
        <f t="shared" si="56"/>
        <v>815</v>
      </c>
      <c r="E1069" s="155">
        <f>VLOOKUP(A1069,[6]Лист2!$A$10:$G$1458,6,0)</f>
        <v>978</v>
      </c>
    </row>
    <row r="1070" spans="1:5" ht="47.25" x14ac:dyDescent="0.25">
      <c r="A1070" s="130">
        <v>80000637</v>
      </c>
      <c r="B1070" s="125" t="s">
        <v>1450</v>
      </c>
      <c r="C1070" s="170" t="s">
        <v>1368</v>
      </c>
      <c r="D1070" s="155">
        <f t="shared" si="56"/>
        <v>985</v>
      </c>
      <c r="E1070" s="155">
        <f>VLOOKUP(A1070,[6]Лист2!$A$10:$G$1458,6,0)</f>
        <v>1182</v>
      </c>
    </row>
    <row r="1071" spans="1:5" ht="47.25" x14ac:dyDescent="0.25">
      <c r="A1071" s="130">
        <v>80000633</v>
      </c>
      <c r="B1071" s="125" t="s">
        <v>1451</v>
      </c>
      <c r="C1071" s="170" t="s">
        <v>1368</v>
      </c>
      <c r="D1071" s="155">
        <f t="shared" si="56"/>
        <v>745</v>
      </c>
      <c r="E1071" s="155">
        <f>VLOOKUP(A1071,[6]Лист2!$A$10:$G$1458,6,0)</f>
        <v>894</v>
      </c>
    </row>
    <row r="1072" spans="1:5" ht="47.25" x14ac:dyDescent="0.25">
      <c r="A1072" s="126">
        <v>80000632</v>
      </c>
      <c r="B1072" s="61" t="s">
        <v>1452</v>
      </c>
      <c r="C1072" s="170" t="s">
        <v>1368</v>
      </c>
      <c r="D1072" s="155">
        <f t="shared" si="56"/>
        <v>595</v>
      </c>
      <c r="E1072" s="155">
        <f>VLOOKUP(A1072,[6]Лист2!$A$10:$G$1458,6,0)</f>
        <v>714</v>
      </c>
    </row>
    <row r="1073" spans="1:5" x14ac:dyDescent="0.2">
      <c r="A1073" s="253" t="s">
        <v>928</v>
      </c>
      <c r="B1073" s="253"/>
      <c r="C1073" s="253"/>
      <c r="D1073" s="253"/>
      <c r="E1073" s="253"/>
    </row>
    <row r="1074" spans="1:5" ht="24" customHeight="1" x14ac:dyDescent="0.2">
      <c r="A1074" s="112">
        <v>90000602</v>
      </c>
      <c r="B1074" s="2" t="s">
        <v>929</v>
      </c>
      <c r="C1074" s="153" t="str">
        <f>VLOOKUP(A1074,'[5]Прейскурант 2021'!$A$11:$I$1419,3,0)</f>
        <v>измерение</v>
      </c>
      <c r="D1074" s="155">
        <f t="shared" ref="D1074:D1112" si="57">E1074/1.2</f>
        <v>400</v>
      </c>
      <c r="E1074" s="155">
        <f>VLOOKUP(A1074,[6]Лист2!$A$10:$G$1458,6,0)</f>
        <v>480</v>
      </c>
    </row>
    <row r="1075" spans="1:5" ht="31.5" x14ac:dyDescent="0.2">
      <c r="A1075" s="112">
        <v>90000603</v>
      </c>
      <c r="B1075" s="2" t="s">
        <v>930</v>
      </c>
      <c r="C1075" s="153" t="str">
        <f>VLOOKUP(A1075,'[5]Прейскурант 2021'!$A$11:$I$1419,3,0)</f>
        <v>измерение</v>
      </c>
      <c r="D1075" s="155">
        <f t="shared" si="57"/>
        <v>750</v>
      </c>
      <c r="E1075" s="155">
        <f>VLOOKUP(A1075,[6]Лист2!$A$10:$G$1458,6,0)</f>
        <v>900</v>
      </c>
    </row>
    <row r="1076" spans="1:5" ht="25.5" customHeight="1" x14ac:dyDescent="0.2">
      <c r="A1076" s="112">
        <v>90000102</v>
      </c>
      <c r="B1076" s="119" t="s">
        <v>1233</v>
      </c>
      <c r="C1076" s="153" t="str">
        <f>VLOOKUP(A1076,'[5]Прейскурант 2021'!$A$11:$I$1419,3,0)</f>
        <v>измерение</v>
      </c>
      <c r="D1076" s="155">
        <f t="shared" si="57"/>
        <v>750</v>
      </c>
      <c r="E1076" s="155">
        <f>VLOOKUP(A1076,[6]Лист2!$A$10:$G$1458,6,0)</f>
        <v>900</v>
      </c>
    </row>
    <row r="1077" spans="1:5" ht="25.5" customHeight="1" x14ac:dyDescent="0.2">
      <c r="A1077" s="112">
        <v>90000606</v>
      </c>
      <c r="B1077" s="2" t="s">
        <v>932</v>
      </c>
      <c r="C1077" s="153" t="str">
        <f>VLOOKUP(A1077,'[5]Прейскурант 2021'!$A$11:$I$1419,3,0)</f>
        <v>измерение</v>
      </c>
      <c r="D1077" s="155">
        <f t="shared" si="57"/>
        <v>1900</v>
      </c>
      <c r="E1077" s="155">
        <f>VLOOKUP(A1077,[6]Лист2!$A$10:$G$1458,6,0)</f>
        <v>2280</v>
      </c>
    </row>
    <row r="1078" spans="1:5" ht="25.5" customHeight="1" x14ac:dyDescent="0.2">
      <c r="A1078" s="112">
        <v>90000607</v>
      </c>
      <c r="B1078" s="2" t="s">
        <v>933</v>
      </c>
      <c r="C1078" s="153" t="str">
        <f>VLOOKUP(A1078,'[5]Прейскурант 2021'!$A$11:$I$1419,3,0)</f>
        <v>измерение</v>
      </c>
      <c r="D1078" s="155">
        <f t="shared" si="57"/>
        <v>625</v>
      </c>
      <c r="E1078" s="155">
        <f>VLOOKUP(A1078,[6]Лист2!$A$10:$G$1458,6,0)</f>
        <v>750</v>
      </c>
    </row>
    <row r="1079" spans="1:5" ht="25.5" customHeight="1" x14ac:dyDescent="0.2">
      <c r="A1079" s="112">
        <v>90000609</v>
      </c>
      <c r="B1079" s="2" t="s">
        <v>934</v>
      </c>
      <c r="C1079" s="153" t="str">
        <f>VLOOKUP(A1079,'[5]Прейскурант 2021'!$A$11:$I$1419,3,0)</f>
        <v>измерение</v>
      </c>
      <c r="D1079" s="155">
        <f t="shared" si="57"/>
        <v>105</v>
      </c>
      <c r="E1079" s="155">
        <f>VLOOKUP(A1079,[6]Лист2!$A$10:$G$1458,6,0)</f>
        <v>126</v>
      </c>
    </row>
    <row r="1080" spans="1:5" ht="31.5" x14ac:dyDescent="0.2">
      <c r="A1080" s="112">
        <v>90000617</v>
      </c>
      <c r="B1080" s="2" t="s">
        <v>935</v>
      </c>
      <c r="C1080" s="153" t="str">
        <f>VLOOKUP(A1080,'[5]Прейскурант 2021'!$A$11:$I$1419,3,0)</f>
        <v>измерение</v>
      </c>
      <c r="D1080" s="155">
        <f t="shared" si="57"/>
        <v>160</v>
      </c>
      <c r="E1080" s="155">
        <f>VLOOKUP(A1080,[6]Лист2!$A$10:$G$1458,6,0)</f>
        <v>192</v>
      </c>
    </row>
    <row r="1081" spans="1:5" ht="21.75" customHeight="1" x14ac:dyDescent="0.2">
      <c r="A1081" s="112">
        <v>90000611</v>
      </c>
      <c r="B1081" s="2" t="s">
        <v>936</v>
      </c>
      <c r="C1081" s="153" t="str">
        <f>VLOOKUP(A1081,'[5]Прейскурант 2021'!$A$11:$I$1419,3,0)</f>
        <v>измерение</v>
      </c>
      <c r="D1081" s="155">
        <f t="shared" si="57"/>
        <v>85</v>
      </c>
      <c r="E1081" s="155">
        <f>VLOOKUP(A1081,[6]Лист2!$A$10:$G$1458,6,0)</f>
        <v>102</v>
      </c>
    </row>
    <row r="1082" spans="1:5" ht="21.75" customHeight="1" x14ac:dyDescent="0.2">
      <c r="A1082" s="112">
        <v>90000612</v>
      </c>
      <c r="B1082" s="2" t="s">
        <v>937</v>
      </c>
      <c r="C1082" s="153" t="str">
        <f>VLOOKUP(A1082,'[5]Прейскурант 2021'!$A$11:$I$1419,3,0)</f>
        <v>измерение</v>
      </c>
      <c r="D1082" s="155">
        <f t="shared" si="57"/>
        <v>85</v>
      </c>
      <c r="E1082" s="155">
        <f>VLOOKUP(A1082,[6]Лист2!$A$10:$G$1458,6,0)</f>
        <v>102</v>
      </c>
    </row>
    <row r="1083" spans="1:5" ht="31.5" x14ac:dyDescent="0.2">
      <c r="A1083" s="112">
        <v>90000613</v>
      </c>
      <c r="B1083" s="2" t="s">
        <v>938</v>
      </c>
      <c r="C1083" s="153" t="str">
        <f>VLOOKUP(A1083,'[5]Прейскурант 2021'!$A$11:$I$1419,3,0)</f>
        <v>измерение</v>
      </c>
      <c r="D1083" s="155">
        <f t="shared" si="57"/>
        <v>690</v>
      </c>
      <c r="E1083" s="155">
        <f>VLOOKUP(A1083,[6]Лист2!$A$10:$G$1458,6,0)</f>
        <v>828</v>
      </c>
    </row>
    <row r="1084" spans="1:5" ht="31.5" x14ac:dyDescent="0.2">
      <c r="A1084" s="112">
        <v>90000614</v>
      </c>
      <c r="B1084" s="2" t="s">
        <v>939</v>
      </c>
      <c r="C1084" s="153" t="str">
        <f>VLOOKUP(A1084,'[5]Прейскурант 2021'!$A$11:$I$1419,3,0)</f>
        <v>измерение</v>
      </c>
      <c r="D1084" s="155">
        <f t="shared" si="57"/>
        <v>690</v>
      </c>
      <c r="E1084" s="155">
        <f>VLOOKUP(A1084,[6]Лист2!$A$10:$G$1458,6,0)</f>
        <v>828</v>
      </c>
    </row>
    <row r="1085" spans="1:5" ht="24.75" customHeight="1" x14ac:dyDescent="0.2">
      <c r="A1085" s="112">
        <v>90000103</v>
      </c>
      <c r="B1085" s="119" t="s">
        <v>1234</v>
      </c>
      <c r="C1085" s="153" t="str">
        <f>VLOOKUP(A1085,'[5]Прейскурант 2021'!$A$11:$I$1419,3,0)</f>
        <v>измерение</v>
      </c>
      <c r="D1085" s="155">
        <f t="shared" si="57"/>
        <v>715</v>
      </c>
      <c r="E1085" s="155">
        <f>VLOOKUP(A1085,[6]Лист2!$A$10:$G$1458,6,0)</f>
        <v>858</v>
      </c>
    </row>
    <row r="1086" spans="1:5" ht="31.5" x14ac:dyDescent="0.2">
      <c r="A1086" s="112">
        <v>90000645</v>
      </c>
      <c r="B1086" s="2" t="s">
        <v>940</v>
      </c>
      <c r="C1086" s="153" t="str">
        <f>VLOOKUP(A1086,'[5]Прейскурант 2021'!$A$11:$I$1419,3,0)</f>
        <v>измерение</v>
      </c>
      <c r="D1086" s="155">
        <f t="shared" si="57"/>
        <v>142.5</v>
      </c>
      <c r="E1086" s="155">
        <f>VLOOKUP(A1086,[6]Лист2!$A$10:$G$1458,6,0)</f>
        <v>171</v>
      </c>
    </row>
    <row r="1087" spans="1:5" ht="24.75" customHeight="1" x14ac:dyDescent="0.2">
      <c r="A1087" s="112">
        <v>90000647</v>
      </c>
      <c r="B1087" s="2" t="s">
        <v>941</v>
      </c>
      <c r="C1087" s="153" t="str">
        <f>VLOOKUP(A1087,'[5]Прейскурант 2021'!$A$11:$I$1419,3,0)</f>
        <v>измерение</v>
      </c>
      <c r="D1087" s="155">
        <f t="shared" si="57"/>
        <v>625</v>
      </c>
      <c r="E1087" s="155">
        <f>VLOOKUP(A1087,[6]Лист2!$A$10:$G$1458,6,0)</f>
        <v>750</v>
      </c>
    </row>
    <row r="1088" spans="1:5" ht="31.5" x14ac:dyDescent="0.2">
      <c r="A1088" s="112">
        <v>90000095</v>
      </c>
      <c r="B1088" s="2" t="s">
        <v>1309</v>
      </c>
      <c r="C1088" s="153" t="str">
        <f>VLOOKUP(A1088,'[5]Прейскурант 2021'!$A$11:$I$1419,3,0)</f>
        <v>измерение</v>
      </c>
      <c r="D1088" s="155">
        <f t="shared" si="57"/>
        <v>8150</v>
      </c>
      <c r="E1088" s="155">
        <f>VLOOKUP(A1088,[6]Лист2!$A$10:$G$1458,6,0)</f>
        <v>9780</v>
      </c>
    </row>
    <row r="1089" spans="1:5" ht="31.5" x14ac:dyDescent="0.2">
      <c r="A1089" s="112">
        <v>90000649</v>
      </c>
      <c r="B1089" s="2" t="s">
        <v>942</v>
      </c>
      <c r="C1089" s="153" t="str">
        <f>VLOOKUP(A1089,'[5]Прейскурант 2021'!$A$11:$I$1419,3,0)</f>
        <v>измерение</v>
      </c>
      <c r="D1089" s="155">
        <f t="shared" si="57"/>
        <v>505</v>
      </c>
      <c r="E1089" s="155">
        <f>VLOOKUP(A1089,[6]Лист2!$A$10:$G$1458,6,0)</f>
        <v>606</v>
      </c>
    </row>
    <row r="1090" spans="1:5" ht="31.5" x14ac:dyDescent="0.2">
      <c r="A1090" s="112">
        <v>90000650</v>
      </c>
      <c r="B1090" s="119" t="s">
        <v>1506</v>
      </c>
      <c r="C1090" s="153" t="str">
        <f>VLOOKUP(A1090,'[5]Прейскурант 2021'!$A$11:$I$1419,3,0)</f>
        <v>измерение</v>
      </c>
      <c r="D1090" s="155">
        <f t="shared" si="57"/>
        <v>845</v>
      </c>
      <c r="E1090" s="155">
        <f>VLOOKUP(A1090,[6]Лист2!$A$10:$G$1458,6,0)</f>
        <v>1014</v>
      </c>
    </row>
    <row r="1091" spans="1:5" ht="24.75" customHeight="1" x14ac:dyDescent="0.2">
      <c r="A1091" s="131">
        <v>90000101</v>
      </c>
      <c r="B1091" s="2" t="s">
        <v>1238</v>
      </c>
      <c r="C1091" s="153" t="str">
        <f>VLOOKUP(A1091,'[5]Прейскурант 2021'!$A$11:$I$1419,3,0)</f>
        <v>измерение</v>
      </c>
      <c r="D1091" s="155">
        <f t="shared" si="57"/>
        <v>205</v>
      </c>
      <c r="E1091" s="155">
        <f>VLOOKUP(A1091,[6]Лист2!$A$10:$G$1458,6,0)</f>
        <v>246</v>
      </c>
    </row>
    <row r="1092" spans="1:5" ht="24.75" customHeight="1" x14ac:dyDescent="0.2">
      <c r="A1092" s="112">
        <v>90000619</v>
      </c>
      <c r="B1092" s="2" t="s">
        <v>944</v>
      </c>
      <c r="C1092" s="153" t="str">
        <f>VLOOKUP(A1092,'[5]Прейскурант 2021'!$A$11:$I$1419,3,0)</f>
        <v>измерение</v>
      </c>
      <c r="D1092" s="155">
        <f t="shared" si="57"/>
        <v>405</v>
      </c>
      <c r="E1092" s="155">
        <f>VLOOKUP(A1092,[6]Лист2!$A$10:$G$1458,6,0)</f>
        <v>486</v>
      </c>
    </row>
    <row r="1093" spans="1:5" ht="31.5" x14ac:dyDescent="0.2">
      <c r="A1093" s="112">
        <v>90000620</v>
      </c>
      <c r="B1093" s="2" t="s">
        <v>945</v>
      </c>
      <c r="C1093" s="153" t="str">
        <f>VLOOKUP(A1093,'[5]Прейскурант 2021'!$A$11:$I$1419,3,0)</f>
        <v>измерение</v>
      </c>
      <c r="D1093" s="155">
        <f t="shared" si="57"/>
        <v>735</v>
      </c>
      <c r="E1093" s="155">
        <f>VLOOKUP(A1093,[6]Лист2!$A$10:$G$1458,6,0)</f>
        <v>882</v>
      </c>
    </row>
    <row r="1094" spans="1:5" ht="23.25" customHeight="1" x14ac:dyDescent="0.2">
      <c r="A1094" s="112">
        <v>90000104</v>
      </c>
      <c r="B1094" s="119" t="s">
        <v>1235</v>
      </c>
      <c r="C1094" s="153" t="str">
        <f>VLOOKUP(A1094,'[5]Прейскурант 2021'!$A$11:$I$1419,3,0)</f>
        <v>измерение</v>
      </c>
      <c r="D1094" s="155">
        <f t="shared" si="57"/>
        <v>145</v>
      </c>
      <c r="E1094" s="155">
        <f>VLOOKUP(A1094,[6]Лист2!$A$10:$G$1458,6,0)</f>
        <v>174</v>
      </c>
    </row>
    <row r="1095" spans="1:5" ht="47.25" x14ac:dyDescent="0.2">
      <c r="A1095" s="131">
        <v>90000105</v>
      </c>
      <c r="B1095" s="119" t="s">
        <v>1261</v>
      </c>
      <c r="C1095" s="153" t="str">
        <f>VLOOKUP(A1095,'[5]Прейскурант 2021'!$A$11:$I$1419,3,0)</f>
        <v>измерение</v>
      </c>
      <c r="D1095" s="155">
        <f t="shared" si="57"/>
        <v>860</v>
      </c>
      <c r="E1095" s="155">
        <f>VLOOKUP(A1095,[6]Лист2!$A$10:$G$1458,6,0)</f>
        <v>1032</v>
      </c>
    </row>
    <row r="1096" spans="1:5" ht="31.5" x14ac:dyDescent="0.2">
      <c r="A1096" s="112">
        <v>90000626</v>
      </c>
      <c r="B1096" s="2" t="s">
        <v>946</v>
      </c>
      <c r="C1096" s="153" t="str">
        <f>VLOOKUP(A1096,'[5]Прейскурант 2021'!$A$11:$I$1419,3,0)</f>
        <v>измерение</v>
      </c>
      <c r="D1096" s="155">
        <f t="shared" si="57"/>
        <v>475</v>
      </c>
      <c r="E1096" s="155">
        <f>VLOOKUP(A1096,[6]Лист2!$A$10:$G$1458,6,0)</f>
        <v>570</v>
      </c>
    </row>
    <row r="1097" spans="1:5" ht="31.5" x14ac:dyDescent="0.2">
      <c r="A1097" s="112">
        <v>90000106</v>
      </c>
      <c r="B1097" s="119" t="s">
        <v>1236</v>
      </c>
      <c r="C1097" s="153" t="str">
        <f>VLOOKUP(A1097,'[5]Прейскурант 2021'!$A$11:$I$1419,3,0)</f>
        <v>измерение</v>
      </c>
      <c r="D1097" s="155">
        <f t="shared" si="57"/>
        <v>750</v>
      </c>
      <c r="E1097" s="155">
        <f>VLOOKUP(A1097,[6]Лист2!$A$10:$G$1458,6,0)</f>
        <v>900</v>
      </c>
    </row>
    <row r="1098" spans="1:5" ht="31.5" x14ac:dyDescent="0.2">
      <c r="A1098" s="112">
        <v>90000631</v>
      </c>
      <c r="B1098" s="2" t="s">
        <v>947</v>
      </c>
      <c r="C1098" s="153" t="str">
        <f>VLOOKUP(A1098,'[5]Прейскурант 2021'!$A$11:$I$1419,3,0)</f>
        <v>измерение</v>
      </c>
      <c r="D1098" s="155">
        <f t="shared" si="57"/>
        <v>230</v>
      </c>
      <c r="E1098" s="155">
        <f>VLOOKUP(A1098,[6]Лист2!$A$10:$G$1458,6,0)</f>
        <v>276</v>
      </c>
    </row>
    <row r="1099" spans="1:5" ht="31.5" x14ac:dyDescent="0.2">
      <c r="A1099" s="112">
        <v>90000094</v>
      </c>
      <c r="B1099" s="2" t="s">
        <v>948</v>
      </c>
      <c r="C1099" s="153" t="str">
        <f>VLOOKUP(A1099,'[5]Прейскурант 2021'!$A$11:$I$1419,3,0)</f>
        <v>измерение</v>
      </c>
      <c r="D1099" s="155">
        <f t="shared" si="57"/>
        <v>2205</v>
      </c>
      <c r="E1099" s="155">
        <f>VLOOKUP(A1099,[6]Лист2!$A$10:$G$1458,6,0)</f>
        <v>2646</v>
      </c>
    </row>
    <row r="1100" spans="1:5" ht="47.25" x14ac:dyDescent="0.2">
      <c r="A1100" s="112">
        <v>90000643</v>
      </c>
      <c r="B1100" s="2" t="s">
        <v>949</v>
      </c>
      <c r="C1100" s="153" t="str">
        <f>VLOOKUP(A1100,'[5]Прейскурант 2021'!$A$11:$I$1419,3,0)</f>
        <v>измерение</v>
      </c>
      <c r="D1100" s="155">
        <f t="shared" si="57"/>
        <v>1170</v>
      </c>
      <c r="E1100" s="155">
        <f>VLOOKUP(A1100,[6]Лист2!$A$10:$G$1458,6,0)</f>
        <v>1404</v>
      </c>
    </row>
    <row r="1101" spans="1:5" ht="47.25" x14ac:dyDescent="0.2">
      <c r="A1101" s="112">
        <v>90000093</v>
      </c>
      <c r="B1101" s="2" t="s">
        <v>1310</v>
      </c>
      <c r="C1101" s="153" t="str">
        <f>VLOOKUP(A1101,'[5]Прейскурант 2021'!$A$11:$I$1419,3,0)</f>
        <v>измерение</v>
      </c>
      <c r="D1101" s="155">
        <f t="shared" si="57"/>
        <v>1050</v>
      </c>
      <c r="E1101" s="155">
        <f>VLOOKUP(A1101,[6]Лист2!$A$10:$G$1458,6,0)</f>
        <v>1260</v>
      </c>
    </row>
    <row r="1102" spans="1:5" ht="47.25" x14ac:dyDescent="0.2">
      <c r="A1102" s="112">
        <v>90000092</v>
      </c>
      <c r="B1102" s="2" t="s">
        <v>1311</v>
      </c>
      <c r="C1102" s="153" t="str">
        <f>VLOOKUP(A1102,'[5]Прейскурант 2021'!$A$11:$I$1419,3,0)</f>
        <v>измерение</v>
      </c>
      <c r="D1102" s="155">
        <f t="shared" si="57"/>
        <v>1085</v>
      </c>
      <c r="E1102" s="155">
        <f>VLOOKUP(A1102,[6]Лист2!$A$10:$G$1458,6,0)</f>
        <v>1302</v>
      </c>
    </row>
    <row r="1103" spans="1:5" ht="43.5" customHeight="1" x14ac:dyDescent="0.2">
      <c r="A1103" s="112">
        <v>90000091</v>
      </c>
      <c r="B1103" s="1" t="s">
        <v>952</v>
      </c>
      <c r="C1103" s="153" t="str">
        <f>VLOOKUP(A1103,'[5]Прейскурант 2021'!$A$11:$I$1419,3,0)</f>
        <v>измерение</v>
      </c>
      <c r="D1103" s="155">
        <f t="shared" si="57"/>
        <v>1410</v>
      </c>
      <c r="E1103" s="155">
        <f>VLOOKUP(A1103,[6]Лист2!$A$10:$G$1458,6,0)</f>
        <v>1692</v>
      </c>
    </row>
    <row r="1104" spans="1:5" ht="43.5" customHeight="1" x14ac:dyDescent="0.2">
      <c r="A1104" s="112">
        <v>90000090</v>
      </c>
      <c r="B1104" s="1" t="s">
        <v>953</v>
      </c>
      <c r="C1104" s="153" t="str">
        <f>VLOOKUP(A1104,'[5]Прейскурант 2021'!$A$11:$I$1419,3,0)</f>
        <v>измерение</v>
      </c>
      <c r="D1104" s="155">
        <f t="shared" si="57"/>
        <v>1170</v>
      </c>
      <c r="E1104" s="155">
        <f>VLOOKUP(A1104,[6]Лист2!$A$10:$G$1458,6,0)</f>
        <v>1404</v>
      </c>
    </row>
    <row r="1105" spans="1:5" ht="47.25" x14ac:dyDescent="0.2">
      <c r="A1105" s="112">
        <v>90000641</v>
      </c>
      <c r="B1105" s="2" t="s">
        <v>954</v>
      </c>
      <c r="C1105" s="153" t="str">
        <f>VLOOKUP(A1105,'[5]Прейскурант 2021'!$A$11:$I$1419,3,0)</f>
        <v>измерение</v>
      </c>
      <c r="D1105" s="155">
        <f t="shared" si="57"/>
        <v>1170</v>
      </c>
      <c r="E1105" s="155">
        <f>VLOOKUP(A1105,[6]Лист2!$A$10:$G$1458,6,0)</f>
        <v>1404</v>
      </c>
    </row>
    <row r="1106" spans="1:5" ht="51" customHeight="1" x14ac:dyDescent="0.2">
      <c r="A1106" s="112">
        <v>90000642</v>
      </c>
      <c r="B1106" s="2" t="s">
        <v>955</v>
      </c>
      <c r="C1106" s="153" t="str">
        <f>VLOOKUP(A1106,'[5]Прейскурант 2021'!$A$11:$I$1419,3,0)</f>
        <v>измерение</v>
      </c>
      <c r="D1106" s="155">
        <f t="shared" si="57"/>
        <v>1170</v>
      </c>
      <c r="E1106" s="155">
        <f>VLOOKUP(A1106,[6]Лист2!$A$10:$G$1458,6,0)</f>
        <v>1404</v>
      </c>
    </row>
    <row r="1107" spans="1:5" ht="51" customHeight="1" x14ac:dyDescent="0.2">
      <c r="A1107" s="112">
        <v>90000644</v>
      </c>
      <c r="B1107" s="2" t="s">
        <v>956</v>
      </c>
      <c r="C1107" s="153" t="str">
        <f>VLOOKUP(A1107,'[5]Прейскурант 2021'!$A$11:$I$1419,3,0)</f>
        <v>измерение</v>
      </c>
      <c r="D1107" s="155">
        <f t="shared" si="57"/>
        <v>690</v>
      </c>
      <c r="E1107" s="155">
        <f>VLOOKUP(A1107,[6]Лист2!$A$10:$G$1458,6,0)</f>
        <v>828</v>
      </c>
    </row>
    <row r="1108" spans="1:5" ht="36.75" customHeight="1" x14ac:dyDescent="0.2">
      <c r="A1108" s="112">
        <v>90001301</v>
      </c>
      <c r="B1108" s="2" t="s">
        <v>957</v>
      </c>
      <c r="C1108" s="153" t="str">
        <f>VLOOKUP(A1108,'[5]Прейскурант 2021'!$A$11:$I$1419,3,0)</f>
        <v>шт.</v>
      </c>
      <c r="D1108" s="155">
        <f t="shared" si="57"/>
        <v>12535</v>
      </c>
      <c r="E1108" s="155">
        <f>VLOOKUP(A1108,[6]Лист2!$A$10:$G$1458,6,0)</f>
        <v>15042</v>
      </c>
    </row>
    <row r="1109" spans="1:5" ht="39" customHeight="1" x14ac:dyDescent="0.2">
      <c r="A1109" s="112">
        <v>90001302</v>
      </c>
      <c r="B1109" s="2" t="s">
        <v>958</v>
      </c>
      <c r="C1109" s="153" t="str">
        <f>VLOOKUP(A1109,'[5]Прейскурант 2021'!$A$11:$I$1419,3,0)</f>
        <v>шт.</v>
      </c>
      <c r="D1109" s="155">
        <f t="shared" si="57"/>
        <v>7370</v>
      </c>
      <c r="E1109" s="155">
        <f>VLOOKUP(A1109,[6]Лист2!$A$10:$G$1458,6,0)</f>
        <v>8844</v>
      </c>
    </row>
    <row r="1110" spans="1:5" ht="21" customHeight="1" x14ac:dyDescent="0.2">
      <c r="A1110" s="112">
        <v>90001303</v>
      </c>
      <c r="B1110" s="2" t="s">
        <v>959</v>
      </c>
      <c r="C1110" s="153" t="str">
        <f>VLOOKUP(A1110,'[5]Прейскурант 2021'!$A$11:$I$1419,3,0)</f>
        <v>шт.</v>
      </c>
      <c r="D1110" s="155">
        <f t="shared" si="57"/>
        <v>4415</v>
      </c>
      <c r="E1110" s="155">
        <f>VLOOKUP(A1110,[6]Лист2!$A$10:$G$1458,6,0)</f>
        <v>5298</v>
      </c>
    </row>
    <row r="1111" spans="1:5" ht="21.75" customHeight="1" x14ac:dyDescent="0.2">
      <c r="A1111" s="112">
        <v>90000096</v>
      </c>
      <c r="B1111" s="2" t="s">
        <v>960</v>
      </c>
      <c r="C1111" s="153" t="str">
        <f>VLOOKUP(A1111,'[5]Прейскурант 2021'!$A$11:$I$1419,3,0)</f>
        <v>измерение</v>
      </c>
      <c r="D1111" s="155">
        <f t="shared" si="57"/>
        <v>350</v>
      </c>
      <c r="E1111" s="155">
        <f>VLOOKUP(A1111,[6]Лист2!$A$10:$G$1458,6,0)</f>
        <v>420</v>
      </c>
    </row>
    <row r="1112" spans="1:5" ht="47.25" x14ac:dyDescent="0.2">
      <c r="A1112" s="112">
        <v>90000097</v>
      </c>
      <c r="B1112" s="2" t="s">
        <v>961</v>
      </c>
      <c r="C1112" s="153" t="str">
        <f>VLOOKUP(A1112,'[5]Прейскурант 2021'!$A$11:$I$1419,3,0)</f>
        <v>измерение</v>
      </c>
      <c r="D1112" s="155">
        <f t="shared" si="57"/>
        <v>450</v>
      </c>
      <c r="E1112" s="155">
        <f>VLOOKUP(A1112,[6]Лист2!$A$10:$G$1458,6,0)</f>
        <v>540</v>
      </c>
    </row>
    <row r="1113" spans="1:5" x14ac:dyDescent="0.2">
      <c r="A1113" s="253" t="s">
        <v>962</v>
      </c>
      <c r="B1113" s="253"/>
      <c r="C1113" s="253"/>
      <c r="D1113" s="253"/>
      <c r="E1113" s="253"/>
    </row>
    <row r="1114" spans="1:5" ht="50.25" customHeight="1" x14ac:dyDescent="0.2">
      <c r="A1114" s="113">
        <v>12000003</v>
      </c>
      <c r="B1114" s="119" t="s">
        <v>1517</v>
      </c>
      <c r="C1114" s="153" t="s">
        <v>1461</v>
      </c>
      <c r="D1114" s="155">
        <f t="shared" ref="D1114:D1125" si="58">E1114/1.2</f>
        <v>562.5</v>
      </c>
      <c r="E1114" s="155">
        <f>VLOOKUP(A1114,[6]Лист2!$A$10:$G$1458,6,0)</f>
        <v>675</v>
      </c>
    </row>
    <row r="1115" spans="1:5" ht="54" customHeight="1" x14ac:dyDescent="0.2">
      <c r="A1115" s="113">
        <v>12000004</v>
      </c>
      <c r="B1115" s="119" t="s">
        <v>1518</v>
      </c>
      <c r="C1115" s="153" t="s">
        <v>1461</v>
      </c>
      <c r="D1115" s="155">
        <f t="shared" si="58"/>
        <v>675</v>
      </c>
      <c r="E1115" s="155">
        <f>VLOOKUP(A1115,[6]Лист2!$A$10:$G$1458,6,0)</f>
        <v>810</v>
      </c>
    </row>
    <row r="1116" spans="1:5" ht="31.5" x14ac:dyDescent="0.2">
      <c r="A1116" s="113">
        <v>12000005</v>
      </c>
      <c r="B1116" s="119" t="s">
        <v>1572</v>
      </c>
      <c r="C1116" s="153" t="s">
        <v>1462</v>
      </c>
      <c r="D1116" s="155">
        <f t="shared" si="58"/>
        <v>385</v>
      </c>
      <c r="E1116" s="155">
        <f>VLOOKUP(A1116,[6]Лист2!$A$10:$G$1458,6,0)</f>
        <v>462</v>
      </c>
    </row>
    <row r="1117" spans="1:5" ht="47.25" x14ac:dyDescent="0.2">
      <c r="A1117" s="113">
        <v>12000006</v>
      </c>
      <c r="B1117" s="119" t="s">
        <v>1573</v>
      </c>
      <c r="C1117" s="153" t="s">
        <v>1462</v>
      </c>
      <c r="D1117" s="155">
        <f t="shared" si="58"/>
        <v>525</v>
      </c>
      <c r="E1117" s="155">
        <f>VLOOKUP(A1117,[6]Лист2!$A$10:$G$1458,6,0)</f>
        <v>630</v>
      </c>
    </row>
    <row r="1118" spans="1:5" ht="25.5" customHeight="1" x14ac:dyDescent="0.2">
      <c r="A1118" s="113">
        <v>12000007</v>
      </c>
      <c r="B1118" s="119" t="s">
        <v>1493</v>
      </c>
      <c r="C1118" s="153" t="s">
        <v>1462</v>
      </c>
      <c r="D1118" s="155">
        <f t="shared" si="58"/>
        <v>137.5</v>
      </c>
      <c r="E1118" s="155">
        <f>VLOOKUP(A1118,[6]Лист2!$A$10:$G$1458,6,0)</f>
        <v>165</v>
      </c>
    </row>
    <row r="1119" spans="1:5" ht="60.75" customHeight="1" x14ac:dyDescent="0.2">
      <c r="A1119" s="113">
        <v>12000029</v>
      </c>
      <c r="B1119" s="119" t="s">
        <v>1574</v>
      </c>
      <c r="C1119" s="153" t="str">
        <f>VLOOKUP(A1119,'[5]Прейскурант 2021'!$A$11:$I$1419,3,0)</f>
        <v>чел.</v>
      </c>
      <c r="D1119" s="155">
        <f t="shared" si="58"/>
        <v>1740</v>
      </c>
      <c r="E1119" s="155">
        <f>VLOOKUP(A1119,[6]Лист2!$A$10:$G$1458,6,0)</f>
        <v>2088</v>
      </c>
    </row>
    <row r="1120" spans="1:5" ht="21" customHeight="1" x14ac:dyDescent="0.2">
      <c r="A1120" s="113">
        <v>12000033</v>
      </c>
      <c r="B1120" s="119" t="s">
        <v>1312</v>
      </c>
      <c r="C1120" s="153" t="str">
        <f>VLOOKUP(A1120,'[5]Прейскурант 2021'!$A$11:$I$1419,3,0)</f>
        <v>шт.</v>
      </c>
      <c r="D1120" s="155">
        <f t="shared" si="58"/>
        <v>187.5</v>
      </c>
      <c r="E1120" s="155">
        <f>VLOOKUP(A1120,[6]Лист2!$A$10:$G$1458,6,0)</f>
        <v>225</v>
      </c>
    </row>
    <row r="1121" spans="1:5" ht="31.5" x14ac:dyDescent="0.2">
      <c r="A1121" s="113">
        <v>12000035</v>
      </c>
      <c r="B1121" s="119" t="s">
        <v>1313</v>
      </c>
      <c r="C1121" s="153" t="str">
        <f>VLOOKUP(A1121,'[5]Прейскурант 2021'!$A$11:$I$1419,3,0)</f>
        <v>шт.</v>
      </c>
      <c r="D1121" s="155">
        <f t="shared" si="58"/>
        <v>57.5</v>
      </c>
      <c r="E1121" s="155">
        <f>VLOOKUP(A1121,[6]Лист2!$A$10:$G$1458,6,0)</f>
        <v>69</v>
      </c>
    </row>
    <row r="1122" spans="1:5" ht="78.75" x14ac:dyDescent="0.2">
      <c r="A1122" s="113">
        <v>12000030</v>
      </c>
      <c r="B1122" s="119" t="s">
        <v>1614</v>
      </c>
      <c r="C1122" s="153" t="str">
        <f>VLOOKUP(A1122,'[5]Прейскурант 2021'!$A$11:$I$1419,3,0)</f>
        <v>чел.</v>
      </c>
      <c r="D1122" s="155">
        <f t="shared" si="58"/>
        <v>4087.5</v>
      </c>
      <c r="E1122" s="155">
        <f>VLOOKUP(A1122,[6]Лист2!$A$10:$G$1458,6,0)</f>
        <v>4905</v>
      </c>
    </row>
    <row r="1123" spans="1:5" ht="63" x14ac:dyDescent="0.2">
      <c r="A1123" s="113">
        <v>12000031</v>
      </c>
      <c r="B1123" s="119" t="s">
        <v>1615</v>
      </c>
      <c r="C1123" s="153" t="str">
        <f>VLOOKUP(A1123,'[5]Прейскурант 2021'!$A$11:$I$1419,3,0)</f>
        <v>чел.</v>
      </c>
      <c r="D1123" s="155">
        <f t="shared" si="58"/>
        <v>13000</v>
      </c>
      <c r="E1123" s="155">
        <f>VLOOKUP(A1123,[6]Лист2!$A$10:$G$1458,6,0)</f>
        <v>15600</v>
      </c>
    </row>
    <row r="1124" spans="1:5" ht="31.5" x14ac:dyDescent="0.2">
      <c r="A1124" s="113">
        <v>12000051</v>
      </c>
      <c r="B1124" s="119" t="s">
        <v>969</v>
      </c>
      <c r="C1124" s="153" t="str">
        <f>VLOOKUP(A1124,'[5]Прейскурант 2021'!$A$11:$I$1419,3,0)</f>
        <v>час</v>
      </c>
      <c r="D1124" s="155">
        <f t="shared" si="58"/>
        <v>575</v>
      </c>
      <c r="E1124" s="155">
        <f>VLOOKUP(A1124,[6]Лист2!$A$10:$G$1458,6,0)</f>
        <v>690</v>
      </c>
    </row>
    <row r="1125" spans="1:5" ht="34.5" customHeight="1" x14ac:dyDescent="0.2">
      <c r="A1125" s="113">
        <v>12000043</v>
      </c>
      <c r="B1125" s="119" t="s">
        <v>973</v>
      </c>
      <c r="C1125" s="153" t="str">
        <f>VLOOKUP(A1125,'[5]Прейскурант 2021'!$A$11:$I$1419,3,0)</f>
        <v>лист</v>
      </c>
      <c r="D1125" s="155">
        <f t="shared" si="58"/>
        <v>7.5</v>
      </c>
      <c r="E1125" s="155">
        <f>VLOOKUP(A1125,[6]Лист2!$A$10:$G$1458,6,0)</f>
        <v>9</v>
      </c>
    </row>
    <row r="1126" spans="1:5" x14ac:dyDescent="0.2">
      <c r="A1126" s="253" t="s">
        <v>974</v>
      </c>
      <c r="B1126" s="253"/>
      <c r="C1126" s="253"/>
      <c r="D1126" s="253"/>
      <c r="E1126" s="253"/>
    </row>
    <row r="1127" spans="1:5" ht="47.25" x14ac:dyDescent="0.2">
      <c r="A1127" s="132">
        <v>21000028</v>
      </c>
      <c r="B1127" s="88" t="s">
        <v>1198</v>
      </c>
      <c r="C1127" s="153" t="str">
        <f>VLOOKUP(A1127,'[5]Прейскурант 2021'!$A$11:$I$1419,3,0)</f>
        <v>га</v>
      </c>
      <c r="D1127" s="155">
        <f t="shared" ref="D1127:D1140" si="59">E1127/1.2</f>
        <v>2380</v>
      </c>
      <c r="E1127" s="155">
        <f>VLOOKUP(A1127,[6]Лист2!$A$10:$G$1458,6,0)</f>
        <v>2856</v>
      </c>
    </row>
    <row r="1128" spans="1:5" ht="47.25" x14ac:dyDescent="0.2">
      <c r="A1128" s="132">
        <v>21000029</v>
      </c>
      <c r="B1128" s="88" t="s">
        <v>1199</v>
      </c>
      <c r="C1128" s="153" t="str">
        <f>VLOOKUP(A1128,'[5]Прейскурант 2021'!$A$11:$I$1419,3,0)</f>
        <v>га</v>
      </c>
      <c r="D1128" s="155">
        <f t="shared" si="59"/>
        <v>1585</v>
      </c>
      <c r="E1128" s="155">
        <f>VLOOKUP(A1128,[6]Лист2!$A$10:$G$1458,6,0)</f>
        <v>1902</v>
      </c>
    </row>
    <row r="1129" spans="1:5" ht="47.25" x14ac:dyDescent="0.2">
      <c r="A1129" s="132">
        <v>21000008</v>
      </c>
      <c r="B1129" s="22" t="s">
        <v>975</v>
      </c>
      <c r="C1129" s="153" t="str">
        <f>VLOOKUP(A1129,'[5]Прейскурант 2021'!$A$11:$I$1419,3,0)</f>
        <v>проба</v>
      </c>
      <c r="D1129" s="155">
        <f t="shared" si="59"/>
        <v>370</v>
      </c>
      <c r="E1129" s="155">
        <f>VLOOKUP(A1129,[6]Лист2!$A$10:$G$1458,6,0)</f>
        <v>444</v>
      </c>
    </row>
    <row r="1130" spans="1:5" ht="63" x14ac:dyDescent="0.2">
      <c r="A1130" s="132">
        <v>21000030</v>
      </c>
      <c r="B1130" s="119" t="s">
        <v>1200</v>
      </c>
      <c r="C1130" s="153" t="str">
        <f>VLOOKUP(A1130,'[5]Прейскурант 2021'!$A$11:$I$1419,3,0)</f>
        <v>водоем</v>
      </c>
      <c r="D1130" s="155">
        <f t="shared" si="59"/>
        <v>2470</v>
      </c>
      <c r="E1130" s="155">
        <f>VLOOKUP(A1130,[6]Лист2!$A$10:$G$1458,6,0)</f>
        <v>2964</v>
      </c>
    </row>
    <row r="1131" spans="1:5" ht="31.5" x14ac:dyDescent="0.2">
      <c r="A1131" s="132">
        <v>21000040</v>
      </c>
      <c r="B1131" s="119" t="s">
        <v>1502</v>
      </c>
      <c r="C1131" s="153" t="s">
        <v>1503</v>
      </c>
      <c r="D1131" s="155">
        <f t="shared" si="59"/>
        <v>2470</v>
      </c>
      <c r="E1131" s="155">
        <f>VLOOKUP(A1131,[6]Лист2!$A$10:$G$1458,6,0)</f>
        <v>2964</v>
      </c>
    </row>
    <row r="1132" spans="1:5" ht="36.75" customHeight="1" x14ac:dyDescent="0.2">
      <c r="A1132" s="132">
        <v>21000016</v>
      </c>
      <c r="B1132" s="2" t="s">
        <v>976</v>
      </c>
      <c r="C1132" s="153" t="str">
        <f>VLOOKUP(A1132,'[5]Прейскурант 2021'!$A$11:$I$1419,3,0)</f>
        <v>объект</v>
      </c>
      <c r="D1132" s="155">
        <f t="shared" si="59"/>
        <v>1190</v>
      </c>
      <c r="E1132" s="155">
        <f>VLOOKUP(A1132,[6]Лист2!$A$10:$G$1458,6,0)</f>
        <v>1428</v>
      </c>
    </row>
    <row r="1133" spans="1:5" ht="47.25" x14ac:dyDescent="0.2">
      <c r="A1133" s="133">
        <v>21000031</v>
      </c>
      <c r="B1133" s="119" t="s">
        <v>1201</v>
      </c>
      <c r="C1133" s="153" t="str">
        <f>VLOOKUP(A1133,'[5]Прейскурант 2021'!$A$11:$I$1419,3,0)</f>
        <v>кв.м.</v>
      </c>
      <c r="D1133" s="155">
        <f t="shared" si="59"/>
        <v>57.5</v>
      </c>
      <c r="E1133" s="155">
        <f>VLOOKUP(A1133,[6]Лист2!$A$10:$G$1458,6,0)</f>
        <v>69</v>
      </c>
    </row>
    <row r="1134" spans="1:5" ht="36" customHeight="1" x14ac:dyDescent="0.2">
      <c r="A1134" s="132">
        <v>21000017</v>
      </c>
      <c r="B1134" s="88" t="s">
        <v>1382</v>
      </c>
      <c r="C1134" s="153" t="str">
        <f>VLOOKUP(A1134,'[5]Прейскурант 2021'!$A$11:$I$1419,3,0)</f>
        <v>экземпляр</v>
      </c>
      <c r="D1134" s="155">
        <f t="shared" si="59"/>
        <v>100</v>
      </c>
      <c r="E1134" s="155">
        <f>VLOOKUP(A1134,[6]Лист2!$A$10:$G$1458,6,0)</f>
        <v>120</v>
      </c>
    </row>
    <row r="1135" spans="1:5" ht="51" customHeight="1" x14ac:dyDescent="0.2">
      <c r="A1135" s="132">
        <v>21000018</v>
      </c>
      <c r="B1135" s="22" t="s">
        <v>978</v>
      </c>
      <c r="C1135" s="153" t="str">
        <f>VLOOKUP(A1135,'[5]Прейскурант 2021'!$A$11:$I$1419,3,0)</f>
        <v>проба</v>
      </c>
      <c r="D1135" s="155">
        <f t="shared" si="59"/>
        <v>320</v>
      </c>
      <c r="E1135" s="155">
        <f>VLOOKUP(A1135,[6]Лист2!$A$10:$G$1458,6,0)</f>
        <v>384</v>
      </c>
    </row>
    <row r="1136" spans="1:5" ht="63" x14ac:dyDescent="0.25">
      <c r="A1136" s="132">
        <v>21000025</v>
      </c>
      <c r="B1136" s="15" t="s">
        <v>980</v>
      </c>
      <c r="C1136" s="153" t="str">
        <f>VLOOKUP(A1136,'[5]Прейскурант 2021'!$A$11:$I$1419,3,0)</f>
        <v>заключение</v>
      </c>
      <c r="D1136" s="155">
        <f t="shared" si="59"/>
        <v>9090</v>
      </c>
      <c r="E1136" s="155">
        <f>VLOOKUP(A1136,[6]Лист2!$A$10:$G$1458,6,0)</f>
        <v>10908</v>
      </c>
    </row>
    <row r="1137" spans="1:5" ht="78.75" x14ac:dyDescent="0.2">
      <c r="A1137" s="132">
        <v>21000032</v>
      </c>
      <c r="B1137" s="119" t="s">
        <v>1202</v>
      </c>
      <c r="C1137" s="153" t="str">
        <f>VLOOKUP(A1137,'[5]Прейскурант 2021'!$A$11:$I$1419,3,0)</f>
        <v>кв.м.</v>
      </c>
      <c r="D1137" s="155">
        <f t="shared" si="59"/>
        <v>40</v>
      </c>
      <c r="E1137" s="155">
        <f>VLOOKUP(A1137,[6]Лист2!$A$10:$G$1458,6,0)</f>
        <v>48</v>
      </c>
    </row>
    <row r="1138" spans="1:5" ht="47.25" x14ac:dyDescent="0.2">
      <c r="A1138" s="134">
        <v>21000036</v>
      </c>
      <c r="B1138" s="135" t="s">
        <v>1285</v>
      </c>
      <c r="C1138" s="153" t="str">
        <f>VLOOKUP(A1138,'[5]Прейскурант 2021'!$A$11:$I$1419,3,0)</f>
        <v>Объект</v>
      </c>
      <c r="D1138" s="155">
        <f t="shared" si="59"/>
        <v>1120</v>
      </c>
      <c r="E1138" s="155">
        <f>VLOOKUP(A1138,[6]Лист2!$A$10:$G$1458,6,0)</f>
        <v>1344</v>
      </c>
    </row>
    <row r="1139" spans="1:5" ht="47.25" x14ac:dyDescent="0.2">
      <c r="A1139" s="134">
        <v>21000037</v>
      </c>
      <c r="B1139" s="135" t="s">
        <v>1286</v>
      </c>
      <c r="C1139" s="153" t="str">
        <f>VLOOKUP(A1139,'[5]Прейскурант 2021'!$A$11:$I$1419,3,0)</f>
        <v>Объект</v>
      </c>
      <c r="D1139" s="155">
        <f t="shared" si="59"/>
        <v>720</v>
      </c>
      <c r="E1139" s="155">
        <f>VLOOKUP(A1139,[6]Лист2!$A$10:$G$1458,6,0)</f>
        <v>864</v>
      </c>
    </row>
    <row r="1140" spans="1:5" ht="21.75" customHeight="1" x14ac:dyDescent="0.2">
      <c r="A1140" s="136" t="s">
        <v>1314</v>
      </c>
      <c r="B1140" s="135" t="s">
        <v>1315</v>
      </c>
      <c r="C1140" s="153" t="str">
        <f>VLOOKUP(A1140,'[5]Прейскурант 2021'!$A$11:$I$1419,3,0)</f>
        <v>Состав</v>
      </c>
      <c r="D1140" s="155">
        <f t="shared" si="59"/>
        <v>300</v>
      </c>
      <c r="E1140" s="155">
        <f>VLOOKUP(A1140,[6]Лист2!$A$10:$G$1458,6,0)</f>
        <v>360</v>
      </c>
    </row>
    <row r="1141" spans="1:5" x14ac:dyDescent="0.2">
      <c r="A1141" s="253" t="s">
        <v>981</v>
      </c>
      <c r="B1141" s="253"/>
      <c r="C1141" s="253"/>
      <c r="D1141" s="253"/>
      <c r="E1141" s="253"/>
    </row>
    <row r="1142" spans="1:5" x14ac:dyDescent="0.2">
      <c r="A1142" s="250" t="s">
        <v>982</v>
      </c>
      <c r="B1142" s="250"/>
      <c r="C1142" s="250"/>
      <c r="D1142" s="250"/>
      <c r="E1142" s="250"/>
    </row>
    <row r="1143" spans="1:5" ht="23.25" customHeight="1" x14ac:dyDescent="0.2">
      <c r="A1143" s="115">
        <v>22000003</v>
      </c>
      <c r="B1143" s="2" t="s">
        <v>983</v>
      </c>
      <c r="C1143" s="153" t="str">
        <f>VLOOKUP(A1143,'[5]Прейскурант 2021'!$A$11:$I$1419,3,0)</f>
        <v>экспертиза</v>
      </c>
      <c r="D1143" s="155">
        <f t="shared" ref="D1143:D1161" si="60">E1143/1.2</f>
        <v>15070</v>
      </c>
      <c r="E1143" s="155">
        <f>VLOOKUP(A1143,[6]Лист2!$A$10:$G$1458,6,0)</f>
        <v>18084</v>
      </c>
    </row>
    <row r="1144" spans="1:5" ht="23.25" customHeight="1" x14ac:dyDescent="0.2">
      <c r="A1144" s="115">
        <v>22000007</v>
      </c>
      <c r="B1144" s="2" t="s">
        <v>984</v>
      </c>
      <c r="C1144" s="153" t="str">
        <f>VLOOKUP(A1144,'[5]Прейскурант 2021'!$A$11:$I$1419,3,0)</f>
        <v>экспертиза</v>
      </c>
      <c r="D1144" s="155">
        <f t="shared" si="60"/>
        <v>15470</v>
      </c>
      <c r="E1144" s="155">
        <f>VLOOKUP(A1144,[6]Лист2!$A$10:$G$1458,6,0)</f>
        <v>18564</v>
      </c>
    </row>
    <row r="1145" spans="1:5" ht="94.5" x14ac:dyDescent="0.2">
      <c r="A1145" s="115">
        <v>22000112</v>
      </c>
      <c r="B1145" s="8" t="s">
        <v>985</v>
      </c>
      <c r="C1145" s="153" t="str">
        <f>VLOOKUP(A1145,'[5]Прейскурант 2021'!$A$11:$I$1419,3,0)</f>
        <v>экспертиза</v>
      </c>
      <c r="D1145" s="155">
        <f t="shared" si="60"/>
        <v>29230</v>
      </c>
      <c r="E1145" s="155">
        <f>VLOOKUP(A1145,[6]Лист2!$A$10:$G$1458,6,0)</f>
        <v>35076</v>
      </c>
    </row>
    <row r="1146" spans="1:5" ht="94.5" x14ac:dyDescent="0.2">
      <c r="A1146" s="115">
        <v>22000113</v>
      </c>
      <c r="B1146" s="8" t="s">
        <v>986</v>
      </c>
      <c r="C1146" s="153" t="str">
        <f>VLOOKUP(A1146,'[5]Прейскурант 2021'!$A$11:$I$1419,3,0)</f>
        <v>экспертиза</v>
      </c>
      <c r="D1146" s="155">
        <f t="shared" si="60"/>
        <v>21895</v>
      </c>
      <c r="E1146" s="155">
        <f>VLOOKUP(A1146,[6]Лист2!$A$10:$G$1458,6,0)</f>
        <v>26274</v>
      </c>
    </row>
    <row r="1147" spans="1:5" ht="94.5" x14ac:dyDescent="0.2">
      <c r="A1147" s="115">
        <v>22000114</v>
      </c>
      <c r="B1147" s="8" t="s">
        <v>987</v>
      </c>
      <c r="C1147" s="153" t="str">
        <f>VLOOKUP(A1147,'[5]Прейскурант 2021'!$A$11:$I$1419,3,0)</f>
        <v>экспертиза</v>
      </c>
      <c r="D1147" s="155">
        <f t="shared" si="60"/>
        <v>17190</v>
      </c>
      <c r="E1147" s="155">
        <f>VLOOKUP(A1147,[6]Лист2!$A$10:$G$1458,6,0)</f>
        <v>20628</v>
      </c>
    </row>
    <row r="1148" spans="1:5" ht="63" x14ac:dyDescent="0.2">
      <c r="A1148" s="115">
        <v>22000115</v>
      </c>
      <c r="B1148" s="8" t="s">
        <v>988</v>
      </c>
      <c r="C1148" s="153" t="str">
        <f>VLOOKUP(A1148,'[5]Прейскурант 2021'!$A$11:$I$1419,3,0)</f>
        <v>экспертиза</v>
      </c>
      <c r="D1148" s="155">
        <f t="shared" si="60"/>
        <v>9740</v>
      </c>
      <c r="E1148" s="155">
        <f>VLOOKUP(A1148,[6]Лист2!$A$10:$G$1458,6,0)</f>
        <v>11688</v>
      </c>
    </row>
    <row r="1149" spans="1:5" ht="31.5" x14ac:dyDescent="0.2">
      <c r="A1149" s="137" t="s">
        <v>1316</v>
      </c>
      <c r="B1149" s="168" t="s">
        <v>1317</v>
      </c>
      <c r="C1149" s="153" t="str">
        <f>VLOOKUP(A1149,'[5]Прейскурант 2021'!$A$11:$I$1419,3,0)</f>
        <v>экспертиза</v>
      </c>
      <c r="D1149" s="155">
        <f t="shared" si="60"/>
        <v>15810</v>
      </c>
      <c r="E1149" s="155">
        <f>VLOOKUP(A1149,[6]Лист2!$A$10:$G$1458,6,0)</f>
        <v>18972</v>
      </c>
    </row>
    <row r="1150" spans="1:5" ht="31.5" x14ac:dyDescent="0.2">
      <c r="A1150" s="137" t="s">
        <v>1318</v>
      </c>
      <c r="B1150" s="168" t="s">
        <v>1319</v>
      </c>
      <c r="C1150" s="153" t="str">
        <f>VLOOKUP(A1150,'[5]Прейскурант 2021'!$A$11:$I$1419,3,0)</f>
        <v>экспертиза</v>
      </c>
      <c r="D1150" s="155">
        <f t="shared" si="60"/>
        <v>12965</v>
      </c>
      <c r="E1150" s="155">
        <f>VLOOKUP(A1150,[6]Лист2!$A$10:$G$1458,6,0)</f>
        <v>15558</v>
      </c>
    </row>
    <row r="1151" spans="1:5" ht="35.25" customHeight="1" x14ac:dyDescent="0.2">
      <c r="A1151" s="115">
        <v>22000036</v>
      </c>
      <c r="B1151" s="2" t="s">
        <v>992</v>
      </c>
      <c r="C1151" s="153" t="str">
        <f>VLOOKUP(A1151,'[5]Прейскурант 2021'!$A$11:$I$1419,3,0)</f>
        <v>экспертиза</v>
      </c>
      <c r="D1151" s="155">
        <f t="shared" si="60"/>
        <v>13020</v>
      </c>
      <c r="E1151" s="155">
        <f>VLOOKUP(A1151,[6]Лист2!$A$10:$G$1458,6,0)</f>
        <v>15624</v>
      </c>
    </row>
    <row r="1152" spans="1:5" ht="21" customHeight="1" x14ac:dyDescent="0.2">
      <c r="A1152" s="115">
        <v>22000055</v>
      </c>
      <c r="B1152" s="119" t="s">
        <v>1508</v>
      </c>
      <c r="C1152" s="153" t="str">
        <f>VLOOKUP(A1152,'[5]Прейскурант 2021'!$A$11:$I$1419,3,0)</f>
        <v>экспертиза</v>
      </c>
      <c r="D1152" s="155">
        <f t="shared" si="60"/>
        <v>9910</v>
      </c>
      <c r="E1152" s="155">
        <f>VLOOKUP(A1152,[6]Лист2!$A$10:$G$1458,6,0)</f>
        <v>11892</v>
      </c>
    </row>
    <row r="1153" spans="1:5" ht="23.25" customHeight="1" x14ac:dyDescent="0.2">
      <c r="A1153" s="115">
        <v>22000056</v>
      </c>
      <c r="B1153" s="119" t="s">
        <v>1509</v>
      </c>
      <c r="C1153" s="153" t="str">
        <f>VLOOKUP(A1153,'[5]Прейскурант 2021'!$A$11:$I$1419,3,0)</f>
        <v>экспертиза</v>
      </c>
      <c r="D1153" s="155">
        <f t="shared" si="60"/>
        <v>2010</v>
      </c>
      <c r="E1153" s="155">
        <f>VLOOKUP(A1153,[6]Лист2!$A$10:$G$1458,6,0)</f>
        <v>2412</v>
      </c>
    </row>
    <row r="1154" spans="1:5" ht="63" x14ac:dyDescent="0.2">
      <c r="A1154" s="115">
        <v>22000057</v>
      </c>
      <c r="B1154" s="119" t="s">
        <v>1510</v>
      </c>
      <c r="C1154" s="153" t="str">
        <f>VLOOKUP(A1154,'[5]Прейскурант 2021'!$A$11:$I$1419,3,0)</f>
        <v>экспертиза</v>
      </c>
      <c r="D1154" s="155">
        <f t="shared" si="60"/>
        <v>6340</v>
      </c>
      <c r="E1154" s="155">
        <f>VLOOKUP(A1154,[6]Лист2!$A$10:$G$1458,6,0)</f>
        <v>7608</v>
      </c>
    </row>
    <row r="1155" spans="1:5" ht="63" x14ac:dyDescent="0.25">
      <c r="A1155" s="115">
        <v>22000102</v>
      </c>
      <c r="B1155" s="125" t="s">
        <v>1592</v>
      </c>
      <c r="C1155" s="153" t="s">
        <v>1511</v>
      </c>
      <c r="D1155" s="155">
        <f t="shared" si="60"/>
        <v>8000</v>
      </c>
      <c r="E1155" s="155">
        <f>VLOOKUP(A1155,[6]Лист2!$A$10:$G$1458,6,0)</f>
        <v>9600</v>
      </c>
    </row>
    <row r="1156" spans="1:5" ht="63" x14ac:dyDescent="0.25">
      <c r="A1156" s="115">
        <v>22000103</v>
      </c>
      <c r="B1156" s="125" t="s">
        <v>1512</v>
      </c>
      <c r="C1156" s="153" t="s">
        <v>1511</v>
      </c>
      <c r="D1156" s="155">
        <f t="shared" si="60"/>
        <v>10500</v>
      </c>
      <c r="E1156" s="155">
        <f>VLOOKUP(A1156,[6]Лист2!$A$10:$G$1458,6,0)</f>
        <v>12600</v>
      </c>
    </row>
    <row r="1157" spans="1:5" ht="63" x14ac:dyDescent="0.2">
      <c r="A1157" s="115">
        <v>22000058</v>
      </c>
      <c r="B1157" s="2" t="s">
        <v>996</v>
      </c>
      <c r="C1157" s="153" t="str">
        <f>VLOOKUP(A1157,'[5]Прейскурант 2021'!$A$11:$I$1419,3,0)</f>
        <v>экспертиза</v>
      </c>
      <c r="D1157" s="155">
        <f t="shared" si="60"/>
        <v>6365</v>
      </c>
      <c r="E1157" s="155">
        <f>VLOOKUP(A1157,[6]Лист2!$A$10:$G$1458,6,0)</f>
        <v>7638</v>
      </c>
    </row>
    <row r="1158" spans="1:5" ht="47.25" x14ac:dyDescent="0.2">
      <c r="A1158" s="115">
        <v>22000031</v>
      </c>
      <c r="B1158" s="2" t="s">
        <v>997</v>
      </c>
      <c r="C1158" s="153" t="str">
        <f>VLOOKUP(A1158,'[5]Прейскурант 2021'!$A$11:$I$1419,3,0)</f>
        <v>экспертиза</v>
      </c>
      <c r="D1158" s="155">
        <f t="shared" si="60"/>
        <v>3455</v>
      </c>
      <c r="E1158" s="155">
        <f>VLOOKUP(A1158,[6]Лист2!$A$10:$G$1458,6,0)</f>
        <v>4146</v>
      </c>
    </row>
    <row r="1159" spans="1:5" ht="47.25" x14ac:dyDescent="0.2">
      <c r="A1159" s="115">
        <v>22000038</v>
      </c>
      <c r="B1159" s="5" t="s">
        <v>998</v>
      </c>
      <c r="C1159" s="153" t="str">
        <f>VLOOKUP(A1159,'[5]Прейскурант 2021'!$A$11:$I$1419,3,0)</f>
        <v>экспертиза</v>
      </c>
      <c r="D1159" s="155">
        <f t="shared" si="60"/>
        <v>2530</v>
      </c>
      <c r="E1159" s="155">
        <f>VLOOKUP(A1159,[6]Лист2!$A$10:$G$1458,6,0)</f>
        <v>3036</v>
      </c>
    </row>
    <row r="1160" spans="1:5" ht="63" x14ac:dyDescent="0.25">
      <c r="A1160" s="115">
        <v>22000065</v>
      </c>
      <c r="B1160" s="15" t="s">
        <v>999</v>
      </c>
      <c r="C1160" s="153" t="str">
        <f>VLOOKUP(A1160,'[5]Прейскурант 2021'!$A$11:$I$1419,3,0)</f>
        <v>экспертиза</v>
      </c>
      <c r="D1160" s="155">
        <f t="shared" si="60"/>
        <v>7590</v>
      </c>
      <c r="E1160" s="155">
        <f>VLOOKUP(A1160,[6]Лист2!$A$10:$G$1458,6,0)</f>
        <v>9108</v>
      </c>
    </row>
    <row r="1161" spans="1:5" ht="63" x14ac:dyDescent="0.25">
      <c r="A1161" s="115">
        <v>22000066</v>
      </c>
      <c r="B1161" s="15" t="s">
        <v>1000</v>
      </c>
      <c r="C1161" s="153" t="str">
        <f>VLOOKUP(A1161,'[5]Прейскурант 2021'!$A$11:$I$1419,3,0)</f>
        <v>экспертиза</v>
      </c>
      <c r="D1161" s="155">
        <f t="shared" si="60"/>
        <v>10265</v>
      </c>
      <c r="E1161" s="155">
        <f>VLOOKUP(A1161,[6]Лист2!$A$10:$G$1458,6,0)</f>
        <v>12318</v>
      </c>
    </row>
    <row r="1162" spans="1:5" x14ac:dyDescent="0.2">
      <c r="A1162" s="250" t="s">
        <v>817</v>
      </c>
      <c r="B1162" s="250"/>
      <c r="C1162" s="250"/>
      <c r="D1162" s="250"/>
      <c r="E1162" s="250"/>
    </row>
    <row r="1163" spans="1:5" ht="47.25" x14ac:dyDescent="0.2">
      <c r="A1163" s="138">
        <v>22000002</v>
      </c>
      <c r="B1163" s="24" t="s">
        <v>1001</v>
      </c>
      <c r="C1163" s="153" t="str">
        <f>VLOOKUP(A1163,'[5]Прейскурант 2021'!$A$11:$I$1419,3,0)</f>
        <v>заключение</v>
      </c>
      <c r="D1163" s="155">
        <f t="shared" ref="D1163:D1191" si="61">E1163/1.2</f>
        <v>3265</v>
      </c>
      <c r="E1163" s="155">
        <f>VLOOKUP(A1163,[6]Лист2!$A$10:$G$1458,6,0)</f>
        <v>3918</v>
      </c>
    </row>
    <row r="1164" spans="1:5" ht="63" x14ac:dyDescent="0.2">
      <c r="A1164" s="120">
        <v>22000043</v>
      </c>
      <c r="B1164" s="2" t="s">
        <v>1003</v>
      </c>
      <c r="C1164" s="153" t="str">
        <f>VLOOKUP(A1164,'[5]Прейскурант 2021'!$A$11:$I$1419,3,0)</f>
        <v>экспертиза</v>
      </c>
      <c r="D1164" s="155">
        <f t="shared" si="61"/>
        <v>3075</v>
      </c>
      <c r="E1164" s="155">
        <f>VLOOKUP(A1164,[6]Лист2!$A$10:$G$1458,6,0)</f>
        <v>3690</v>
      </c>
    </row>
    <row r="1165" spans="1:5" ht="63" x14ac:dyDescent="0.2">
      <c r="A1165" s="120">
        <v>22000045</v>
      </c>
      <c r="B1165" s="2" t="s">
        <v>1005</v>
      </c>
      <c r="C1165" s="153" t="str">
        <f>VLOOKUP(A1165,'[5]Прейскурант 2021'!$A$11:$I$1419,3,0)</f>
        <v>заключение</v>
      </c>
      <c r="D1165" s="155">
        <f t="shared" si="61"/>
        <v>585</v>
      </c>
      <c r="E1165" s="155">
        <f>VLOOKUP(A1165,[6]Лист2!$A$10:$G$1458,6,0)</f>
        <v>702</v>
      </c>
    </row>
    <row r="1166" spans="1:5" ht="31.5" x14ac:dyDescent="0.2">
      <c r="A1166" s="115">
        <v>22000049</v>
      </c>
      <c r="B1166" s="139" t="s">
        <v>1507</v>
      </c>
      <c r="C1166" s="153" t="str">
        <f>VLOOKUP(A1166,'[5]Прейскурант 2021'!$A$11:$I$1419,3,0)</f>
        <v>выезд</v>
      </c>
      <c r="D1166" s="155">
        <f t="shared" si="61"/>
        <v>105</v>
      </c>
      <c r="E1166" s="155">
        <f>VLOOKUP(A1166,[6]Лист2!$A$10:$G$1458,6,0)</f>
        <v>126</v>
      </c>
    </row>
    <row r="1167" spans="1:5" ht="31.5" x14ac:dyDescent="0.2">
      <c r="A1167" s="115">
        <v>22000074</v>
      </c>
      <c r="B1167" s="139" t="s">
        <v>1320</v>
      </c>
      <c r="C1167" s="153" t="str">
        <f>VLOOKUP(A1167,'[5]Прейскурант 2021'!$A$11:$I$1419,3,0)</f>
        <v>выезд</v>
      </c>
      <c r="D1167" s="155">
        <f t="shared" si="61"/>
        <v>45</v>
      </c>
      <c r="E1167" s="155">
        <f>VLOOKUP(A1167,[6]Лист2!$A$10:$G$1458,6,0)</f>
        <v>54</v>
      </c>
    </row>
    <row r="1168" spans="1:5" ht="19.5" customHeight="1" x14ac:dyDescent="0.2">
      <c r="A1168" s="115">
        <v>22000067</v>
      </c>
      <c r="B1168" s="139" t="s">
        <v>1226</v>
      </c>
      <c r="C1168" s="153" t="str">
        <f>VLOOKUP(A1168,'[5]Прейскурант 2021'!$A$11:$I$1419,3,0)</f>
        <v>проба</v>
      </c>
      <c r="D1168" s="155">
        <f t="shared" si="61"/>
        <v>40</v>
      </c>
      <c r="E1168" s="155">
        <f>VLOOKUP(A1168,[6]Лист2!$A$10:$G$1458,6,0)</f>
        <v>48</v>
      </c>
    </row>
    <row r="1169" spans="1:5" ht="31.5" x14ac:dyDescent="0.2">
      <c r="A1169" s="115">
        <v>22000068</v>
      </c>
      <c r="B1169" s="139" t="s">
        <v>1227</v>
      </c>
      <c r="C1169" s="153" t="str">
        <f>VLOOKUP(A1169,'[5]Прейскурант 2021'!$A$11:$I$1419,3,0)</f>
        <v>проба</v>
      </c>
      <c r="D1169" s="155">
        <f t="shared" si="61"/>
        <v>67.5</v>
      </c>
      <c r="E1169" s="155">
        <f>VLOOKUP(A1169,[6]Лист2!$A$10:$G$1458,6,0)</f>
        <v>81</v>
      </c>
    </row>
    <row r="1170" spans="1:5" ht="31.5" x14ac:dyDescent="0.2">
      <c r="A1170" s="115">
        <v>22000069</v>
      </c>
      <c r="B1170" s="139" t="s">
        <v>1228</v>
      </c>
      <c r="C1170" s="153" t="str">
        <f>VLOOKUP(A1170,'[5]Прейскурант 2021'!$A$11:$I$1419,3,0)</f>
        <v>проба</v>
      </c>
      <c r="D1170" s="155">
        <f t="shared" si="61"/>
        <v>50</v>
      </c>
      <c r="E1170" s="155">
        <f>VLOOKUP(A1170,[6]Лист2!$A$10:$G$1458,6,0)</f>
        <v>60</v>
      </c>
    </row>
    <row r="1171" spans="1:5" ht="20.25" customHeight="1" x14ac:dyDescent="0.2">
      <c r="A1171" s="115">
        <v>22000070</v>
      </c>
      <c r="B1171" s="139" t="s">
        <v>1229</v>
      </c>
      <c r="C1171" s="153" t="str">
        <f>VLOOKUP(A1171,'[5]Прейскурант 2021'!$A$11:$I$1419,3,0)</f>
        <v>проба</v>
      </c>
      <c r="D1171" s="155">
        <f t="shared" si="61"/>
        <v>50</v>
      </c>
      <c r="E1171" s="155">
        <f>VLOOKUP(A1171,[6]Лист2!$A$10:$G$1458,6,0)</f>
        <v>60</v>
      </c>
    </row>
    <row r="1172" spans="1:5" ht="18" customHeight="1" x14ac:dyDescent="0.2">
      <c r="A1172" s="115">
        <v>22000071</v>
      </c>
      <c r="B1172" s="139" t="s">
        <v>1230</v>
      </c>
      <c r="C1172" s="153" t="str">
        <f>VLOOKUP(A1172,'[5]Прейскурант 2021'!$A$11:$I$1419,3,0)</f>
        <v>проба</v>
      </c>
      <c r="D1172" s="155">
        <f t="shared" si="61"/>
        <v>80</v>
      </c>
      <c r="E1172" s="155">
        <f>VLOOKUP(A1172,[6]Лист2!$A$10:$G$1458,6,0)</f>
        <v>96</v>
      </c>
    </row>
    <row r="1173" spans="1:5" ht="19.5" customHeight="1" x14ac:dyDescent="0.2">
      <c r="A1173" s="115">
        <v>22000072</v>
      </c>
      <c r="B1173" s="139" t="s">
        <v>1231</v>
      </c>
      <c r="C1173" s="153" t="str">
        <f>VLOOKUP(A1173,'[5]Прейскурант 2021'!$A$11:$I$1419,3,0)</f>
        <v>смыв</v>
      </c>
      <c r="D1173" s="155">
        <f t="shared" si="61"/>
        <v>35</v>
      </c>
      <c r="E1173" s="155">
        <f>VLOOKUP(A1173,[6]Лист2!$A$10:$G$1458,6,0)</f>
        <v>42</v>
      </c>
    </row>
    <row r="1174" spans="1:5" ht="20.25" customHeight="1" x14ac:dyDescent="0.2">
      <c r="A1174" s="115">
        <v>22000073</v>
      </c>
      <c r="B1174" s="139" t="s">
        <v>1232</v>
      </c>
      <c r="C1174" s="153" t="str">
        <f>VLOOKUP(A1174,'[5]Прейскурант 2021'!$A$11:$I$1419,3,0)</f>
        <v>проба</v>
      </c>
      <c r="D1174" s="155">
        <f t="shared" si="61"/>
        <v>40</v>
      </c>
      <c r="E1174" s="155">
        <f>VLOOKUP(A1174,[6]Лист2!$A$10:$G$1458,6,0)</f>
        <v>48</v>
      </c>
    </row>
    <row r="1175" spans="1:5" ht="47.25" x14ac:dyDescent="0.2">
      <c r="A1175" s="120">
        <v>22100000</v>
      </c>
      <c r="B1175" s="139" t="s">
        <v>1006</v>
      </c>
      <c r="C1175" s="153" t="str">
        <f>VLOOKUP(A1175,'[5]Прейскурант 2021'!$A$11:$I$1419,3,0)</f>
        <v>час</v>
      </c>
      <c r="D1175" s="155">
        <f t="shared" si="61"/>
        <v>420</v>
      </c>
      <c r="E1175" s="155">
        <f>VLOOKUP(A1175,[6]Лист2!$A$10:$G$1458,6,0)</f>
        <v>504</v>
      </c>
    </row>
    <row r="1176" spans="1:5" ht="31.5" x14ac:dyDescent="0.2">
      <c r="A1176" s="120">
        <v>22000040</v>
      </c>
      <c r="B1176" s="2" t="s">
        <v>1007</v>
      </c>
      <c r="C1176" s="153" t="str">
        <f>VLOOKUP(A1176,'[5]Прейскурант 2021'!$A$11:$I$1419,3,0)</f>
        <v>заключение</v>
      </c>
      <c r="D1176" s="155">
        <f t="shared" si="61"/>
        <v>430</v>
      </c>
      <c r="E1176" s="155">
        <f>VLOOKUP(A1176,[6]Лист2!$A$10:$G$1458,6,0)</f>
        <v>516</v>
      </c>
    </row>
    <row r="1177" spans="1:5" ht="58.5" customHeight="1" x14ac:dyDescent="0.2">
      <c r="A1177" s="120">
        <v>22000047</v>
      </c>
      <c r="B1177" s="2" t="s">
        <v>1008</v>
      </c>
      <c r="C1177" s="153" t="str">
        <f>VLOOKUP(A1177,'[5]Прейскурант 2021'!$A$11:$I$1419,3,0)</f>
        <v>лист</v>
      </c>
      <c r="D1177" s="155">
        <f t="shared" si="61"/>
        <v>90</v>
      </c>
      <c r="E1177" s="155">
        <f>VLOOKUP(A1177,[6]Лист2!$A$10:$G$1458,6,0)</f>
        <v>108</v>
      </c>
    </row>
    <row r="1178" spans="1:5" ht="63" x14ac:dyDescent="0.2">
      <c r="A1178" s="120">
        <v>22000117</v>
      </c>
      <c r="B1178" s="2" t="s">
        <v>1009</v>
      </c>
      <c r="C1178" s="153" t="str">
        <f>VLOOKUP(A1178,'[5]Прейскурант 2021'!$A$11:$I$1419,3,0)</f>
        <v>экспертиза</v>
      </c>
      <c r="D1178" s="155">
        <f t="shared" si="61"/>
        <v>4840</v>
      </c>
      <c r="E1178" s="155">
        <f>VLOOKUP(A1178,[6]Лист2!$A$10:$G$1458,6,0)</f>
        <v>5808</v>
      </c>
    </row>
    <row r="1179" spans="1:5" ht="20.25" customHeight="1" x14ac:dyDescent="0.2">
      <c r="A1179" s="120">
        <v>22000060</v>
      </c>
      <c r="B1179" s="2" t="s">
        <v>1010</v>
      </c>
      <c r="C1179" s="153" t="str">
        <f>VLOOKUP(A1179,'[5]Прейскурант 2021'!$A$11:$I$1419,3,0)</f>
        <v>протокол</v>
      </c>
      <c r="D1179" s="155">
        <f t="shared" si="61"/>
        <v>45</v>
      </c>
      <c r="E1179" s="155">
        <f>VLOOKUP(A1179,[6]Лист2!$A$10:$G$1458,6,0)</f>
        <v>54</v>
      </c>
    </row>
    <row r="1180" spans="1:5" ht="47.25" x14ac:dyDescent="0.2">
      <c r="A1180" s="26">
        <v>22000061</v>
      </c>
      <c r="B1180" s="4" t="s">
        <v>1012</v>
      </c>
      <c r="C1180" s="153" t="str">
        <f>VLOOKUP(A1180,'[5]Прейскурант 2021'!$A$11:$I$1419,3,0)</f>
        <v>заключение</v>
      </c>
      <c r="D1180" s="155">
        <f t="shared" si="61"/>
        <v>3455</v>
      </c>
      <c r="E1180" s="155">
        <f>VLOOKUP(A1180,[6]Лист2!$A$10:$G$1458,6,0)</f>
        <v>4146</v>
      </c>
    </row>
    <row r="1181" spans="1:5" ht="31.5" x14ac:dyDescent="0.2">
      <c r="A1181" s="26">
        <v>22000104</v>
      </c>
      <c r="B1181" s="4" t="s">
        <v>1513</v>
      </c>
      <c r="C1181" s="153" t="s">
        <v>1514</v>
      </c>
      <c r="D1181" s="155">
        <f t="shared" si="61"/>
        <v>3500</v>
      </c>
      <c r="E1181" s="155">
        <f>VLOOKUP(A1181,[6]Лист2!$A$10:$G$1458,6,0)</f>
        <v>4200</v>
      </c>
    </row>
    <row r="1182" spans="1:5" ht="63" x14ac:dyDescent="0.2">
      <c r="A1182" s="26">
        <v>22000041</v>
      </c>
      <c r="B1182" s="4" t="s">
        <v>1013</v>
      </c>
      <c r="C1182" s="153" t="str">
        <f>VLOOKUP(A1182,'[5]Прейскурант 2021'!$A$11:$I$1419,3,0)</f>
        <v>консультация</v>
      </c>
      <c r="D1182" s="155">
        <f t="shared" si="61"/>
        <v>2792.5</v>
      </c>
      <c r="E1182" s="155">
        <f>VLOOKUP(A1182,[6]Лист2!$A$10:$G$1458,6,0)</f>
        <v>3351</v>
      </c>
    </row>
    <row r="1183" spans="1:5" ht="63" x14ac:dyDescent="0.2">
      <c r="A1183" s="26">
        <v>22000042</v>
      </c>
      <c r="B1183" s="4" t="s">
        <v>1014</v>
      </c>
      <c r="C1183" s="153" t="str">
        <f>VLOOKUP(A1183,'[5]Прейскурант 2021'!$A$11:$I$1419,3,0)</f>
        <v>консультация</v>
      </c>
      <c r="D1183" s="155">
        <f t="shared" si="61"/>
        <v>1942.5</v>
      </c>
      <c r="E1183" s="155">
        <f>VLOOKUP(A1183,[6]Лист2!$A$10:$G$1458,6,0)</f>
        <v>2331</v>
      </c>
    </row>
    <row r="1184" spans="1:5" ht="31.5" x14ac:dyDescent="0.2">
      <c r="A1184" s="26">
        <v>22000075</v>
      </c>
      <c r="B1184" s="4" t="s">
        <v>1321</v>
      </c>
      <c r="C1184" s="153" t="str">
        <f>VLOOKUP(A1184,'[5]Прейскурант 2021'!$A$11:$I$1419,3,0)</f>
        <v>площадка</v>
      </c>
      <c r="D1184" s="155">
        <f t="shared" si="61"/>
        <v>3115</v>
      </c>
      <c r="E1184" s="155">
        <f>VLOOKUP(A1184,[6]Лист2!$A$10:$G$1458,6,0)</f>
        <v>3738</v>
      </c>
    </row>
    <row r="1185" spans="1:5" ht="47.25" x14ac:dyDescent="0.2">
      <c r="A1185" s="26">
        <v>22000080</v>
      </c>
      <c r="B1185" s="4" t="s">
        <v>1322</v>
      </c>
      <c r="C1185" s="153" t="str">
        <f>VLOOKUP(A1185,'[5]Прейскурант 2021'!$A$11:$I$1419,3,0)</f>
        <v>площадка</v>
      </c>
      <c r="D1185" s="155">
        <f t="shared" si="61"/>
        <v>1240</v>
      </c>
      <c r="E1185" s="155">
        <f>VLOOKUP(A1185,[6]Лист2!$A$10:$G$1458,6,0)</f>
        <v>1488</v>
      </c>
    </row>
    <row r="1186" spans="1:5" ht="31.5" x14ac:dyDescent="0.2">
      <c r="A1186" s="26">
        <v>22000089</v>
      </c>
      <c r="B1186" s="4" t="s">
        <v>1323</v>
      </c>
      <c r="C1186" s="153" t="str">
        <f>VLOOKUP(A1186,'[5]Прейскурант 2021'!$A$11:$I$1419,3,0)</f>
        <v>вагон</v>
      </c>
      <c r="D1186" s="155">
        <f t="shared" si="61"/>
        <v>107.5</v>
      </c>
      <c r="E1186" s="155">
        <f>VLOOKUP(A1186,[6]Лист2!$A$10:$G$1458,6,0)</f>
        <v>129</v>
      </c>
    </row>
    <row r="1187" spans="1:5" ht="31.5" x14ac:dyDescent="0.2">
      <c r="A1187" s="26">
        <v>22000105</v>
      </c>
      <c r="B1187" s="4" t="s">
        <v>1515</v>
      </c>
      <c r="C1187" s="153" t="s">
        <v>1516</v>
      </c>
      <c r="D1187" s="155">
        <f t="shared" si="61"/>
        <v>125</v>
      </c>
      <c r="E1187" s="155">
        <f>VLOOKUP(A1187,[6]Лист2!$A$10:$G$1458,6,0)</f>
        <v>150</v>
      </c>
    </row>
    <row r="1188" spans="1:5" ht="47.25" x14ac:dyDescent="0.2">
      <c r="A1188" s="26">
        <v>22000106</v>
      </c>
      <c r="B1188" s="4" t="s">
        <v>1593</v>
      </c>
      <c r="C1188" s="153" t="s">
        <v>1516</v>
      </c>
      <c r="D1188" s="155">
        <f t="shared" si="61"/>
        <v>1650</v>
      </c>
      <c r="E1188" s="155">
        <f>VLOOKUP(A1188,[6]Лист2!$A$10:$G$1458,6,0)</f>
        <v>1980</v>
      </c>
    </row>
    <row r="1189" spans="1:5" ht="47.25" x14ac:dyDescent="0.2">
      <c r="A1189" s="26">
        <v>22000107</v>
      </c>
      <c r="B1189" s="4" t="s">
        <v>1616</v>
      </c>
      <c r="C1189" s="153" t="s">
        <v>1516</v>
      </c>
      <c r="D1189" s="155">
        <f t="shared" si="61"/>
        <v>2900</v>
      </c>
      <c r="E1189" s="155">
        <f>VLOOKUP(A1189,[6]Лист2!$A$10:$G$1458,6,0)</f>
        <v>3480</v>
      </c>
    </row>
    <row r="1190" spans="1:5" ht="63" x14ac:dyDescent="0.2">
      <c r="A1190" s="26">
        <v>22000108</v>
      </c>
      <c r="B1190" s="4" t="s">
        <v>1594</v>
      </c>
      <c r="C1190" s="153" t="s">
        <v>1516</v>
      </c>
      <c r="D1190" s="155">
        <f t="shared" si="61"/>
        <v>1250</v>
      </c>
      <c r="E1190" s="155">
        <f>VLOOKUP(A1190,[6]Лист2!$A$10:$G$1458,6,0)</f>
        <v>1500</v>
      </c>
    </row>
    <row r="1191" spans="1:5" ht="47.25" x14ac:dyDescent="0.2">
      <c r="A1191" s="26">
        <v>22000109</v>
      </c>
      <c r="B1191" s="4" t="s">
        <v>1595</v>
      </c>
      <c r="C1191" s="153" t="s">
        <v>1516</v>
      </c>
      <c r="D1191" s="155">
        <f t="shared" si="61"/>
        <v>1250</v>
      </c>
      <c r="E1191" s="155">
        <f>VLOOKUP(A1191,[6]Лист2!$A$10:$G$1458,6,0)</f>
        <v>1500</v>
      </c>
    </row>
    <row r="1192" spans="1:5" x14ac:dyDescent="0.2">
      <c r="A1192" s="253" t="s">
        <v>1015</v>
      </c>
      <c r="B1192" s="253"/>
      <c r="C1192" s="253"/>
      <c r="D1192" s="253"/>
      <c r="E1192" s="253"/>
    </row>
    <row r="1193" spans="1:5" x14ac:dyDescent="0.2">
      <c r="A1193" s="250" t="s">
        <v>1016</v>
      </c>
      <c r="B1193" s="250"/>
      <c r="C1193" s="250"/>
      <c r="D1193" s="250"/>
      <c r="E1193" s="250"/>
    </row>
    <row r="1194" spans="1:5" ht="63" x14ac:dyDescent="0.2">
      <c r="A1194" s="115">
        <v>27000003</v>
      </c>
      <c r="B1194" s="2" t="s">
        <v>1017</v>
      </c>
      <c r="C1194" s="153" t="str">
        <f>VLOOKUP(A1194,'[5]Прейскурант 2021'!$A$11:$I$1419,3,0)</f>
        <v>модель ГИС</v>
      </c>
      <c r="D1194" s="155">
        <f t="shared" ref="D1194:D1202" si="62">E1194/1.2</f>
        <v>1865</v>
      </c>
      <c r="E1194" s="155">
        <f>VLOOKUP(A1194,[6]Лист2!$A$10:$G$1458,6,0)</f>
        <v>2238</v>
      </c>
    </row>
    <row r="1195" spans="1:5" ht="47.25" x14ac:dyDescent="0.2">
      <c r="A1195" s="115">
        <v>27000004</v>
      </c>
      <c r="B1195" s="2" t="s">
        <v>1018</v>
      </c>
      <c r="C1195" s="153" t="str">
        <f>VLOOKUP(A1195,'[5]Прейскурант 2021'!$A$11:$I$1419,3,0)</f>
        <v>источник</v>
      </c>
      <c r="D1195" s="155">
        <f t="shared" si="62"/>
        <v>3735</v>
      </c>
      <c r="E1195" s="155">
        <f>VLOOKUP(A1195,[6]Лист2!$A$10:$G$1458,6,0)</f>
        <v>4482</v>
      </c>
    </row>
    <row r="1196" spans="1:5" ht="47.25" x14ac:dyDescent="0.2">
      <c r="A1196" s="115">
        <v>27000104</v>
      </c>
      <c r="B1196" s="2" t="s">
        <v>1019</v>
      </c>
      <c r="C1196" s="153" t="str">
        <f>VLOOKUP(A1196,'[5]Прейскурант 2021'!$A$11:$I$1419,3,0)</f>
        <v>источник</v>
      </c>
      <c r="D1196" s="155">
        <f t="shared" si="62"/>
        <v>3190</v>
      </c>
      <c r="E1196" s="155">
        <f>VLOOKUP(A1196,[6]Лист2!$A$10:$G$1458,6,0)</f>
        <v>3828</v>
      </c>
    </row>
    <row r="1197" spans="1:5" ht="47.25" x14ac:dyDescent="0.2">
      <c r="A1197" s="115">
        <v>27000204</v>
      </c>
      <c r="B1197" s="2" t="s">
        <v>1020</v>
      </c>
      <c r="C1197" s="153" t="str">
        <f>VLOOKUP(A1197,'[5]Прейскурант 2021'!$A$11:$I$1419,3,0)</f>
        <v>источник</v>
      </c>
      <c r="D1197" s="155">
        <f t="shared" si="62"/>
        <v>3105</v>
      </c>
      <c r="E1197" s="155">
        <f>VLOOKUP(A1197,[6]Лист2!$A$10:$G$1458,6,0)</f>
        <v>3726</v>
      </c>
    </row>
    <row r="1198" spans="1:5" ht="47.25" x14ac:dyDescent="0.2">
      <c r="A1198" s="115">
        <v>27000304</v>
      </c>
      <c r="B1198" s="2" t="s">
        <v>1021</v>
      </c>
      <c r="C1198" s="153" t="str">
        <f>VLOOKUP(A1198,'[5]Прейскурант 2021'!$A$11:$I$1419,3,0)</f>
        <v>источник</v>
      </c>
      <c r="D1198" s="155">
        <f t="shared" si="62"/>
        <v>3015</v>
      </c>
      <c r="E1198" s="155">
        <f>VLOOKUP(A1198,[6]Лист2!$A$10:$G$1458,6,0)</f>
        <v>3618</v>
      </c>
    </row>
    <row r="1199" spans="1:5" ht="47.25" x14ac:dyDescent="0.2">
      <c r="A1199" s="115">
        <v>27000404</v>
      </c>
      <c r="B1199" s="2" t="s">
        <v>1022</v>
      </c>
      <c r="C1199" s="153" t="str">
        <f>VLOOKUP(A1199,'[5]Прейскурант 2021'!$A$11:$I$1419,3,0)</f>
        <v>источник</v>
      </c>
      <c r="D1199" s="155">
        <f t="shared" si="62"/>
        <v>2900</v>
      </c>
      <c r="E1199" s="155">
        <f>VLOOKUP(A1199,[6]Лист2!$A$10:$G$1458,6,0)</f>
        <v>3480</v>
      </c>
    </row>
    <row r="1200" spans="1:5" ht="47.25" x14ac:dyDescent="0.2">
      <c r="A1200" s="115">
        <v>27000504</v>
      </c>
      <c r="B1200" s="2" t="s">
        <v>1023</v>
      </c>
      <c r="C1200" s="153" t="str">
        <f>VLOOKUP(A1200,'[5]Прейскурант 2021'!$A$11:$I$1419,3,0)</f>
        <v>источник</v>
      </c>
      <c r="D1200" s="155">
        <f t="shared" si="62"/>
        <v>2845</v>
      </c>
      <c r="E1200" s="155">
        <f>VLOOKUP(A1200,[6]Лист2!$A$10:$G$1458,6,0)</f>
        <v>3414</v>
      </c>
    </row>
    <row r="1201" spans="1:5" ht="47.25" x14ac:dyDescent="0.2">
      <c r="A1201" s="115">
        <v>27000604</v>
      </c>
      <c r="B1201" s="2" t="s">
        <v>1024</v>
      </c>
      <c r="C1201" s="153" t="str">
        <f>VLOOKUP(A1201,'[5]Прейскурант 2021'!$A$11:$I$1419,3,0)</f>
        <v>источник</v>
      </c>
      <c r="D1201" s="155">
        <f t="shared" si="62"/>
        <v>2815</v>
      </c>
      <c r="E1201" s="155">
        <f>VLOOKUP(A1201,[6]Лист2!$A$10:$G$1458,6,0)</f>
        <v>3378</v>
      </c>
    </row>
    <row r="1202" spans="1:5" ht="47.25" x14ac:dyDescent="0.2">
      <c r="A1202" s="115">
        <v>27000704</v>
      </c>
      <c r="B1202" s="2" t="s">
        <v>1025</v>
      </c>
      <c r="C1202" s="153" t="str">
        <f>VLOOKUP(A1202,'[5]Прейскурант 2021'!$A$11:$I$1419,3,0)</f>
        <v>источник</v>
      </c>
      <c r="D1202" s="155">
        <f t="shared" si="62"/>
        <v>2785</v>
      </c>
      <c r="E1202" s="155">
        <f>VLOOKUP(A1202,[6]Лист2!$A$10:$G$1458,6,0)</f>
        <v>3342</v>
      </c>
    </row>
    <row r="1203" spans="1:5" x14ac:dyDescent="0.2">
      <c r="A1203" s="250" t="s">
        <v>1026</v>
      </c>
      <c r="B1203" s="250"/>
      <c r="C1203" s="250"/>
      <c r="D1203" s="250"/>
      <c r="E1203" s="250"/>
    </row>
    <row r="1204" spans="1:5" ht="47.25" x14ac:dyDescent="0.2">
      <c r="A1204" s="115">
        <v>27000006</v>
      </c>
      <c r="B1204" s="2" t="s">
        <v>1027</v>
      </c>
      <c r="C1204" s="153" t="str">
        <f>VLOOKUP(A1204,'[5]Прейскурант 2021'!$A$11:$I$1419,3,0)</f>
        <v>источник</v>
      </c>
      <c r="D1204" s="155">
        <f t="shared" ref="D1204:D1233" si="63">E1204/1.2</f>
        <v>50</v>
      </c>
      <c r="E1204" s="155">
        <f>VLOOKUP(A1204,[6]Лист2!$A$10:$G$1458,6,0)</f>
        <v>60</v>
      </c>
    </row>
    <row r="1205" spans="1:5" ht="47.25" x14ac:dyDescent="0.2">
      <c r="A1205" s="115">
        <v>27000009</v>
      </c>
      <c r="B1205" s="2" t="s">
        <v>1028</v>
      </c>
      <c r="C1205" s="153" t="str">
        <f>VLOOKUP(A1205,'[5]Прейскурант 2021'!$A$11:$I$1419,3,0)</f>
        <v>источник</v>
      </c>
      <c r="D1205" s="155">
        <f t="shared" si="63"/>
        <v>2990</v>
      </c>
      <c r="E1205" s="155">
        <f>VLOOKUP(A1205,[6]Лист2!$A$10:$G$1458,6,0)</f>
        <v>3588</v>
      </c>
    </row>
    <row r="1206" spans="1:5" ht="47.25" x14ac:dyDescent="0.2">
      <c r="A1206" s="115">
        <v>27000109</v>
      </c>
      <c r="B1206" s="2" t="s">
        <v>1029</v>
      </c>
      <c r="C1206" s="153" t="str">
        <f>VLOOKUP(A1206,'[5]Прейскурант 2021'!$A$11:$I$1419,3,0)</f>
        <v>источник</v>
      </c>
      <c r="D1206" s="155">
        <f t="shared" si="63"/>
        <v>2955</v>
      </c>
      <c r="E1206" s="155">
        <f>VLOOKUP(A1206,[6]Лист2!$A$10:$G$1458,6,0)</f>
        <v>3546</v>
      </c>
    </row>
    <row r="1207" spans="1:5" ht="47.25" x14ac:dyDescent="0.2">
      <c r="A1207" s="115">
        <v>27000209</v>
      </c>
      <c r="B1207" s="2" t="s">
        <v>1030</v>
      </c>
      <c r="C1207" s="153" t="str">
        <f>VLOOKUP(A1207,'[5]Прейскурант 2021'!$A$11:$I$1419,3,0)</f>
        <v>источник</v>
      </c>
      <c r="D1207" s="155">
        <f t="shared" si="63"/>
        <v>2900</v>
      </c>
      <c r="E1207" s="155">
        <f>VLOOKUP(A1207,[6]Лист2!$A$10:$G$1458,6,0)</f>
        <v>3480</v>
      </c>
    </row>
    <row r="1208" spans="1:5" ht="47.25" x14ac:dyDescent="0.2">
      <c r="A1208" s="115">
        <v>27000309</v>
      </c>
      <c r="B1208" s="2" t="s">
        <v>1031</v>
      </c>
      <c r="C1208" s="153" t="str">
        <f>VLOOKUP(A1208,'[5]Прейскурант 2021'!$A$11:$I$1419,3,0)</f>
        <v>источник</v>
      </c>
      <c r="D1208" s="155">
        <f t="shared" si="63"/>
        <v>2885</v>
      </c>
      <c r="E1208" s="155">
        <f>VLOOKUP(A1208,[6]Лист2!$A$10:$G$1458,6,0)</f>
        <v>3462</v>
      </c>
    </row>
    <row r="1209" spans="1:5" ht="47.25" x14ac:dyDescent="0.2">
      <c r="A1209" s="115">
        <v>27000409</v>
      </c>
      <c r="B1209" s="2" t="s">
        <v>1032</v>
      </c>
      <c r="C1209" s="153" t="str">
        <f>VLOOKUP(A1209,'[5]Прейскурант 2021'!$A$11:$I$1419,3,0)</f>
        <v>источник</v>
      </c>
      <c r="D1209" s="155">
        <f t="shared" si="63"/>
        <v>2875</v>
      </c>
      <c r="E1209" s="155">
        <f>VLOOKUP(A1209,[6]Лист2!$A$10:$G$1458,6,0)</f>
        <v>3450</v>
      </c>
    </row>
    <row r="1210" spans="1:5" ht="47.25" x14ac:dyDescent="0.2">
      <c r="A1210" s="115">
        <v>27000509</v>
      </c>
      <c r="B1210" s="2" t="s">
        <v>1033</v>
      </c>
      <c r="C1210" s="153" t="str">
        <f>VLOOKUP(A1210,'[5]Прейскурант 2021'!$A$11:$I$1419,3,0)</f>
        <v>источник</v>
      </c>
      <c r="D1210" s="155">
        <f t="shared" si="63"/>
        <v>2785</v>
      </c>
      <c r="E1210" s="155">
        <f>VLOOKUP(A1210,[6]Лист2!$A$10:$G$1458,6,0)</f>
        <v>3342</v>
      </c>
    </row>
    <row r="1211" spans="1:5" ht="47.25" x14ac:dyDescent="0.2">
      <c r="A1211" s="115">
        <v>27000609</v>
      </c>
      <c r="B1211" s="2" t="s">
        <v>1034</v>
      </c>
      <c r="C1211" s="153" t="str">
        <f>VLOOKUP(A1211,'[5]Прейскурант 2021'!$A$11:$I$1419,3,0)</f>
        <v>источник</v>
      </c>
      <c r="D1211" s="155">
        <f t="shared" si="63"/>
        <v>2730</v>
      </c>
      <c r="E1211" s="155">
        <f>VLOOKUP(A1211,[6]Лист2!$A$10:$G$1458,6,0)</f>
        <v>3276</v>
      </c>
    </row>
    <row r="1212" spans="1:5" ht="47.25" x14ac:dyDescent="0.2">
      <c r="A1212" s="115">
        <v>27000709</v>
      </c>
      <c r="B1212" s="2" t="s">
        <v>1035</v>
      </c>
      <c r="C1212" s="153" t="str">
        <f>VLOOKUP(A1212,'[5]Прейскурант 2021'!$A$11:$I$1419,3,0)</f>
        <v>источник</v>
      </c>
      <c r="D1212" s="155">
        <f t="shared" si="63"/>
        <v>2645</v>
      </c>
      <c r="E1212" s="155">
        <f>VLOOKUP(A1212,[6]Лист2!$A$10:$G$1458,6,0)</f>
        <v>3174</v>
      </c>
    </row>
    <row r="1213" spans="1:5" ht="63" x14ac:dyDescent="0.2">
      <c r="A1213" s="115">
        <v>27000010</v>
      </c>
      <c r="B1213" s="2" t="s">
        <v>1324</v>
      </c>
      <c r="C1213" s="153" t="str">
        <f>VLOOKUP(A1213,'[5]Прейскурант 2021'!$A$11:$I$1419,3,0)</f>
        <v>вещество</v>
      </c>
      <c r="D1213" s="155">
        <f t="shared" si="63"/>
        <v>360</v>
      </c>
      <c r="E1213" s="155">
        <f>VLOOKUP(A1213,[6]Лист2!$A$10:$G$1458,6,0)</f>
        <v>432</v>
      </c>
    </row>
    <row r="1214" spans="1:5" ht="63" x14ac:dyDescent="0.2">
      <c r="A1214" s="115">
        <v>27000011</v>
      </c>
      <c r="B1214" s="119" t="s">
        <v>1325</v>
      </c>
      <c r="C1214" s="153" t="str">
        <f>VLOOKUP(A1214,'[5]Прейскурант 2021'!$A$11:$I$1419,3,0)</f>
        <v>вещество</v>
      </c>
      <c r="D1214" s="155">
        <f t="shared" si="63"/>
        <v>360</v>
      </c>
      <c r="E1214" s="155">
        <f>VLOOKUP(A1214,[6]Лист2!$A$10:$G$1458,6,0)</f>
        <v>432</v>
      </c>
    </row>
    <row r="1215" spans="1:5" ht="63" x14ac:dyDescent="0.2">
      <c r="A1215" s="115">
        <v>27000013</v>
      </c>
      <c r="B1215" s="2" t="s">
        <v>1037</v>
      </c>
      <c r="C1215" s="154" t="str">
        <f>VLOOKUP(A1215,'[5]Прейскурант 2021'!$A$11:$I$1419,3,0)</f>
        <v>комплексная оценка</v>
      </c>
      <c r="D1215" s="155">
        <f t="shared" si="63"/>
        <v>410</v>
      </c>
      <c r="E1215" s="155">
        <f>VLOOKUP(A1215,[6]Лист2!$A$10:$G$1458,6,0)</f>
        <v>492</v>
      </c>
    </row>
    <row r="1216" spans="1:5" ht="110.25" x14ac:dyDescent="0.2">
      <c r="A1216" s="115">
        <v>27000042</v>
      </c>
      <c r="B1216" s="119" t="s">
        <v>1245</v>
      </c>
      <c r="C1216" s="153" t="s">
        <v>1629</v>
      </c>
      <c r="D1216" s="155">
        <f t="shared" si="63"/>
        <v>430</v>
      </c>
      <c r="E1216" s="155">
        <f>VLOOKUP(A1216,[6]Лист2!$A$10:$G$1458,6,0)</f>
        <v>516</v>
      </c>
    </row>
    <row r="1217" spans="1:5" ht="78.75" x14ac:dyDescent="0.2">
      <c r="A1217" s="115">
        <v>27000016</v>
      </c>
      <c r="B1217" s="2" t="s">
        <v>1038</v>
      </c>
      <c r="C1217" s="153" t="str">
        <f>VLOOKUP(A1217,'[5]Прейскурант 2021'!$A$11:$I$1419,3,0)</f>
        <v>вещество</v>
      </c>
      <c r="D1217" s="155">
        <f t="shared" si="63"/>
        <v>690</v>
      </c>
      <c r="E1217" s="155">
        <f>VLOOKUP(A1217,[6]Лист2!$A$10:$G$1458,6,0)</f>
        <v>828</v>
      </c>
    </row>
    <row r="1218" spans="1:5" ht="31.5" x14ac:dyDescent="0.2">
      <c r="A1218" s="115">
        <v>27000017</v>
      </c>
      <c r="B1218" s="2" t="s">
        <v>1039</v>
      </c>
      <c r="C1218" s="153" t="str">
        <f>VLOOKUP(A1218,'[5]Прейскурант 2021'!$A$11:$I$1419,3,0)</f>
        <v>вещество</v>
      </c>
      <c r="D1218" s="155">
        <f t="shared" si="63"/>
        <v>690</v>
      </c>
      <c r="E1218" s="155">
        <f>VLOOKUP(A1218,[6]Лист2!$A$10:$G$1458,6,0)</f>
        <v>828</v>
      </c>
    </row>
    <row r="1219" spans="1:5" ht="31.5" x14ac:dyDescent="0.2">
      <c r="A1219" s="115">
        <v>27000046</v>
      </c>
      <c r="B1219" s="2" t="s">
        <v>1634</v>
      </c>
      <c r="C1219" s="153" t="s">
        <v>1531</v>
      </c>
      <c r="D1219" s="155">
        <v>715</v>
      </c>
      <c r="E1219" s="155">
        <v>858</v>
      </c>
    </row>
    <row r="1220" spans="1:5" ht="31.5" x14ac:dyDescent="0.2">
      <c r="A1220" s="115">
        <v>27000047</v>
      </c>
      <c r="B1220" s="2" t="s">
        <v>1635</v>
      </c>
      <c r="C1220" s="153" t="s">
        <v>1531</v>
      </c>
      <c r="D1220" s="155">
        <v>715</v>
      </c>
      <c r="E1220" s="155">
        <v>858</v>
      </c>
    </row>
    <row r="1221" spans="1:5" ht="47.25" x14ac:dyDescent="0.2">
      <c r="A1221" s="115">
        <v>27000019</v>
      </c>
      <c r="B1221" s="2" t="s">
        <v>1041</v>
      </c>
      <c r="C1221" s="153" t="str">
        <f>VLOOKUP(A1221,'[5]Прейскурант 2021'!$A$11:$I$1419,3,0)</f>
        <v>расчет</v>
      </c>
      <c r="D1221" s="155">
        <f t="shared" si="63"/>
        <v>2300</v>
      </c>
      <c r="E1221" s="155">
        <f>VLOOKUP(A1221,[6]Лист2!$A$10:$G$1458,6,0)</f>
        <v>2760</v>
      </c>
    </row>
    <row r="1222" spans="1:5" ht="26.25" customHeight="1" x14ac:dyDescent="0.2">
      <c r="A1222" s="115">
        <v>27000048</v>
      </c>
      <c r="B1222" s="2" t="s">
        <v>1637</v>
      </c>
      <c r="C1222" s="153" t="s">
        <v>1636</v>
      </c>
      <c r="D1222" s="155">
        <v>1840</v>
      </c>
      <c r="E1222" s="155">
        <v>2208</v>
      </c>
    </row>
    <row r="1223" spans="1:5" ht="47.25" x14ac:dyDescent="0.2">
      <c r="A1223" s="115">
        <v>27000021</v>
      </c>
      <c r="B1223" s="2" t="s">
        <v>1043</v>
      </c>
      <c r="C1223" s="153" t="str">
        <f>VLOOKUP(A1223,'[5]Прейскурант 2021'!$A$11:$I$1419,3,0)</f>
        <v>вещество</v>
      </c>
      <c r="D1223" s="155">
        <f t="shared" si="63"/>
        <v>1405</v>
      </c>
      <c r="E1223" s="155">
        <f>VLOOKUP(A1223,[6]Лист2!$A$10:$G$1458,6,0)</f>
        <v>1686</v>
      </c>
    </row>
    <row r="1224" spans="1:5" ht="31.5" x14ac:dyDescent="0.2">
      <c r="A1224" s="115">
        <v>27000022</v>
      </c>
      <c r="B1224" s="2" t="s">
        <v>1044</v>
      </c>
      <c r="C1224" s="153" t="str">
        <f>VLOOKUP(A1224,'[5]Прейскурант 2021'!$A$11:$I$1419,3,0)</f>
        <v>шт.</v>
      </c>
      <c r="D1224" s="155">
        <f t="shared" si="63"/>
        <v>2500</v>
      </c>
      <c r="E1224" s="155">
        <f>VLOOKUP(A1224,[6]Лист2!$A$10:$G$1458,6,0)</f>
        <v>3000</v>
      </c>
    </row>
    <row r="1225" spans="1:5" ht="63" x14ac:dyDescent="0.2">
      <c r="A1225" s="115">
        <v>27000023</v>
      </c>
      <c r="B1225" s="2" t="s">
        <v>1045</v>
      </c>
      <c r="C1225" s="153" t="str">
        <f>VLOOKUP(A1225,'[5]Прейскурант 2021'!$A$11:$I$1419,3,0)</f>
        <v>источник</v>
      </c>
      <c r="D1225" s="155">
        <f t="shared" si="63"/>
        <v>2500</v>
      </c>
      <c r="E1225" s="155">
        <f>VLOOKUP(A1225,[6]Лист2!$A$10:$G$1458,6,0)</f>
        <v>3000</v>
      </c>
    </row>
    <row r="1226" spans="1:5" ht="63" x14ac:dyDescent="0.2">
      <c r="A1226" s="115">
        <v>27000024</v>
      </c>
      <c r="B1226" s="119" t="s">
        <v>1246</v>
      </c>
      <c r="C1226" s="153" t="str">
        <f>VLOOKUP(A1226,'[5]Прейскурант 2021'!$A$11:$I$1419,3,0)</f>
        <v>хар-ка</v>
      </c>
      <c r="D1226" s="155">
        <f t="shared" si="63"/>
        <v>1205</v>
      </c>
      <c r="E1226" s="155">
        <f>VLOOKUP(A1226,[6]Лист2!$A$10:$G$1458,6,0)</f>
        <v>1446</v>
      </c>
    </row>
    <row r="1227" spans="1:5" ht="47.25" x14ac:dyDescent="0.2">
      <c r="A1227" s="115">
        <v>27000025</v>
      </c>
      <c r="B1227" s="2" t="s">
        <v>1046</v>
      </c>
      <c r="C1227" s="153" t="str">
        <f>VLOOKUP(A1227,'[5]Прейскурант 2021'!$A$11:$I$1419,3,0)</f>
        <v>анализ</v>
      </c>
      <c r="D1227" s="155">
        <f t="shared" si="63"/>
        <v>2010</v>
      </c>
      <c r="E1227" s="155">
        <f>VLOOKUP(A1227,[6]Лист2!$A$10:$G$1458,6,0)</f>
        <v>2412</v>
      </c>
    </row>
    <row r="1228" spans="1:5" ht="78.75" x14ac:dyDescent="0.2">
      <c r="A1228" s="115">
        <v>27000026</v>
      </c>
      <c r="B1228" s="2" t="s">
        <v>1047</v>
      </c>
      <c r="C1228" s="153" t="str">
        <f>VLOOKUP(A1228,'[5]Прейскурант 2021'!$A$11:$I$1419,3,0)</f>
        <v>анализ</v>
      </c>
      <c r="D1228" s="155">
        <f t="shared" si="63"/>
        <v>6325</v>
      </c>
      <c r="E1228" s="155">
        <f>VLOOKUP(A1228,[6]Лист2!$A$10:$G$1458,6,0)</f>
        <v>7590</v>
      </c>
    </row>
    <row r="1229" spans="1:5" ht="63" x14ac:dyDescent="0.2">
      <c r="A1229" s="115">
        <v>27000027</v>
      </c>
      <c r="B1229" s="2" t="s">
        <v>1048</v>
      </c>
      <c r="C1229" s="153" t="str">
        <f>VLOOKUP(A1229,'[5]Прейскурант 2021'!$A$11:$I$1419,3,0)</f>
        <v>анализ</v>
      </c>
      <c r="D1229" s="155">
        <f t="shared" si="63"/>
        <v>4310</v>
      </c>
      <c r="E1229" s="155">
        <f>VLOOKUP(A1229,[6]Лист2!$A$10:$G$1458,6,0)</f>
        <v>5172</v>
      </c>
    </row>
    <row r="1230" spans="1:5" ht="24" customHeight="1" x14ac:dyDescent="0.2">
      <c r="A1230" s="115">
        <v>27000028</v>
      </c>
      <c r="B1230" s="2" t="s">
        <v>1049</v>
      </c>
      <c r="C1230" s="153" t="str">
        <f>VLOOKUP(A1230,'[5]Прейскурант 2021'!$A$11:$I$1419,3,0)</f>
        <v>отчет</v>
      </c>
      <c r="D1230" s="155">
        <f t="shared" si="63"/>
        <v>1035</v>
      </c>
      <c r="E1230" s="155">
        <f>VLOOKUP(A1230,[6]Лист2!$A$10:$G$1458,6,0)</f>
        <v>1242</v>
      </c>
    </row>
    <row r="1231" spans="1:5" ht="31.5" x14ac:dyDescent="0.2">
      <c r="A1231" s="115">
        <v>27000030</v>
      </c>
      <c r="B1231" s="2" t="s">
        <v>1051</v>
      </c>
      <c r="C1231" s="153" t="str">
        <f>VLOOKUP(A1231,'[5]Прейскурант 2021'!$A$11:$I$1419,3,0)</f>
        <v>экз.</v>
      </c>
      <c r="D1231" s="155">
        <f t="shared" si="63"/>
        <v>60</v>
      </c>
      <c r="E1231" s="155">
        <f>VLOOKUP(A1231,[6]Лист2!$A$10:$G$1458,6,0)</f>
        <v>72</v>
      </c>
    </row>
    <row r="1232" spans="1:5" ht="63" x14ac:dyDescent="0.2">
      <c r="A1232" s="115">
        <v>27000044</v>
      </c>
      <c r="B1232" s="119" t="s">
        <v>1383</v>
      </c>
      <c r="C1232" s="153" t="s">
        <v>1385</v>
      </c>
      <c r="D1232" s="155">
        <f t="shared" si="63"/>
        <v>11270</v>
      </c>
      <c r="E1232" s="155">
        <f>VLOOKUP(A1232,[6]Лист2!$A$10:$G$1458,6,0)</f>
        <v>13524</v>
      </c>
    </row>
    <row r="1233" spans="1:5" ht="63" x14ac:dyDescent="0.2">
      <c r="A1233" s="115">
        <v>27000045</v>
      </c>
      <c r="B1233" s="119" t="s">
        <v>1384</v>
      </c>
      <c r="C1233" s="153" t="s">
        <v>1385</v>
      </c>
      <c r="D1233" s="155">
        <f t="shared" si="63"/>
        <v>5635</v>
      </c>
      <c r="E1233" s="155">
        <f>VLOOKUP(A1233,[6]Лист2!$A$10:$G$1458,6,0)</f>
        <v>6762</v>
      </c>
    </row>
    <row r="1234" spans="1:5" x14ac:dyDescent="0.2">
      <c r="A1234" s="244" t="s">
        <v>1052</v>
      </c>
      <c r="B1234" s="244"/>
      <c r="C1234" s="244"/>
      <c r="D1234" s="244"/>
      <c r="E1234" s="244"/>
    </row>
    <row r="1235" spans="1:5" x14ac:dyDescent="0.2">
      <c r="A1235" s="240" t="s">
        <v>1053</v>
      </c>
      <c r="B1235" s="240"/>
      <c r="C1235" s="240"/>
      <c r="D1235" s="240"/>
      <c r="E1235" s="240"/>
    </row>
    <row r="1236" spans="1:5" ht="23.25" customHeight="1" x14ac:dyDescent="0.2">
      <c r="A1236" s="120">
        <v>25002001</v>
      </c>
      <c r="B1236" s="19" t="s">
        <v>1057</v>
      </c>
      <c r="C1236" s="153" t="str">
        <f>VLOOKUP(A1236,'[5]Прейскурант 2021'!$A$11:$I$1419,3,0)</f>
        <v>кв.м.</v>
      </c>
      <c r="D1236" s="155">
        <f t="shared" ref="D1236:D1253" si="64">E1236/1.2</f>
        <v>0.6</v>
      </c>
      <c r="E1236" s="155">
        <f>VLOOKUP(A1236,[6]Лист2!$A$10:$G$1458,6,0)</f>
        <v>0.72</v>
      </c>
    </row>
    <row r="1237" spans="1:5" ht="23.25" customHeight="1" x14ac:dyDescent="0.2">
      <c r="A1237" s="120">
        <v>25000022</v>
      </c>
      <c r="B1237" s="19" t="s">
        <v>1058</v>
      </c>
      <c r="C1237" s="153" t="str">
        <f>VLOOKUP(A1237,'[5]Прейскурант 2021'!$A$11:$I$1419,3,0)</f>
        <v>кв.м.</v>
      </c>
      <c r="D1237" s="155">
        <f t="shared" si="64"/>
        <v>0.65</v>
      </c>
      <c r="E1237" s="155">
        <f>VLOOKUP(A1237,[6]Лист2!$A$10:$G$1458,6,0)</f>
        <v>0.78</v>
      </c>
    </row>
    <row r="1238" spans="1:5" ht="31.5" x14ac:dyDescent="0.2">
      <c r="A1238" s="120">
        <v>25002007</v>
      </c>
      <c r="B1238" s="19" t="s">
        <v>1059</v>
      </c>
      <c r="C1238" s="153" t="str">
        <f>VLOOKUP(A1238,'[5]Прейскурант 2021'!$A$11:$I$1419,3,0)</f>
        <v>кв.м.</v>
      </c>
      <c r="D1238" s="155">
        <f t="shared" si="64"/>
        <v>0.7</v>
      </c>
      <c r="E1238" s="155">
        <f>VLOOKUP(A1238,[6]Лист2!$A$10:$G$1458,6,0)</f>
        <v>0.84</v>
      </c>
    </row>
    <row r="1239" spans="1:5" ht="31.5" x14ac:dyDescent="0.2">
      <c r="A1239" s="120">
        <v>25002027</v>
      </c>
      <c r="B1239" s="8" t="s">
        <v>1060</v>
      </c>
      <c r="C1239" s="153" t="str">
        <f>VLOOKUP(A1239,'[5]Прейскурант 2021'!$A$11:$I$1419,3,0)</f>
        <v>кв.м.</v>
      </c>
      <c r="D1239" s="155">
        <f t="shared" si="64"/>
        <v>0.8</v>
      </c>
      <c r="E1239" s="155">
        <f>VLOOKUP(A1239,[6]Лист2!$A$10:$G$1458,6,0)</f>
        <v>0.96</v>
      </c>
    </row>
    <row r="1240" spans="1:5" ht="31.5" x14ac:dyDescent="0.2">
      <c r="A1240" s="120">
        <v>25002009</v>
      </c>
      <c r="B1240" s="19" t="s">
        <v>1061</v>
      </c>
      <c r="C1240" s="153" t="str">
        <f>VLOOKUP(A1240,'[5]Прейскурант 2021'!$A$11:$I$1419,3,0)</f>
        <v>кв.м.</v>
      </c>
      <c r="D1240" s="155">
        <f t="shared" si="64"/>
        <v>0.85000000000000009</v>
      </c>
      <c r="E1240" s="155">
        <f>VLOOKUP(A1240,[6]Лист2!$A$10:$G$1458,6,0)</f>
        <v>1.02</v>
      </c>
    </row>
    <row r="1241" spans="1:5" ht="31.5" x14ac:dyDescent="0.2">
      <c r="A1241" s="120">
        <v>25002030</v>
      </c>
      <c r="B1241" s="8" t="s">
        <v>1062</v>
      </c>
      <c r="C1241" s="153" t="str">
        <f>VLOOKUP(A1241,'[5]Прейскурант 2021'!$A$11:$I$1419,3,0)</f>
        <v>кв.м.</v>
      </c>
      <c r="D1241" s="155">
        <f t="shared" si="64"/>
        <v>0.95</v>
      </c>
      <c r="E1241" s="155">
        <f>VLOOKUP(A1241,[6]Лист2!$A$10:$G$1458,6,0)</f>
        <v>1.1399999999999999</v>
      </c>
    </row>
    <row r="1242" spans="1:5" x14ac:dyDescent="0.2">
      <c r="A1242" s="120">
        <v>25000002</v>
      </c>
      <c r="B1242" s="1" t="s">
        <v>1063</v>
      </c>
      <c r="C1242" s="153" t="str">
        <f>VLOOKUP(A1242,'[5]Прейскурант 2021'!$A$11:$I$1419,3,0)</f>
        <v>кв.м.</v>
      </c>
      <c r="D1242" s="155">
        <f t="shared" si="64"/>
        <v>1.05</v>
      </c>
      <c r="E1242" s="155">
        <f>VLOOKUP(A1242,[6]Лист2!$A$10:$G$1458,6,0)</f>
        <v>1.26</v>
      </c>
    </row>
    <row r="1243" spans="1:5" ht="31.5" x14ac:dyDescent="0.2">
      <c r="A1243" s="120">
        <v>25000062</v>
      </c>
      <c r="B1243" s="8" t="s">
        <v>1064</v>
      </c>
      <c r="C1243" s="153" t="str">
        <f>VLOOKUP(A1243,'[5]Прейскурант 2021'!$A$11:$I$1419,3,0)</f>
        <v>кв.м.</v>
      </c>
      <c r="D1243" s="155">
        <f t="shared" si="64"/>
        <v>1.2</v>
      </c>
      <c r="E1243" s="155">
        <f>VLOOKUP(A1243,[6]Лист2!$A$10:$G$1458,6,0)</f>
        <v>1.44</v>
      </c>
    </row>
    <row r="1244" spans="1:5" ht="31.5" x14ac:dyDescent="0.2">
      <c r="A1244" s="120">
        <v>25000064</v>
      </c>
      <c r="B1244" s="8" t="s">
        <v>1065</v>
      </c>
      <c r="C1244" s="153" t="str">
        <f>VLOOKUP(A1244,'[5]Прейскурант 2021'!$A$11:$I$1419,3,0)</f>
        <v>кв.м.</v>
      </c>
      <c r="D1244" s="155">
        <f t="shared" si="64"/>
        <v>1.3</v>
      </c>
      <c r="E1244" s="155">
        <f>VLOOKUP(A1244,[6]Лист2!$A$10:$G$1458,6,0)</f>
        <v>1.56</v>
      </c>
    </row>
    <row r="1245" spans="1:5" ht="20.25" customHeight="1" x14ac:dyDescent="0.2">
      <c r="A1245" s="120">
        <v>25002023</v>
      </c>
      <c r="B1245" s="2" t="s">
        <v>1066</v>
      </c>
      <c r="C1245" s="153" t="str">
        <f>VLOOKUP(A1245,'[5]Прейскурант 2021'!$A$11:$I$1419,3,0)</f>
        <v>кв.м.</v>
      </c>
      <c r="D1245" s="155">
        <f t="shared" si="64"/>
        <v>1.5</v>
      </c>
      <c r="E1245" s="155">
        <f>VLOOKUP(A1245,[6]Лист2!$A$10:$G$1458,6,0)</f>
        <v>1.8</v>
      </c>
    </row>
    <row r="1246" spans="1:5" ht="20.25" customHeight="1" x14ac:dyDescent="0.2">
      <c r="A1246" s="120">
        <v>25000105</v>
      </c>
      <c r="B1246" s="2" t="s">
        <v>1070</v>
      </c>
      <c r="C1246" s="153" t="s">
        <v>1413</v>
      </c>
      <c r="D1246" s="155">
        <f t="shared" si="64"/>
        <v>1.7000000000000002</v>
      </c>
      <c r="E1246" s="155">
        <f>VLOOKUP(A1246,[6]Лист2!$A$10:$G$1458,6,0)</f>
        <v>2.04</v>
      </c>
    </row>
    <row r="1247" spans="1:5" ht="20.25" customHeight="1" x14ac:dyDescent="0.2">
      <c r="A1247" s="120">
        <v>25002020</v>
      </c>
      <c r="B1247" s="2" t="s">
        <v>1054</v>
      </c>
      <c r="C1247" s="153" t="str">
        <f>VLOOKUP(A1247,'[5]Прейскурант 2021'!$A$11:$I$1419,3,0)</f>
        <v>кв.м.</v>
      </c>
      <c r="D1247" s="155">
        <f t="shared" si="64"/>
        <v>1.8500000000000003</v>
      </c>
      <c r="E1247" s="155">
        <f>VLOOKUP(A1247,[6]Лист2!$A$10:$G$1458,6,0)</f>
        <v>2.2200000000000002</v>
      </c>
    </row>
    <row r="1248" spans="1:5" ht="31.5" x14ac:dyDescent="0.2">
      <c r="A1248" s="120">
        <v>25002026</v>
      </c>
      <c r="B1248" s="1" t="s">
        <v>1412</v>
      </c>
      <c r="C1248" s="153" t="s">
        <v>1413</v>
      </c>
      <c r="D1248" s="155">
        <f t="shared" si="64"/>
        <v>2.0333333333333332</v>
      </c>
      <c r="E1248" s="155">
        <f>VLOOKUP(A1248,[6]Лист2!$A$10:$G$1458,6,0)</f>
        <v>2.44</v>
      </c>
    </row>
    <row r="1249" spans="1:5" ht="24.75" customHeight="1" x14ac:dyDescent="0.2">
      <c r="A1249" s="120">
        <v>25002002</v>
      </c>
      <c r="B1249" s="19" t="s">
        <v>1067</v>
      </c>
      <c r="C1249" s="153" t="str">
        <f>VLOOKUP(A1249,'[5]Прейскурант 2021'!$A$11:$I$1419,3,0)</f>
        <v>кв.м.</v>
      </c>
      <c r="D1249" s="155">
        <f t="shared" si="64"/>
        <v>2.85</v>
      </c>
      <c r="E1249" s="155">
        <f>VLOOKUP(A1249,[6]Лист2!$A$10:$G$1458,6,0)</f>
        <v>3.42</v>
      </c>
    </row>
    <row r="1250" spans="1:5" ht="24.75" customHeight="1" x14ac:dyDescent="0.2">
      <c r="A1250" s="120">
        <v>25000001</v>
      </c>
      <c r="B1250" s="1" t="s">
        <v>1068</v>
      </c>
      <c r="C1250" s="153" t="str">
        <f>VLOOKUP(A1250,'[5]Прейскурант 2021'!$A$11:$I$1419,3,0)</f>
        <v>кв.м.</v>
      </c>
      <c r="D1250" s="155">
        <f t="shared" si="64"/>
        <v>6.15</v>
      </c>
      <c r="E1250" s="155">
        <f>VLOOKUP(A1250,[6]Лист2!$A$10:$G$1458,6,0)</f>
        <v>7.38</v>
      </c>
    </row>
    <row r="1251" spans="1:5" ht="31.5" x14ac:dyDescent="0.2">
      <c r="A1251" s="124">
        <v>25000003</v>
      </c>
      <c r="B1251" s="8" t="s">
        <v>1069</v>
      </c>
      <c r="C1251" s="153" t="str">
        <f>VLOOKUP(A1251,'[5]Прейскурант 2021'!$A$11:$I$1419,3,0)</f>
        <v>шт.</v>
      </c>
      <c r="D1251" s="155">
        <f t="shared" si="64"/>
        <v>100</v>
      </c>
      <c r="E1251" s="155">
        <f>VLOOKUP(A1251,[6]Лист2!$A$10:$G$1458,6,0)</f>
        <v>120</v>
      </c>
    </row>
    <row r="1252" spans="1:5" ht="18" customHeight="1" x14ac:dyDescent="0.2">
      <c r="A1252" s="124">
        <v>25000129</v>
      </c>
      <c r="B1252" s="140" t="s">
        <v>1326</v>
      </c>
      <c r="C1252" s="153" t="str">
        <f>VLOOKUP(A1252,'[5]Прейскурант 2021'!$A$11:$I$1419,3,0)</f>
        <v>вагон</v>
      </c>
      <c r="D1252" s="155">
        <f t="shared" si="64"/>
        <v>500</v>
      </c>
      <c r="E1252" s="155">
        <f>VLOOKUP(A1252,[6]Лист2!$A$10:$G$1458,6,0)</f>
        <v>600</v>
      </c>
    </row>
    <row r="1253" spans="1:5" ht="18" customHeight="1" x14ac:dyDescent="0.2">
      <c r="A1253" s="124">
        <v>25000192</v>
      </c>
      <c r="B1253" s="140" t="s">
        <v>1327</v>
      </c>
      <c r="C1253" s="153" t="str">
        <f>VLOOKUP(A1253,'[5]Прейскурант 2021'!$A$11:$I$1419,3,0)</f>
        <v>вагон</v>
      </c>
      <c r="D1253" s="155">
        <f t="shared" si="64"/>
        <v>190</v>
      </c>
      <c r="E1253" s="155">
        <f>VLOOKUP(A1253,[6]Лист2!$A$10:$G$1458,6,0)</f>
        <v>228</v>
      </c>
    </row>
    <row r="1254" spans="1:5" x14ac:dyDescent="0.2">
      <c r="A1254" s="240" t="s">
        <v>1071</v>
      </c>
      <c r="B1254" s="240"/>
      <c r="C1254" s="240"/>
      <c r="D1254" s="240"/>
      <c r="E1254" s="240"/>
    </row>
    <row r="1255" spans="1:5" ht="31.5" x14ac:dyDescent="0.2">
      <c r="A1255" s="120">
        <v>25000063</v>
      </c>
      <c r="B1255" s="8" t="s">
        <v>1073</v>
      </c>
      <c r="C1255" s="153" t="str">
        <f>VLOOKUP(A1255,'[5]Прейскурант 2021'!$A$11:$I$1419,3,0)</f>
        <v>кв.м.</v>
      </c>
      <c r="D1255" s="155">
        <f t="shared" ref="D1255:D1267" si="65">E1255/1.2</f>
        <v>2.75</v>
      </c>
      <c r="E1255" s="155">
        <f>VLOOKUP(A1255,[6]Лист2!$A$10:$G$1458,6,0)</f>
        <v>3.3</v>
      </c>
    </row>
    <row r="1256" spans="1:5" ht="31.5" x14ac:dyDescent="0.2">
      <c r="A1256" s="120">
        <v>25010051</v>
      </c>
      <c r="B1256" s="1" t="s">
        <v>1074</v>
      </c>
      <c r="C1256" s="153" t="str">
        <f>VLOOKUP(A1256,'[5]Прейскурант 2021'!$A$11:$I$1419,3,0)</f>
        <v>кв.м.</v>
      </c>
      <c r="D1256" s="155">
        <f t="shared" si="65"/>
        <v>3.1</v>
      </c>
      <c r="E1256" s="155">
        <f>VLOOKUP(A1256,[6]Лист2!$A$10:$G$1458,6,0)</f>
        <v>3.72</v>
      </c>
    </row>
    <row r="1257" spans="1:5" ht="23.25" customHeight="1" x14ac:dyDescent="0.2">
      <c r="A1257" s="120">
        <v>25000289</v>
      </c>
      <c r="B1257" s="1" t="s">
        <v>1495</v>
      </c>
      <c r="C1257" s="153" t="s">
        <v>1413</v>
      </c>
      <c r="D1257" s="155">
        <f t="shared" si="65"/>
        <v>3.6000000000000005</v>
      </c>
      <c r="E1257" s="155">
        <f>VLOOKUP(A1257,[6]Лист2!$A$10:$G$1458,6,0)</f>
        <v>4.32</v>
      </c>
    </row>
    <row r="1258" spans="1:5" ht="31.5" x14ac:dyDescent="0.2">
      <c r="A1258" s="120">
        <v>25000031</v>
      </c>
      <c r="B1258" s="1" t="s">
        <v>1072</v>
      </c>
      <c r="C1258" s="153" t="str">
        <f>VLOOKUP(A1258,'[5]Прейскурант 2021'!$A$11:$I$1419,3,0)</f>
        <v>кв.м.</v>
      </c>
      <c r="D1258" s="155">
        <f t="shared" si="65"/>
        <v>3.9583333333333335</v>
      </c>
      <c r="E1258" s="155">
        <f>VLOOKUP(A1258,[6]Лист2!$A$10:$G$1458,6,0)</f>
        <v>4.75</v>
      </c>
    </row>
    <row r="1259" spans="1:5" ht="31.5" x14ac:dyDescent="0.2">
      <c r="A1259" s="120">
        <v>25000290</v>
      </c>
      <c r="B1259" s="1" t="s">
        <v>1496</v>
      </c>
      <c r="C1259" s="153" t="s">
        <v>1413</v>
      </c>
      <c r="D1259" s="155">
        <f t="shared" si="65"/>
        <v>4.3499999999999996</v>
      </c>
      <c r="E1259" s="155">
        <f>VLOOKUP(A1259,[6]Лист2!$A$10:$G$1458,6,0)</f>
        <v>5.22</v>
      </c>
    </row>
    <row r="1260" spans="1:5" x14ac:dyDescent="0.2">
      <c r="A1260" s="120">
        <v>25000065</v>
      </c>
      <c r="B1260" s="8" t="s">
        <v>1076</v>
      </c>
      <c r="C1260" s="153" t="str">
        <f>VLOOKUP(A1260,'[5]Прейскурант 2021'!$A$11:$I$1419,3,0)</f>
        <v>кв.м.</v>
      </c>
      <c r="D1260" s="155">
        <f t="shared" si="65"/>
        <v>2.5500000000000003</v>
      </c>
      <c r="E1260" s="155">
        <f>VLOOKUP(A1260,[6]Лист2!$A$10:$G$1458,6,0)</f>
        <v>3.06</v>
      </c>
    </row>
    <row r="1261" spans="1:5" ht="31.5" x14ac:dyDescent="0.2">
      <c r="A1261" s="120">
        <v>25000008</v>
      </c>
      <c r="B1261" s="1" t="s">
        <v>1077</v>
      </c>
      <c r="C1261" s="153" t="str">
        <f>VLOOKUP(A1261,'[5]Прейскурант 2021'!$A$11:$I$1419,3,0)</f>
        <v>кв.м.</v>
      </c>
      <c r="D1261" s="155">
        <f t="shared" si="65"/>
        <v>4</v>
      </c>
      <c r="E1261" s="155">
        <f>VLOOKUP(A1261,[6]Лист2!$A$10:$G$1458,6,0)</f>
        <v>4.8</v>
      </c>
    </row>
    <row r="1262" spans="1:5" ht="20.25" customHeight="1" x14ac:dyDescent="0.2">
      <c r="A1262" s="120">
        <v>25000007</v>
      </c>
      <c r="B1262" s="1" t="s">
        <v>1078</v>
      </c>
      <c r="C1262" s="153" t="str">
        <f>VLOOKUP(A1262,'[5]Прейскурант 2021'!$A$11:$I$1419,3,0)</f>
        <v>кв.м.</v>
      </c>
      <c r="D1262" s="155">
        <f t="shared" si="65"/>
        <v>5.05</v>
      </c>
      <c r="E1262" s="155">
        <f>VLOOKUP(A1262,[6]Лист2!$A$10:$G$1458,6,0)</f>
        <v>6.06</v>
      </c>
    </row>
    <row r="1263" spans="1:5" ht="20.25" customHeight="1" x14ac:dyDescent="0.2">
      <c r="A1263" s="120">
        <v>25000150</v>
      </c>
      <c r="B1263" s="19" t="s">
        <v>1328</v>
      </c>
      <c r="C1263" s="153" t="str">
        <f>VLOOKUP(A1263,'[5]Прейскурант 2021'!$A$11:$I$1419,3,0)</f>
        <v>кв.м.</v>
      </c>
      <c r="D1263" s="155">
        <f t="shared" si="65"/>
        <v>5.7500000000000009</v>
      </c>
      <c r="E1263" s="155">
        <f>VLOOKUP(A1263,[6]Лист2!$A$10:$G$1458,6,0)</f>
        <v>6.9</v>
      </c>
    </row>
    <row r="1264" spans="1:5" ht="31.5" x14ac:dyDescent="0.2">
      <c r="A1264" s="124">
        <v>25010045</v>
      </c>
      <c r="B1264" s="140" t="s">
        <v>1079</v>
      </c>
      <c r="C1264" s="153" t="str">
        <f>VLOOKUP(A1264,'[5]Прейскурант 2021'!$A$11:$I$1419,3,0)</f>
        <v>шт.</v>
      </c>
      <c r="D1264" s="155">
        <f t="shared" si="65"/>
        <v>125</v>
      </c>
      <c r="E1264" s="155">
        <f>VLOOKUP(A1264,[6]Лист2!$A$10:$G$1458,6,0)</f>
        <v>150</v>
      </c>
    </row>
    <row r="1265" spans="1:5" ht="31.5" x14ac:dyDescent="0.2">
      <c r="A1265" s="120">
        <v>25002010</v>
      </c>
      <c r="B1265" s="141" t="s">
        <v>1080</v>
      </c>
      <c r="C1265" s="153" t="str">
        <f>VLOOKUP(A1265,'[5]Прейскурант 2021'!$A$11:$I$1419,3,0)</f>
        <v>контейнер</v>
      </c>
      <c r="D1265" s="155">
        <f t="shared" si="65"/>
        <v>150</v>
      </c>
      <c r="E1265" s="155">
        <f>VLOOKUP(A1265,[6]Лист2!$A$10:$G$1458,6,0)</f>
        <v>180</v>
      </c>
    </row>
    <row r="1266" spans="1:5" ht="19.5" customHeight="1" x14ac:dyDescent="0.2">
      <c r="A1266" s="120">
        <v>25000130</v>
      </c>
      <c r="B1266" s="141" t="s">
        <v>1329</v>
      </c>
      <c r="C1266" s="153" t="str">
        <f>VLOOKUP(A1266,'[5]Прейскурант 2021'!$A$11:$I$1419,3,0)</f>
        <v>вагон</v>
      </c>
      <c r="D1266" s="155">
        <f t="shared" si="65"/>
        <v>750</v>
      </c>
      <c r="E1266" s="155">
        <f>VLOOKUP(A1266,[6]Лист2!$A$10:$G$1458,6,0)</f>
        <v>900</v>
      </c>
    </row>
    <row r="1267" spans="1:5" ht="19.5" customHeight="1" x14ac:dyDescent="0.2">
      <c r="A1267" s="120">
        <v>25000190</v>
      </c>
      <c r="B1267" s="141" t="s">
        <v>1330</v>
      </c>
      <c r="C1267" s="153" t="str">
        <f>VLOOKUP(A1267,'[5]Прейскурант 2021'!$A$11:$I$1419,3,0)</f>
        <v>вагон</v>
      </c>
      <c r="D1267" s="155">
        <f t="shared" si="65"/>
        <v>280</v>
      </c>
      <c r="E1267" s="155">
        <f>VLOOKUP(A1267,[6]Лист2!$A$10:$G$1458,6,0)</f>
        <v>336</v>
      </c>
    </row>
    <row r="1268" spans="1:5" x14ac:dyDescent="0.2">
      <c r="A1268" s="240" t="s">
        <v>1081</v>
      </c>
      <c r="B1268" s="240"/>
      <c r="C1268" s="240"/>
      <c r="D1268" s="240"/>
      <c r="E1268" s="240"/>
    </row>
    <row r="1269" spans="1:5" ht="47.25" x14ac:dyDescent="0.2">
      <c r="A1269" s="120">
        <v>25000033</v>
      </c>
      <c r="B1269" s="1" t="s">
        <v>1084</v>
      </c>
      <c r="C1269" s="153" t="str">
        <f>VLOOKUP(A1269,'[5]Прейскурант 2021'!$A$11:$I$1419,3,0)</f>
        <v>кв.м.</v>
      </c>
      <c r="D1269" s="155">
        <f t="shared" ref="D1269:D1279" si="66">E1269/1.2</f>
        <v>3.55</v>
      </c>
      <c r="E1269" s="155">
        <f>VLOOKUP(A1269,[6]Лист2!$A$10:$G$1458,6,0)</f>
        <v>4.26</v>
      </c>
    </row>
    <row r="1270" spans="1:5" ht="47.25" x14ac:dyDescent="0.2">
      <c r="A1270" s="120">
        <v>25002028</v>
      </c>
      <c r="B1270" s="8" t="s">
        <v>1085</v>
      </c>
      <c r="C1270" s="153" t="str">
        <f>VLOOKUP(A1270,'[5]Прейскурант 2021'!$A$11:$I$1419,3,0)</f>
        <v>кв.м.</v>
      </c>
      <c r="D1270" s="155">
        <f t="shared" si="66"/>
        <v>4.1500000000000004</v>
      </c>
      <c r="E1270" s="155">
        <f>VLOOKUP(A1270,[6]Лист2!$A$10:$G$1458,6,0)</f>
        <v>4.9800000000000004</v>
      </c>
    </row>
    <row r="1271" spans="1:5" ht="31.5" x14ac:dyDescent="0.2">
      <c r="A1271" s="120">
        <v>25000026</v>
      </c>
      <c r="B1271" s="1" t="s">
        <v>1086</v>
      </c>
      <c r="C1271" s="153" t="str">
        <f>VLOOKUP(A1271,'[5]Прейскурант 2021'!$A$11:$I$1419,3,0)</f>
        <v>кв.м.</v>
      </c>
      <c r="D1271" s="155">
        <f t="shared" si="66"/>
        <v>4.8500000000000005</v>
      </c>
      <c r="E1271" s="155">
        <f>VLOOKUP(A1271,[6]Лист2!$A$10:$G$1458,6,0)</f>
        <v>5.82</v>
      </c>
    </row>
    <row r="1272" spans="1:5" ht="47.25" x14ac:dyDescent="0.2">
      <c r="A1272" s="120">
        <v>25000034</v>
      </c>
      <c r="B1272" s="1" t="s">
        <v>1497</v>
      </c>
      <c r="C1272" s="153" t="s">
        <v>1413</v>
      </c>
      <c r="D1272" s="155">
        <f t="shared" si="66"/>
        <v>5.5500000000000007</v>
      </c>
      <c r="E1272" s="155">
        <f>VLOOKUP(A1272,[6]Лист2!$A$10:$G$1458,6,0)</f>
        <v>6.66</v>
      </c>
    </row>
    <row r="1273" spans="1:5" ht="47.25" x14ac:dyDescent="0.2">
      <c r="A1273" s="120">
        <v>25000016</v>
      </c>
      <c r="B1273" s="1" t="s">
        <v>1087</v>
      </c>
      <c r="C1273" s="153" t="s">
        <v>1413</v>
      </c>
      <c r="D1273" s="155">
        <f t="shared" si="66"/>
        <v>6</v>
      </c>
      <c r="E1273" s="155">
        <f>VLOOKUP(A1273,[6]Лист2!$A$10:$G$1458,6,0)</f>
        <v>7.2</v>
      </c>
    </row>
    <row r="1274" spans="1:5" ht="47.25" x14ac:dyDescent="0.2">
      <c r="A1274" s="120">
        <v>25000015</v>
      </c>
      <c r="B1274" s="1" t="s">
        <v>1088</v>
      </c>
      <c r="C1274" s="153" t="s">
        <v>1413</v>
      </c>
      <c r="D1274" s="155">
        <f t="shared" si="66"/>
        <v>6.8500000000000005</v>
      </c>
      <c r="E1274" s="155">
        <f>VLOOKUP(A1274,[6]Лист2!$A$10:$G$1458,6,0)</f>
        <v>8.2200000000000006</v>
      </c>
    </row>
    <row r="1275" spans="1:5" ht="47.25" x14ac:dyDescent="0.2">
      <c r="A1275" s="124">
        <v>25000014</v>
      </c>
      <c r="B1275" s="1" t="s">
        <v>1498</v>
      </c>
      <c r="C1275" s="153" t="s">
        <v>1413</v>
      </c>
      <c r="D1275" s="155">
        <f t="shared" si="66"/>
        <v>7.25</v>
      </c>
      <c r="E1275" s="155">
        <f>VLOOKUP(A1275,[6]Лист2!$A$10:$G$1458,6,0)</f>
        <v>8.6999999999999993</v>
      </c>
    </row>
    <row r="1276" spans="1:5" ht="47.25" x14ac:dyDescent="0.2">
      <c r="A1276" s="124">
        <v>25000106</v>
      </c>
      <c r="B1276" s="1" t="s">
        <v>1093</v>
      </c>
      <c r="C1276" s="153" t="s">
        <v>1413</v>
      </c>
      <c r="D1276" s="155">
        <f t="shared" si="66"/>
        <v>7.9750000000000005</v>
      </c>
      <c r="E1276" s="155">
        <f>VLOOKUP(A1276,[6]Лист2!$A$10:$G$1458,6,0)</f>
        <v>9.57</v>
      </c>
    </row>
    <row r="1277" spans="1:5" ht="31.5" x14ac:dyDescent="0.2">
      <c r="A1277" s="120">
        <v>25000066</v>
      </c>
      <c r="B1277" s="8" t="s">
        <v>1090</v>
      </c>
      <c r="C1277" s="153" t="str">
        <f>VLOOKUP(A1277,'[5]Прейскурант 2021'!$A$11:$I$1419,3,0)</f>
        <v>контейнер</v>
      </c>
      <c r="D1277" s="155">
        <f t="shared" si="66"/>
        <v>225</v>
      </c>
      <c r="E1277" s="155">
        <f>VLOOKUP(A1277,[6]Лист2!$A$10:$G$1458,6,0)</f>
        <v>270</v>
      </c>
    </row>
    <row r="1278" spans="1:5" ht="78.75" x14ac:dyDescent="0.2">
      <c r="A1278" s="30">
        <v>25000291</v>
      </c>
      <c r="B1278" s="28" t="s">
        <v>1499</v>
      </c>
      <c r="C1278" s="153" t="s">
        <v>1459</v>
      </c>
      <c r="D1278" s="155">
        <f t="shared" si="66"/>
        <v>325</v>
      </c>
      <c r="E1278" s="155">
        <f>VLOOKUP(A1278,[6]Лист2!$A$10:$G$1458,6,0)</f>
        <v>390</v>
      </c>
    </row>
    <row r="1279" spans="1:5" ht="78.75" x14ac:dyDescent="0.2">
      <c r="A1279" s="30">
        <v>25000041</v>
      </c>
      <c r="B1279" s="28" t="s">
        <v>1500</v>
      </c>
      <c r="C1279" s="153" t="s">
        <v>1459</v>
      </c>
      <c r="D1279" s="155">
        <f t="shared" si="66"/>
        <v>375</v>
      </c>
      <c r="E1279" s="155">
        <f>VLOOKUP(A1279,[6]Лист2!$A$10:$G$1458,6,0)</f>
        <v>450</v>
      </c>
    </row>
    <row r="1280" spans="1:5" x14ac:dyDescent="0.2">
      <c r="A1280" s="240" t="s">
        <v>1094</v>
      </c>
      <c r="B1280" s="240"/>
      <c r="C1280" s="240"/>
      <c r="D1280" s="240"/>
      <c r="E1280" s="240"/>
    </row>
    <row r="1281" spans="1:5" x14ac:dyDescent="0.2">
      <c r="A1281" s="120">
        <v>25000057</v>
      </c>
      <c r="B1281" s="8" t="s">
        <v>1095</v>
      </c>
      <c r="C1281" s="153" t="s">
        <v>1413</v>
      </c>
      <c r="D1281" s="155">
        <f t="shared" ref="D1281:D1305" si="67">E1281/1.2</f>
        <v>0.91666666666666674</v>
      </c>
      <c r="E1281" s="155">
        <f>VLOOKUP(A1281,[6]Лист2!$A$10:$G$1458,6,0)</f>
        <v>1.1000000000000001</v>
      </c>
    </row>
    <row r="1282" spans="1:5" ht="31.5" x14ac:dyDescent="0.2">
      <c r="A1282" s="124">
        <v>25010043</v>
      </c>
      <c r="B1282" s="8" t="s">
        <v>1096</v>
      </c>
      <c r="C1282" s="153" t="str">
        <f>VLOOKUP(A1282,'[5]Прейскурант 2021'!$A$11:$I$1419,3,0)</f>
        <v>кв.м.</v>
      </c>
      <c r="D1282" s="155">
        <f t="shared" si="67"/>
        <v>3.666666666666667</v>
      </c>
      <c r="E1282" s="155">
        <f>VLOOKUP(A1282,[6]Лист2!$A$10:$G$1458,6,0)</f>
        <v>4.4000000000000004</v>
      </c>
    </row>
    <row r="1283" spans="1:5" ht="31.5" x14ac:dyDescent="0.2">
      <c r="A1283" s="120">
        <v>25000027</v>
      </c>
      <c r="B1283" s="1" t="s">
        <v>1097</v>
      </c>
      <c r="C1283" s="153" t="str">
        <f>VLOOKUP(A1283,'[5]Прейскурант 2021'!$A$11:$I$1419,3,0)</f>
        <v>кв.м.</v>
      </c>
      <c r="D1283" s="155">
        <f t="shared" si="67"/>
        <v>375</v>
      </c>
      <c r="E1283" s="155">
        <f>VLOOKUP(A1283,[6]Лист2!$A$10:$G$1458,6,0)</f>
        <v>450</v>
      </c>
    </row>
    <row r="1284" spans="1:5" x14ac:dyDescent="0.2">
      <c r="A1284" s="124">
        <v>25010042</v>
      </c>
      <c r="B1284" s="1" t="s">
        <v>1098</v>
      </c>
      <c r="C1284" s="153" t="str">
        <f>VLOOKUP(A1284,'[5]Прейскурант 2021'!$A$11:$I$1419,3,0)</f>
        <v>объект</v>
      </c>
      <c r="D1284" s="155">
        <f t="shared" si="67"/>
        <v>1400</v>
      </c>
      <c r="E1284" s="155">
        <f>VLOOKUP(A1284,[6]Лист2!$A$10:$G$1458,6,0)</f>
        <v>1680</v>
      </c>
    </row>
    <row r="1285" spans="1:5" ht="31.5" x14ac:dyDescent="0.2">
      <c r="A1285" s="124">
        <v>25000128</v>
      </c>
      <c r="B1285" s="1" t="s">
        <v>1331</v>
      </c>
      <c r="C1285" s="153" t="str">
        <f>VLOOKUP(A1285,'[5]Прейскурант 2021'!$A$11:$I$1419,3,0)</f>
        <v>вагон</v>
      </c>
      <c r="D1285" s="155">
        <f t="shared" si="67"/>
        <v>1000</v>
      </c>
      <c r="E1285" s="155">
        <f>VLOOKUP(A1285,[6]Лист2!$A$10:$G$1458,6,0)</f>
        <v>1200</v>
      </c>
    </row>
    <row r="1286" spans="1:5" ht="21" customHeight="1" x14ac:dyDescent="0.2">
      <c r="A1286" s="124">
        <v>25000191</v>
      </c>
      <c r="B1286" s="1" t="s">
        <v>1332</v>
      </c>
      <c r="C1286" s="153" t="str">
        <f>VLOOKUP(A1286,'[5]Прейскурант 2021'!$A$11:$I$1419,3,0)</f>
        <v>вагон</v>
      </c>
      <c r="D1286" s="155">
        <f t="shared" si="67"/>
        <v>315</v>
      </c>
      <c r="E1286" s="155">
        <f>VLOOKUP(A1286,[6]Лист2!$A$10:$G$1458,6,0)</f>
        <v>378</v>
      </c>
    </row>
    <row r="1287" spans="1:5" ht="31.5" x14ac:dyDescent="0.2">
      <c r="A1287" s="124">
        <v>25000121</v>
      </c>
      <c r="B1287" s="1" t="s">
        <v>1250</v>
      </c>
      <c r="C1287" s="153" t="str">
        <f>VLOOKUP(A1287,'[5]Прейскурант 2021'!$A$11:$I$1419,3,0)</f>
        <v>кг.</v>
      </c>
      <c r="D1287" s="155">
        <f t="shared" si="67"/>
        <v>40</v>
      </c>
      <c r="E1287" s="155">
        <f>VLOOKUP(A1287,[6]Лист2!$A$10:$G$1458,6,0)</f>
        <v>48</v>
      </c>
    </row>
    <row r="1288" spans="1:5" ht="18.75" customHeight="1" x14ac:dyDescent="0.2">
      <c r="A1288" s="124">
        <v>25000132</v>
      </c>
      <c r="B1288" s="5" t="s">
        <v>1251</v>
      </c>
      <c r="C1288" s="153" t="str">
        <f>VLOOKUP(A1288,'[5]Прейскурант 2021'!$A$11:$I$1419,3,0)</f>
        <v>кв.м.</v>
      </c>
      <c r="D1288" s="155">
        <f t="shared" si="67"/>
        <v>50</v>
      </c>
      <c r="E1288" s="155">
        <f>VLOOKUP(A1288,[6]Лист2!$A$10:$G$1458,6,0)</f>
        <v>60</v>
      </c>
    </row>
    <row r="1289" spans="1:5" ht="18.75" customHeight="1" x14ac:dyDescent="0.2">
      <c r="A1289" s="124">
        <v>25000134</v>
      </c>
      <c r="B1289" s="1" t="s">
        <v>1253</v>
      </c>
      <c r="C1289" s="153" t="str">
        <f>VLOOKUP(A1289,'[5]Прейскурант 2021'!$A$11:$I$1419,3,0)</f>
        <v>объект</v>
      </c>
      <c r="D1289" s="155">
        <f t="shared" si="67"/>
        <v>335</v>
      </c>
      <c r="E1289" s="155">
        <f>VLOOKUP(A1289,[6]Лист2!$A$10:$G$1458,6,0)</f>
        <v>402</v>
      </c>
    </row>
    <row r="1290" spans="1:5" ht="31.5" x14ac:dyDescent="0.2">
      <c r="A1290" s="124">
        <v>25000135</v>
      </c>
      <c r="B1290" s="1" t="s">
        <v>1254</v>
      </c>
      <c r="C1290" s="153" t="str">
        <f>VLOOKUP(A1290,'[5]Прейскурант 2021'!$A$11:$I$1419,3,0)</f>
        <v>объект</v>
      </c>
      <c r="D1290" s="155">
        <f t="shared" si="67"/>
        <v>480</v>
      </c>
      <c r="E1290" s="155">
        <f>VLOOKUP(A1290,[6]Лист2!$A$10:$G$1458,6,0)</f>
        <v>576</v>
      </c>
    </row>
    <row r="1291" spans="1:5" ht="31.5" x14ac:dyDescent="0.2">
      <c r="A1291" s="124">
        <v>25000017</v>
      </c>
      <c r="B1291" s="5" t="s">
        <v>1333</v>
      </c>
      <c r="C1291" s="153" t="str">
        <f>VLOOKUP(A1291,'[5]Прейскурант 2021'!$A$11:$I$1419,3,0)</f>
        <v>кв.м.</v>
      </c>
      <c r="D1291" s="155">
        <f t="shared" si="67"/>
        <v>19.166666666666668</v>
      </c>
      <c r="E1291" s="155">
        <f>VLOOKUP(A1291,[6]Лист2!$A$10:$G$1458,6,0)</f>
        <v>23</v>
      </c>
    </row>
    <row r="1292" spans="1:5" ht="78.75" x14ac:dyDescent="0.2">
      <c r="A1292" s="124">
        <v>25000161</v>
      </c>
      <c r="B1292" s="5" t="s">
        <v>1334</v>
      </c>
      <c r="C1292" s="153" t="str">
        <f>VLOOKUP(A1292,'[5]Прейскурант 2021'!$A$11:$I$1419,3,0)</f>
        <v>кв.м.</v>
      </c>
      <c r="D1292" s="155">
        <f t="shared" si="67"/>
        <v>25</v>
      </c>
      <c r="E1292" s="155">
        <f>VLOOKUP(A1292,[6]Лист2!$A$10:$G$1458,6,0)</f>
        <v>30</v>
      </c>
    </row>
    <row r="1293" spans="1:5" ht="47.25" x14ac:dyDescent="0.2">
      <c r="A1293" s="124">
        <v>25000163</v>
      </c>
      <c r="B1293" s="5" t="s">
        <v>1335</v>
      </c>
      <c r="C1293" s="154" t="s">
        <v>1630</v>
      </c>
      <c r="D1293" s="155">
        <f t="shared" si="67"/>
        <v>66.666666666666671</v>
      </c>
      <c r="E1293" s="155">
        <f>VLOOKUP(A1293,[6]Лист2!$A$10:$G$1458,6,0)</f>
        <v>80</v>
      </c>
    </row>
    <row r="1294" spans="1:5" ht="47.25" x14ac:dyDescent="0.2">
      <c r="A1294" s="124">
        <v>25000164</v>
      </c>
      <c r="B1294" s="5" t="s">
        <v>1336</v>
      </c>
      <c r="C1294" s="154" t="s">
        <v>1631</v>
      </c>
      <c r="D1294" s="155">
        <f t="shared" si="67"/>
        <v>2640</v>
      </c>
      <c r="E1294" s="155">
        <f>VLOOKUP(A1294,[6]Лист2!$A$10:$G$1458,6,0)</f>
        <v>3168</v>
      </c>
    </row>
    <row r="1295" spans="1:5" ht="47.25" x14ac:dyDescent="0.2">
      <c r="A1295" s="124">
        <v>25000165</v>
      </c>
      <c r="B1295" s="5" t="s">
        <v>1617</v>
      </c>
      <c r="C1295" s="153" t="str">
        <f>VLOOKUP(A1295,'[5]Прейскурант 2021'!$A$11:$I$1419,3,0)</f>
        <v>кв.м.</v>
      </c>
      <c r="D1295" s="155">
        <f t="shared" si="67"/>
        <v>16.666666666666668</v>
      </c>
      <c r="E1295" s="155">
        <f>VLOOKUP(A1295,[6]Лист2!$A$10:$G$1458,6,0)</f>
        <v>20</v>
      </c>
    </row>
    <row r="1296" spans="1:5" ht="47.25" x14ac:dyDescent="0.2">
      <c r="A1296" s="124">
        <v>25000166</v>
      </c>
      <c r="B1296" s="5" t="s">
        <v>1618</v>
      </c>
      <c r="C1296" s="154" t="s">
        <v>1631</v>
      </c>
      <c r="D1296" s="155">
        <f t="shared" si="67"/>
        <v>990</v>
      </c>
      <c r="E1296" s="155">
        <f>VLOOKUP(A1296,[6]Лист2!$A$10:$G$1458,6,0)</f>
        <v>1188</v>
      </c>
    </row>
    <row r="1297" spans="1:5" ht="47.25" x14ac:dyDescent="0.2">
      <c r="A1297" s="124">
        <v>25000167</v>
      </c>
      <c r="B1297" s="5" t="s">
        <v>1619</v>
      </c>
      <c r="C1297" s="154" t="s">
        <v>1631</v>
      </c>
      <c r="D1297" s="155">
        <f t="shared" si="67"/>
        <v>510</v>
      </c>
      <c r="E1297" s="155">
        <f>VLOOKUP(A1297,[6]Лист2!$A$10:$G$1458,6,0)</f>
        <v>612</v>
      </c>
    </row>
    <row r="1298" spans="1:5" ht="47.25" x14ac:dyDescent="0.2">
      <c r="A1298" s="124">
        <v>25000168</v>
      </c>
      <c r="B1298" s="5" t="s">
        <v>1620</v>
      </c>
      <c r="C1298" s="154" t="s">
        <v>1631</v>
      </c>
      <c r="D1298" s="155">
        <f t="shared" si="67"/>
        <v>900</v>
      </c>
      <c r="E1298" s="155">
        <f>VLOOKUP(A1298,[6]Лист2!$A$10:$G$1458,6,0)</f>
        <v>1080</v>
      </c>
    </row>
    <row r="1299" spans="1:5" ht="63" customHeight="1" x14ac:dyDescent="0.2">
      <c r="A1299" s="124">
        <v>25000173</v>
      </c>
      <c r="B1299" s="135" t="s">
        <v>1337</v>
      </c>
      <c r="C1299" s="154" t="s">
        <v>1631</v>
      </c>
      <c r="D1299" s="155">
        <f t="shared" si="67"/>
        <v>15100</v>
      </c>
      <c r="E1299" s="155">
        <f>VLOOKUP(A1299,[6]Лист2!$A$10:$G$1458,6,0)</f>
        <v>18120</v>
      </c>
    </row>
    <row r="1300" spans="1:5" ht="64.5" customHeight="1" x14ac:dyDescent="0.2">
      <c r="A1300" s="124">
        <v>25000174</v>
      </c>
      <c r="B1300" s="135" t="s">
        <v>1338</v>
      </c>
      <c r="C1300" s="154" t="s">
        <v>1631</v>
      </c>
      <c r="D1300" s="155">
        <f t="shared" si="67"/>
        <v>18700</v>
      </c>
      <c r="E1300" s="155">
        <f>VLOOKUP(A1300,[6]Лист2!$A$10:$G$1458,6,0)</f>
        <v>22440</v>
      </c>
    </row>
    <row r="1301" spans="1:5" ht="65.25" customHeight="1" x14ac:dyDescent="0.2">
      <c r="A1301" s="124">
        <v>25000175</v>
      </c>
      <c r="B1301" s="135" t="s">
        <v>1339</v>
      </c>
      <c r="C1301" s="154" t="s">
        <v>1631</v>
      </c>
      <c r="D1301" s="155">
        <f t="shared" si="67"/>
        <v>22300</v>
      </c>
      <c r="E1301" s="155">
        <f>VLOOKUP(A1301,[6]Лист2!$A$10:$G$1458,6,0)</f>
        <v>26760</v>
      </c>
    </row>
    <row r="1302" spans="1:5" ht="60.75" customHeight="1" x14ac:dyDescent="0.2">
      <c r="A1302" s="124">
        <v>25000176</v>
      </c>
      <c r="B1302" s="135" t="s">
        <v>1340</v>
      </c>
      <c r="C1302" s="154" t="s">
        <v>1631</v>
      </c>
      <c r="D1302" s="155">
        <f t="shared" si="67"/>
        <v>25890</v>
      </c>
      <c r="E1302" s="155">
        <f>VLOOKUP(A1302,[6]Лист2!$A$10:$G$1458,6,0)</f>
        <v>31068</v>
      </c>
    </row>
    <row r="1303" spans="1:5" ht="57.75" customHeight="1" x14ac:dyDescent="0.2">
      <c r="A1303" s="124">
        <v>25000177</v>
      </c>
      <c r="B1303" s="135" t="s">
        <v>1341</v>
      </c>
      <c r="C1303" s="154" t="s">
        <v>1631</v>
      </c>
      <c r="D1303" s="155">
        <f t="shared" si="67"/>
        <v>29490</v>
      </c>
      <c r="E1303" s="155">
        <f>VLOOKUP(A1303,[6]Лист2!$A$10:$G$1458,6,0)</f>
        <v>35388</v>
      </c>
    </row>
    <row r="1304" spans="1:5" ht="61.5" customHeight="1" x14ac:dyDescent="0.2">
      <c r="A1304" s="124">
        <v>25000178</v>
      </c>
      <c r="B1304" s="135" t="s">
        <v>1342</v>
      </c>
      <c r="C1304" s="154" t="s">
        <v>1631</v>
      </c>
      <c r="D1304" s="155">
        <f t="shared" si="67"/>
        <v>33185</v>
      </c>
      <c r="E1304" s="155">
        <f>VLOOKUP(A1304,[6]Лист2!$A$10:$G$1458,6,0)</f>
        <v>39822</v>
      </c>
    </row>
    <row r="1305" spans="1:5" ht="62.25" customHeight="1" x14ac:dyDescent="0.2">
      <c r="A1305" s="124">
        <v>25000181</v>
      </c>
      <c r="B1305" s="135" t="s">
        <v>1343</v>
      </c>
      <c r="C1305" s="154" t="s">
        <v>1631</v>
      </c>
      <c r="D1305" s="155">
        <f t="shared" si="67"/>
        <v>4000</v>
      </c>
      <c r="E1305" s="155">
        <f>VLOOKUP(A1305,[6]Лист2!$A$10:$G$1458,6,0)</f>
        <v>4800</v>
      </c>
    </row>
    <row r="1306" spans="1:5" x14ac:dyDescent="0.2">
      <c r="A1306" s="240" t="s">
        <v>1099</v>
      </c>
      <c r="B1306" s="240"/>
      <c r="C1306" s="240"/>
      <c r="D1306" s="240"/>
      <c r="E1306" s="240"/>
    </row>
    <row r="1307" spans="1:5" ht="47.25" x14ac:dyDescent="0.2">
      <c r="A1307" s="120">
        <v>25000020</v>
      </c>
      <c r="B1307" s="140" t="s">
        <v>1501</v>
      </c>
      <c r="C1307" s="153" t="str">
        <f>VLOOKUP(A1307,'[5]Прейскурант 2021'!$A$11:$I$1419,3,0)</f>
        <v>кв.м.</v>
      </c>
      <c r="D1307" s="155">
        <f t="shared" ref="D1307:D1327" si="68">E1307/1.2</f>
        <v>0.38333333333333336</v>
      </c>
      <c r="E1307" s="155">
        <f>VLOOKUP(A1307,[6]Лист2!$A$10:$G$1458,6,0)</f>
        <v>0.46</v>
      </c>
    </row>
    <row r="1308" spans="1:5" ht="47.25" x14ac:dyDescent="0.2">
      <c r="A1308" s="120">
        <v>25000162</v>
      </c>
      <c r="B1308" s="140" t="s">
        <v>1344</v>
      </c>
      <c r="C1308" s="153" t="str">
        <f>VLOOKUP(A1308,'[5]Прейскурант 2021'!$A$11:$I$1419,3,0)</f>
        <v>кв.м.</v>
      </c>
      <c r="D1308" s="155">
        <f t="shared" si="68"/>
        <v>0.45833333333333337</v>
      </c>
      <c r="E1308" s="155">
        <f>VLOOKUP(A1308,[6]Лист2!$A$10:$G$1458,6,0)</f>
        <v>0.55000000000000004</v>
      </c>
    </row>
    <row r="1309" spans="1:5" ht="31.5" x14ac:dyDescent="0.2">
      <c r="A1309" s="120">
        <v>25000055</v>
      </c>
      <c r="B1309" s="140" t="s">
        <v>1100</v>
      </c>
      <c r="C1309" s="153" t="str">
        <f>VLOOKUP(A1309,'[5]Прейскурант 2021'!$A$11:$I$1419,3,0)</f>
        <v>кв.м.</v>
      </c>
      <c r="D1309" s="155">
        <f t="shared" si="68"/>
        <v>0.51666666666666672</v>
      </c>
      <c r="E1309" s="155">
        <f>VLOOKUP(A1309,[6]Лист2!$A$10:$G$1458,6,0)</f>
        <v>0.62</v>
      </c>
    </row>
    <row r="1310" spans="1:5" ht="31.5" x14ac:dyDescent="0.2">
      <c r="A1310" s="120">
        <v>25000054</v>
      </c>
      <c r="B1310" s="140" t="s">
        <v>1101</v>
      </c>
      <c r="C1310" s="153" t="str">
        <f>VLOOKUP(A1310,'[5]Прейскурант 2021'!$A$11:$I$1419,3,0)</f>
        <v>кв.м.</v>
      </c>
      <c r="D1310" s="155">
        <f t="shared" si="68"/>
        <v>0.69166666666666665</v>
      </c>
      <c r="E1310" s="155">
        <f>VLOOKUP(A1310,[6]Лист2!$A$10:$G$1458,6,0)</f>
        <v>0.83</v>
      </c>
    </row>
    <row r="1311" spans="1:5" ht="31.5" x14ac:dyDescent="0.2">
      <c r="A1311" s="120">
        <v>25000060</v>
      </c>
      <c r="B1311" s="140" t="s">
        <v>1102</v>
      </c>
      <c r="C1311" s="153" t="str">
        <f>VLOOKUP(A1311,'[5]Прейскурант 2021'!$A$11:$I$1419,3,0)</f>
        <v>кв.м.</v>
      </c>
      <c r="D1311" s="155">
        <f t="shared" si="68"/>
        <v>0.97499999999999998</v>
      </c>
      <c r="E1311" s="155">
        <f>VLOOKUP(A1311,[6]Лист2!$A$10:$G$1458,6,0)</f>
        <v>1.17</v>
      </c>
    </row>
    <row r="1312" spans="1:5" ht="31.5" x14ac:dyDescent="0.2">
      <c r="A1312" s="120">
        <v>25000053</v>
      </c>
      <c r="B1312" s="140" t="s">
        <v>1103</v>
      </c>
      <c r="C1312" s="153" t="str">
        <f>VLOOKUP(A1312,'[5]Прейскурант 2021'!$A$11:$I$1419,3,0)</f>
        <v>кв.м.</v>
      </c>
      <c r="D1312" s="155">
        <f t="shared" si="68"/>
        <v>1.5</v>
      </c>
      <c r="E1312" s="155">
        <f>VLOOKUP(A1312,[6]Лист2!$A$10:$G$1458,6,0)</f>
        <v>1.8</v>
      </c>
    </row>
    <row r="1313" spans="1:5" ht="34.5" x14ac:dyDescent="0.2">
      <c r="A1313" s="120">
        <v>25000052</v>
      </c>
      <c r="B1313" s="140" t="s">
        <v>1626</v>
      </c>
      <c r="C1313" s="153" t="str">
        <f>VLOOKUP(A1313,'[5]Прейскурант 2021'!$A$11:$I$1419,3,0)</f>
        <v>кв.м.</v>
      </c>
      <c r="D1313" s="155">
        <f t="shared" si="68"/>
        <v>2.2999999999999998</v>
      </c>
      <c r="E1313" s="155">
        <f>VLOOKUP(A1313,[6]Лист2!$A$10:$G$1458,6,0)</f>
        <v>2.76</v>
      </c>
    </row>
    <row r="1314" spans="1:5" x14ac:dyDescent="0.2">
      <c r="A1314" s="120">
        <v>25000151</v>
      </c>
      <c r="B1314" s="140" t="s">
        <v>1345</v>
      </c>
      <c r="C1314" s="153" t="str">
        <f>VLOOKUP(A1314,'[5]Прейскурант 2021'!$A$11:$I$1419,3,0)</f>
        <v>кв.м.</v>
      </c>
      <c r="D1314" s="155">
        <f t="shared" si="68"/>
        <v>2.6500000000000004</v>
      </c>
      <c r="E1314" s="155">
        <f>VLOOKUP(A1314,[6]Лист2!$A$10:$G$1458,6,0)</f>
        <v>3.18</v>
      </c>
    </row>
    <row r="1315" spans="1:5" ht="31.5" x14ac:dyDescent="0.2">
      <c r="A1315" s="120">
        <v>25000051</v>
      </c>
      <c r="B1315" s="140" t="s">
        <v>1105</v>
      </c>
      <c r="C1315" s="153" t="str">
        <f>VLOOKUP(A1315,'[5]Прейскурант 2021'!$A$11:$I$1419,3,0)</f>
        <v>объект</v>
      </c>
      <c r="D1315" s="155">
        <f t="shared" si="68"/>
        <v>1750</v>
      </c>
      <c r="E1315" s="155">
        <f>VLOOKUP(A1315,[6]Лист2!$A$10:$G$1458,6,0)</f>
        <v>2100</v>
      </c>
    </row>
    <row r="1316" spans="1:5" ht="31.5" x14ac:dyDescent="0.2">
      <c r="A1316" s="120">
        <v>25000046</v>
      </c>
      <c r="B1316" s="140" t="s">
        <v>1106</v>
      </c>
      <c r="C1316" s="153" t="str">
        <f>VLOOKUP(A1316,'[5]Прейскурант 2021'!$A$11:$I$1419,3,0)</f>
        <v>кв.м.</v>
      </c>
      <c r="D1316" s="155">
        <f t="shared" si="68"/>
        <v>0.51666666666666672</v>
      </c>
      <c r="E1316" s="155">
        <f>VLOOKUP(A1316,[6]Лист2!$A$10:$G$1458,6,0)</f>
        <v>0.62</v>
      </c>
    </row>
    <row r="1317" spans="1:5" ht="31.5" x14ac:dyDescent="0.2">
      <c r="A1317" s="120">
        <v>25000045</v>
      </c>
      <c r="B1317" s="140" t="s">
        <v>1107</v>
      </c>
      <c r="C1317" s="153" t="str">
        <f>VLOOKUP(A1317,'[5]Прейскурант 2021'!$A$11:$I$1419,3,0)</f>
        <v>кв.м.</v>
      </c>
      <c r="D1317" s="155">
        <f t="shared" si="68"/>
        <v>0.69166666666666665</v>
      </c>
      <c r="E1317" s="155">
        <f>VLOOKUP(A1317,[6]Лист2!$A$10:$G$1458,6,0)</f>
        <v>0.83</v>
      </c>
    </row>
    <row r="1318" spans="1:5" ht="31.5" x14ac:dyDescent="0.2">
      <c r="A1318" s="120">
        <v>25000058</v>
      </c>
      <c r="B1318" s="140" t="s">
        <v>1108</v>
      </c>
      <c r="C1318" s="153" t="str">
        <f>VLOOKUP(A1318,'[5]Прейскурант 2021'!$A$11:$I$1419,3,0)</f>
        <v>кв.м.</v>
      </c>
      <c r="D1318" s="155">
        <f t="shared" si="68"/>
        <v>0.97499999999999998</v>
      </c>
      <c r="E1318" s="155">
        <f>VLOOKUP(A1318,[6]Лист2!$A$10:$G$1458,6,0)</f>
        <v>1.17</v>
      </c>
    </row>
    <row r="1319" spans="1:5" ht="31.5" x14ac:dyDescent="0.2">
      <c r="A1319" s="120">
        <v>25000044</v>
      </c>
      <c r="B1319" s="140" t="s">
        <v>1109</v>
      </c>
      <c r="C1319" s="153" t="str">
        <f>VLOOKUP(A1319,'[5]Прейскурант 2021'!$A$11:$I$1419,3,0)</f>
        <v>кв.м.</v>
      </c>
      <c r="D1319" s="155">
        <f t="shared" si="68"/>
        <v>1.5</v>
      </c>
      <c r="E1319" s="155">
        <f>VLOOKUP(A1319,[6]Лист2!$A$10:$G$1458,6,0)</f>
        <v>1.8</v>
      </c>
    </row>
    <row r="1320" spans="1:5" ht="34.5" x14ac:dyDescent="0.2">
      <c r="A1320" s="120">
        <v>25000043</v>
      </c>
      <c r="B1320" s="140" t="s">
        <v>1627</v>
      </c>
      <c r="C1320" s="153" t="str">
        <f>VLOOKUP(A1320,'[5]Прейскурант 2021'!$A$11:$I$1419,3,0)</f>
        <v>кв.м.</v>
      </c>
      <c r="D1320" s="155">
        <f t="shared" si="68"/>
        <v>2.0666666666666669</v>
      </c>
      <c r="E1320" s="155">
        <f>VLOOKUP(A1320,[6]Лист2!$A$10:$G$1458,6,0)</f>
        <v>2.48</v>
      </c>
    </row>
    <row r="1321" spans="1:5" ht="31.5" x14ac:dyDescent="0.2">
      <c r="A1321" s="124">
        <v>25000042</v>
      </c>
      <c r="B1321" s="140" t="s">
        <v>1111</v>
      </c>
      <c r="C1321" s="153" t="str">
        <f>VLOOKUP(A1321,'[5]Прейскурант 2021'!$A$11:$I$1419,3,0)</f>
        <v>объект</v>
      </c>
      <c r="D1321" s="155">
        <f t="shared" si="68"/>
        <v>1385</v>
      </c>
      <c r="E1321" s="155">
        <f>VLOOKUP(A1321,[6]Лист2!$A$10:$G$1458,6,0)</f>
        <v>1662</v>
      </c>
    </row>
    <row r="1322" spans="1:5" ht="31.5" x14ac:dyDescent="0.2">
      <c r="A1322" s="120">
        <v>25000050</v>
      </c>
      <c r="B1322" s="140" t="s">
        <v>1112</v>
      </c>
      <c r="C1322" s="153" t="str">
        <f>VLOOKUP(A1322,'[5]Прейскурант 2021'!$A$11:$I$1419,3,0)</f>
        <v>кв.м.</v>
      </c>
      <c r="D1322" s="155">
        <f t="shared" si="68"/>
        <v>0.55000000000000004</v>
      </c>
      <c r="E1322" s="155">
        <f>VLOOKUP(A1322,[6]Лист2!$A$10:$G$1458,6,0)</f>
        <v>0.66</v>
      </c>
    </row>
    <row r="1323" spans="1:5" ht="31.5" x14ac:dyDescent="0.2">
      <c r="A1323" s="120">
        <v>25000059</v>
      </c>
      <c r="B1323" s="140" t="s">
        <v>1113</v>
      </c>
      <c r="C1323" s="153" t="str">
        <f>VLOOKUP(A1323,'[5]Прейскурант 2021'!$A$11:$I$1419,3,0)</f>
        <v>кв.м.</v>
      </c>
      <c r="D1323" s="155">
        <f t="shared" si="68"/>
        <v>0.85000000000000009</v>
      </c>
      <c r="E1323" s="155">
        <f>VLOOKUP(A1323,[6]Лист2!$A$10:$G$1458,6,0)</f>
        <v>1.02</v>
      </c>
    </row>
    <row r="1324" spans="1:5" ht="31.5" x14ac:dyDescent="0.2">
      <c r="A1324" s="120">
        <v>25000049</v>
      </c>
      <c r="B1324" s="140" t="s">
        <v>1114</v>
      </c>
      <c r="C1324" s="153" t="str">
        <f>VLOOKUP(A1324,'[5]Прейскурант 2021'!$A$11:$I$1419,3,0)</f>
        <v>кв.м.</v>
      </c>
      <c r="D1324" s="155">
        <f t="shared" si="68"/>
        <v>1.3</v>
      </c>
      <c r="E1324" s="155">
        <f>VLOOKUP(A1324,[6]Лист2!$A$10:$G$1458,6,0)</f>
        <v>1.56</v>
      </c>
    </row>
    <row r="1325" spans="1:5" ht="34.5" x14ac:dyDescent="0.2">
      <c r="A1325" s="120">
        <v>25000048</v>
      </c>
      <c r="B1325" s="140" t="s">
        <v>1628</v>
      </c>
      <c r="C1325" s="153" t="str">
        <f>VLOOKUP(A1325,'[5]Прейскурант 2021'!$A$11:$I$1419,3,0)</f>
        <v>кв.м.</v>
      </c>
      <c r="D1325" s="155">
        <f t="shared" si="68"/>
        <v>1.8000000000000003</v>
      </c>
      <c r="E1325" s="155">
        <f>VLOOKUP(A1325,[6]Лист2!$A$10:$G$1458,6,0)</f>
        <v>2.16</v>
      </c>
    </row>
    <row r="1326" spans="1:5" ht="31.5" x14ac:dyDescent="0.2">
      <c r="A1326" s="120">
        <v>25000047</v>
      </c>
      <c r="B1326" s="140" t="s">
        <v>1116</v>
      </c>
      <c r="C1326" s="153" t="str">
        <f>VLOOKUP(A1326,'[5]Прейскурант 2021'!$A$11:$I$1419,3,0)</f>
        <v>объект</v>
      </c>
      <c r="D1326" s="155">
        <f t="shared" si="68"/>
        <v>1250</v>
      </c>
      <c r="E1326" s="155">
        <f>VLOOKUP(A1326,[6]Лист2!$A$10:$G$1458,6,0)</f>
        <v>1500</v>
      </c>
    </row>
    <row r="1327" spans="1:5" ht="31.5" x14ac:dyDescent="0.2">
      <c r="A1327" s="120">
        <v>25000056</v>
      </c>
      <c r="B1327" s="140" t="s">
        <v>1117</v>
      </c>
      <c r="C1327" s="153" t="str">
        <f>VLOOKUP(A1327,'[5]Прейскурант 2021'!$A$11:$I$1419,3,0)</f>
        <v>км.</v>
      </c>
      <c r="D1327" s="155">
        <f t="shared" si="68"/>
        <v>23.333333333333336</v>
      </c>
      <c r="E1327" s="155">
        <f>VLOOKUP(A1327,[6]Лист2!$A$10:$G$1458,6,0)</f>
        <v>28</v>
      </c>
    </row>
    <row r="1328" spans="1:5" x14ac:dyDescent="0.2">
      <c r="A1328" s="240" t="s">
        <v>1118</v>
      </c>
      <c r="B1328" s="240"/>
      <c r="C1328" s="240"/>
      <c r="D1328" s="240"/>
      <c r="E1328" s="240"/>
    </row>
    <row r="1329" spans="1:5" ht="31.5" x14ac:dyDescent="0.2">
      <c r="A1329" s="120">
        <v>25000075</v>
      </c>
      <c r="B1329" s="140" t="s">
        <v>1119</v>
      </c>
      <c r="C1329" s="153" t="str">
        <f>VLOOKUP(A1329,'[5]Прейскурант 2021'!$A$11:$I$1419,3,0)</f>
        <v>объект</v>
      </c>
      <c r="D1329" s="155">
        <f t="shared" ref="D1329:D1334" si="69">E1329/1.2</f>
        <v>535</v>
      </c>
      <c r="E1329" s="155">
        <f>VLOOKUP(A1329,[6]Лист2!$A$10:$G$1458,6,0)</f>
        <v>642</v>
      </c>
    </row>
    <row r="1330" spans="1:5" ht="47.25" x14ac:dyDescent="0.2">
      <c r="A1330" s="120">
        <v>25000076</v>
      </c>
      <c r="B1330" s="140" t="s">
        <v>1120</v>
      </c>
      <c r="C1330" s="153" t="str">
        <f>VLOOKUP(A1330,'[5]Прейскурант 2021'!$A$11:$I$1419,3,0)</f>
        <v>объект</v>
      </c>
      <c r="D1330" s="155">
        <f t="shared" si="69"/>
        <v>885</v>
      </c>
      <c r="E1330" s="155">
        <f>VLOOKUP(A1330,[6]Лист2!$A$10:$G$1458,6,0)</f>
        <v>1062</v>
      </c>
    </row>
    <row r="1331" spans="1:5" ht="41.25" customHeight="1" x14ac:dyDescent="0.2">
      <c r="A1331" s="120">
        <v>25000077</v>
      </c>
      <c r="B1331" s="140" t="s">
        <v>1121</v>
      </c>
      <c r="C1331" s="153" t="str">
        <f>VLOOKUP(A1331,'[5]Прейскурант 2021'!$A$11:$I$1419,3,0)</f>
        <v>объект</v>
      </c>
      <c r="D1331" s="155">
        <f t="shared" si="69"/>
        <v>1415</v>
      </c>
      <c r="E1331" s="155">
        <f>VLOOKUP(A1331,[6]Лист2!$A$10:$G$1458,6,0)</f>
        <v>1698</v>
      </c>
    </row>
    <row r="1332" spans="1:5" ht="47.25" x14ac:dyDescent="0.2">
      <c r="A1332" s="120">
        <v>25000078</v>
      </c>
      <c r="B1332" s="140" t="s">
        <v>1122</v>
      </c>
      <c r="C1332" s="153" t="str">
        <f>VLOOKUP(A1332,'[5]Прейскурант 2021'!$A$11:$I$1419,3,0)</f>
        <v>объект</v>
      </c>
      <c r="D1332" s="155">
        <f t="shared" si="69"/>
        <v>535</v>
      </c>
      <c r="E1332" s="155">
        <f>VLOOKUP(A1332,[6]Лист2!$A$10:$G$1458,6,0)</f>
        <v>642</v>
      </c>
    </row>
    <row r="1333" spans="1:5" ht="47.25" x14ac:dyDescent="0.2">
      <c r="A1333" s="120">
        <v>25000079</v>
      </c>
      <c r="B1333" s="140" t="s">
        <v>1123</v>
      </c>
      <c r="C1333" s="153" t="str">
        <f>VLOOKUP(A1333,'[5]Прейскурант 2021'!$A$11:$I$1419,3,0)</f>
        <v>объект</v>
      </c>
      <c r="D1333" s="155">
        <f t="shared" si="69"/>
        <v>885</v>
      </c>
      <c r="E1333" s="155">
        <f>VLOOKUP(A1333,[6]Лист2!$A$10:$G$1458,6,0)</f>
        <v>1062</v>
      </c>
    </row>
    <row r="1334" spans="1:5" ht="47.25" x14ac:dyDescent="0.2">
      <c r="A1334" s="120">
        <v>25000080</v>
      </c>
      <c r="B1334" s="140" t="s">
        <v>1124</v>
      </c>
      <c r="C1334" s="153" t="str">
        <f>VLOOKUP(A1334,'[5]Прейскурант 2021'!$A$11:$I$1419,3,0)</f>
        <v>объект</v>
      </c>
      <c r="D1334" s="155">
        <f t="shared" si="69"/>
        <v>1415</v>
      </c>
      <c r="E1334" s="155">
        <f>VLOOKUP(A1334,[6]Лист2!$A$10:$G$1458,6,0)</f>
        <v>1698</v>
      </c>
    </row>
    <row r="1335" spans="1:5" x14ac:dyDescent="0.2">
      <c r="A1335" s="241" t="s">
        <v>1125</v>
      </c>
      <c r="B1335" s="241"/>
      <c r="C1335" s="241"/>
      <c r="D1335" s="241"/>
      <c r="E1335" s="241"/>
    </row>
    <row r="1336" spans="1:5" x14ac:dyDescent="0.2">
      <c r="A1336" s="242" t="s">
        <v>1126</v>
      </c>
      <c r="B1336" s="242"/>
      <c r="C1336" s="242"/>
      <c r="D1336" s="242"/>
      <c r="E1336" s="242"/>
    </row>
    <row r="1337" spans="1:5" ht="24" customHeight="1" x14ac:dyDescent="0.2">
      <c r="A1337" s="120">
        <v>25010018</v>
      </c>
      <c r="B1337" s="8" t="s">
        <v>1127</v>
      </c>
      <c r="C1337" s="153" t="str">
        <f>VLOOKUP(A1337,'[5]Прейскурант 2021'!$A$11:$I$1419,3,0)</f>
        <v>кв.м.</v>
      </c>
      <c r="D1337" s="155">
        <f t="shared" ref="D1337:D1347" si="70">E1337/1.2</f>
        <v>4.166666666666667</v>
      </c>
      <c r="E1337" s="155">
        <f>VLOOKUP(A1337,[6]Лист2!$A$10:$G$1458,6,0)</f>
        <v>5</v>
      </c>
    </row>
    <row r="1338" spans="1:5" ht="21.75" customHeight="1" x14ac:dyDescent="0.2">
      <c r="A1338" s="120">
        <v>25010017</v>
      </c>
      <c r="B1338" s="8" t="s">
        <v>1068</v>
      </c>
      <c r="C1338" s="153" t="str">
        <f>VLOOKUP(A1338,'[5]Прейскурант 2021'!$A$11:$I$1419,3,0)</f>
        <v>кв.м.</v>
      </c>
      <c r="D1338" s="155">
        <f t="shared" si="70"/>
        <v>5.625</v>
      </c>
      <c r="E1338" s="155">
        <f>VLOOKUP(A1338,[6]Лист2!$A$10:$G$1458,6,0)</f>
        <v>6.75</v>
      </c>
    </row>
    <row r="1339" spans="1:5" ht="24" customHeight="1" x14ac:dyDescent="0.2">
      <c r="A1339" s="120">
        <v>25010020</v>
      </c>
      <c r="B1339" s="8" t="s">
        <v>1128</v>
      </c>
      <c r="C1339" s="153" t="str">
        <f>VLOOKUP(A1339,'[5]Прейскурант 2021'!$A$11:$I$1419,3,0)</f>
        <v>кв.м.</v>
      </c>
      <c r="D1339" s="155">
        <f t="shared" si="70"/>
        <v>6.8500000000000005</v>
      </c>
      <c r="E1339" s="155">
        <f>VLOOKUP(A1339,[6]Лист2!$A$10:$G$1458,6,0)</f>
        <v>8.2200000000000006</v>
      </c>
    </row>
    <row r="1340" spans="1:5" ht="24.75" customHeight="1" x14ac:dyDescent="0.2">
      <c r="A1340" s="120">
        <v>25010022</v>
      </c>
      <c r="B1340" s="8" t="s">
        <v>1129</v>
      </c>
      <c r="C1340" s="153" t="str">
        <f>VLOOKUP(A1340,'[5]Прейскурант 2021'!$A$11:$I$1419,3,0)</f>
        <v>кв.м.</v>
      </c>
      <c r="D1340" s="155">
        <f t="shared" si="70"/>
        <v>7.25</v>
      </c>
      <c r="E1340" s="155">
        <f>VLOOKUP(A1340,[6]Лист2!$A$10:$G$1458,6,0)</f>
        <v>8.6999999999999993</v>
      </c>
    </row>
    <row r="1341" spans="1:5" ht="21" customHeight="1" x14ac:dyDescent="0.2">
      <c r="A1341" s="120">
        <v>25010021</v>
      </c>
      <c r="B1341" s="8" t="s">
        <v>1130</v>
      </c>
      <c r="C1341" s="153" t="str">
        <f>VLOOKUP(A1341,'[5]Прейскурант 2021'!$A$11:$I$1419,3,0)</f>
        <v>кв.м.</v>
      </c>
      <c r="D1341" s="155">
        <f t="shared" si="70"/>
        <v>8.625</v>
      </c>
      <c r="E1341" s="155">
        <f>VLOOKUP(A1341,[6]Лист2!$A$10:$G$1458,6,0)</f>
        <v>10.35</v>
      </c>
    </row>
    <row r="1342" spans="1:5" ht="24.75" customHeight="1" x14ac:dyDescent="0.2">
      <c r="A1342" s="120">
        <v>25010019</v>
      </c>
      <c r="B1342" s="8" t="s">
        <v>1131</v>
      </c>
      <c r="C1342" s="153" t="str">
        <f>VLOOKUP(A1342,'[5]Прейскурант 2021'!$A$11:$I$1419,3,0)</f>
        <v>кв.м.</v>
      </c>
      <c r="D1342" s="155">
        <f t="shared" si="70"/>
        <v>11.333333333333334</v>
      </c>
      <c r="E1342" s="155">
        <f>VLOOKUP(A1342,[6]Лист2!$A$10:$G$1458,6,0)</f>
        <v>13.6</v>
      </c>
    </row>
    <row r="1343" spans="1:5" ht="22.5" customHeight="1" x14ac:dyDescent="0.2">
      <c r="A1343" s="120">
        <v>25002005</v>
      </c>
      <c r="B1343" s="8" t="s">
        <v>1132</v>
      </c>
      <c r="C1343" s="153" t="str">
        <f>VLOOKUP(A1343,'[5]Прейскурант 2021'!$A$11:$I$1419,3,0)</f>
        <v>кв.м.</v>
      </c>
      <c r="D1343" s="155">
        <f t="shared" si="70"/>
        <v>12.5</v>
      </c>
      <c r="E1343" s="155">
        <f>VLOOKUP(A1343,[6]Лист2!$A$10:$G$1458,6,0)</f>
        <v>15</v>
      </c>
    </row>
    <row r="1344" spans="1:5" ht="31.5" x14ac:dyDescent="0.2">
      <c r="A1344" s="120">
        <v>25000021</v>
      </c>
      <c r="B1344" s="8" t="s">
        <v>1133</v>
      </c>
      <c r="C1344" s="153" t="str">
        <f>VLOOKUP(A1344,'[5]Прейскурант 2021'!$A$11:$I$1419,3,0)</f>
        <v>объект</v>
      </c>
      <c r="D1344" s="155">
        <f t="shared" si="70"/>
        <v>1625</v>
      </c>
      <c r="E1344" s="155">
        <f>VLOOKUP(A1344,[6]Лист2!$A$10:$G$1458,6,0)</f>
        <v>1950</v>
      </c>
    </row>
    <row r="1345" spans="1:5" ht="31.5" x14ac:dyDescent="0.2">
      <c r="A1345" s="120">
        <v>25000036</v>
      </c>
      <c r="B1345" s="139" t="s">
        <v>1243</v>
      </c>
      <c r="C1345" s="153" t="str">
        <f>VLOOKUP(A1345,'[5]Прейскурант 2021'!$A$11:$I$1419,3,0)</f>
        <v>объект</v>
      </c>
      <c r="D1345" s="155">
        <f t="shared" si="70"/>
        <v>2625</v>
      </c>
      <c r="E1345" s="155">
        <f>VLOOKUP(A1345,[6]Лист2!$A$10:$G$1458,6,0)</f>
        <v>3150</v>
      </c>
    </row>
    <row r="1346" spans="1:5" ht="31.5" x14ac:dyDescent="0.2">
      <c r="A1346" s="120">
        <v>25000147</v>
      </c>
      <c r="B1346" s="140" t="s">
        <v>1242</v>
      </c>
      <c r="C1346" s="153" t="str">
        <f>VLOOKUP(A1346,'[5]Прейскурант 2021'!$A$11:$I$1419,3,0)</f>
        <v>объект</v>
      </c>
      <c r="D1346" s="155">
        <f t="shared" si="70"/>
        <v>2500</v>
      </c>
      <c r="E1346" s="155">
        <f>VLOOKUP(A1346,[6]Лист2!$A$10:$G$1458,6,0)</f>
        <v>3000</v>
      </c>
    </row>
    <row r="1347" spans="1:5" ht="31.5" x14ac:dyDescent="0.2">
      <c r="A1347" s="120">
        <v>25000023</v>
      </c>
      <c r="B1347" s="8" t="s">
        <v>1134</v>
      </c>
      <c r="C1347" s="153" t="str">
        <f>VLOOKUP(A1347,'[5]Прейскурант 2021'!$A$11:$I$1419,3,0)</f>
        <v>объект</v>
      </c>
      <c r="D1347" s="155">
        <f t="shared" si="70"/>
        <v>4250</v>
      </c>
      <c r="E1347" s="155">
        <f>VLOOKUP(A1347,[6]Лист2!$A$10:$G$1458,6,0)</f>
        <v>5100</v>
      </c>
    </row>
    <row r="1348" spans="1:5" x14ac:dyDescent="0.2">
      <c r="A1348" s="241" t="s">
        <v>1135</v>
      </c>
      <c r="B1348" s="241"/>
      <c r="C1348" s="241"/>
      <c r="D1348" s="241"/>
      <c r="E1348" s="241"/>
    </row>
    <row r="1349" spans="1:5" ht="31.5" x14ac:dyDescent="0.2">
      <c r="A1349" s="120">
        <v>25010047</v>
      </c>
      <c r="B1349" s="8" t="s">
        <v>1136</v>
      </c>
      <c r="C1349" s="153" t="str">
        <f>VLOOKUP(A1349,'[5]Прейскурант 2021'!$A$11:$I$1419,3,0)</f>
        <v>колодец</v>
      </c>
      <c r="D1349" s="155">
        <f t="shared" ref="D1349:D1353" si="71">E1349/1.2</f>
        <v>285</v>
      </c>
      <c r="E1349" s="155">
        <f>VLOOKUP(A1349,[6]Лист2!$A$10:$G$1458,6,0)</f>
        <v>342</v>
      </c>
    </row>
    <row r="1350" spans="1:5" ht="31.5" x14ac:dyDescent="0.2">
      <c r="A1350" s="120">
        <v>25010048</v>
      </c>
      <c r="B1350" s="8" t="s">
        <v>1137</v>
      </c>
      <c r="C1350" s="153" t="str">
        <f>VLOOKUP(A1350,'[5]Прейскурант 2021'!$A$11:$I$1419,3,0)</f>
        <v>яма</v>
      </c>
      <c r="D1350" s="155">
        <f t="shared" si="71"/>
        <v>400</v>
      </c>
      <c r="E1350" s="155">
        <f>VLOOKUP(A1350,[6]Лист2!$A$10:$G$1458,6,0)</f>
        <v>480</v>
      </c>
    </row>
    <row r="1351" spans="1:5" ht="31.5" x14ac:dyDescent="0.2">
      <c r="A1351" s="120">
        <v>25010049</v>
      </c>
      <c r="B1351" s="8" t="s">
        <v>1138</v>
      </c>
      <c r="C1351" s="153" t="str">
        <f>VLOOKUP(A1351,'[5]Прейскурант 2021'!$A$11:$I$1419,3,0)</f>
        <v>очаг</v>
      </c>
      <c r="D1351" s="155">
        <f t="shared" si="71"/>
        <v>515</v>
      </c>
      <c r="E1351" s="155">
        <f>VLOOKUP(A1351,[6]Лист2!$A$10:$G$1458,6,0)</f>
        <v>618</v>
      </c>
    </row>
    <row r="1352" spans="1:5" ht="31.5" x14ac:dyDescent="0.2">
      <c r="A1352" s="120">
        <v>25010050</v>
      </c>
      <c r="B1352" s="8" t="s">
        <v>1139</v>
      </c>
      <c r="C1352" s="153" t="str">
        <f>VLOOKUP(A1352,'[5]Прейскурант 2021'!$A$11:$I$1419,3,0)</f>
        <v>га.</v>
      </c>
      <c r="D1352" s="155">
        <f t="shared" si="71"/>
        <v>1965</v>
      </c>
      <c r="E1352" s="155">
        <f>VLOOKUP(A1352,[6]Лист2!$A$10:$G$1458,6,0)</f>
        <v>2358</v>
      </c>
    </row>
    <row r="1353" spans="1:5" ht="47.25" x14ac:dyDescent="0.2">
      <c r="A1353" s="120">
        <v>25020042</v>
      </c>
      <c r="B1353" s="8" t="s">
        <v>1140</v>
      </c>
      <c r="C1353" s="153" t="str">
        <f>VLOOKUP(A1353,'[5]Прейскурант 2021'!$A$11:$I$1419,3,0)</f>
        <v>га.</v>
      </c>
      <c r="D1353" s="155">
        <f t="shared" si="71"/>
        <v>3880</v>
      </c>
      <c r="E1353" s="155">
        <f>VLOOKUP(A1353,[6]Лист2!$A$10:$G$1458,6,0)</f>
        <v>4656</v>
      </c>
    </row>
    <row r="1354" spans="1:5" x14ac:dyDescent="0.2">
      <c r="A1354" s="243" t="s">
        <v>1141</v>
      </c>
      <c r="B1354" s="243"/>
      <c r="C1354" s="243"/>
      <c r="D1354" s="243"/>
      <c r="E1354" s="243"/>
    </row>
    <row r="1355" spans="1:5" x14ac:dyDescent="0.2">
      <c r="A1355" s="240" t="s">
        <v>1053</v>
      </c>
      <c r="B1355" s="240"/>
      <c r="C1355" s="240"/>
      <c r="D1355" s="240"/>
      <c r="E1355" s="240"/>
    </row>
    <row r="1356" spans="1:5" ht="22.5" customHeight="1" x14ac:dyDescent="0.2">
      <c r="A1356" s="120">
        <v>25102001</v>
      </c>
      <c r="B1356" s="174" t="s">
        <v>1057</v>
      </c>
      <c r="C1356" s="153" t="str">
        <f>VLOOKUP(A1356,'[5]Прейскурант 2021'!$A$11:$I$1419,3,0)</f>
        <v>кв.м.</v>
      </c>
      <c r="D1356" s="155">
        <f t="shared" ref="D1356:D1372" si="72">E1356/1.2</f>
        <v>1.2</v>
      </c>
      <c r="E1356" s="155">
        <f>VLOOKUP(A1356,[6]Лист2!$A$10:$G$1458,6,0)</f>
        <v>1.44</v>
      </c>
    </row>
    <row r="1357" spans="1:5" ht="23.25" customHeight="1" x14ac:dyDescent="0.2">
      <c r="A1357" s="120">
        <v>25100022</v>
      </c>
      <c r="B1357" s="174" t="s">
        <v>1058</v>
      </c>
      <c r="C1357" s="153" t="str">
        <f>VLOOKUP(A1357,'[5]Прейскурант 2021'!$A$11:$I$1419,3,0)</f>
        <v>кв.м.</v>
      </c>
      <c r="D1357" s="155">
        <f t="shared" si="72"/>
        <v>1.3</v>
      </c>
      <c r="E1357" s="155">
        <f>VLOOKUP(A1357,[6]Лист2!$A$10:$G$1458,6,0)</f>
        <v>1.56</v>
      </c>
    </row>
    <row r="1358" spans="1:5" ht="31.5" x14ac:dyDescent="0.2">
      <c r="A1358" s="120">
        <v>25102007</v>
      </c>
      <c r="B1358" s="174" t="s">
        <v>1059</v>
      </c>
      <c r="C1358" s="153" t="str">
        <f>VLOOKUP(A1358,'[5]Прейскурант 2021'!$A$11:$I$1419,3,0)</f>
        <v>кв.м.</v>
      </c>
      <c r="D1358" s="155">
        <f t="shared" si="72"/>
        <v>1.4</v>
      </c>
      <c r="E1358" s="155">
        <f>VLOOKUP(A1358,[6]Лист2!$A$10:$G$1458,6,0)</f>
        <v>1.68</v>
      </c>
    </row>
    <row r="1359" spans="1:5" ht="31.5" x14ac:dyDescent="0.2">
      <c r="A1359" s="120">
        <v>25102027</v>
      </c>
      <c r="B1359" s="173" t="s">
        <v>1060</v>
      </c>
      <c r="C1359" s="153" t="str">
        <f>VLOOKUP(A1359,'[5]Прейскурант 2021'!$A$11:$I$1419,3,0)</f>
        <v>кв.м.</v>
      </c>
      <c r="D1359" s="155">
        <f t="shared" si="72"/>
        <v>1.6</v>
      </c>
      <c r="E1359" s="155">
        <f>VLOOKUP(A1359,[6]Лист2!$A$10:$G$1458,6,0)</f>
        <v>1.92</v>
      </c>
    </row>
    <row r="1360" spans="1:5" ht="31.5" x14ac:dyDescent="0.2">
      <c r="A1360" s="120">
        <v>25102009</v>
      </c>
      <c r="B1360" s="174" t="s">
        <v>1061</v>
      </c>
      <c r="C1360" s="153" t="str">
        <f>VLOOKUP(A1360,'[5]Прейскурант 2021'!$A$11:$I$1419,3,0)</f>
        <v>кв.м.</v>
      </c>
      <c r="D1360" s="155">
        <f t="shared" si="72"/>
        <v>1.7000000000000002</v>
      </c>
      <c r="E1360" s="155">
        <f>VLOOKUP(A1360,[6]Лист2!$A$10:$G$1458,6,0)</f>
        <v>2.04</v>
      </c>
    </row>
    <row r="1361" spans="1:5" ht="31.5" x14ac:dyDescent="0.2">
      <c r="A1361" s="120">
        <v>25102030</v>
      </c>
      <c r="B1361" s="173" t="s">
        <v>1062</v>
      </c>
      <c r="C1361" s="153" t="str">
        <f>VLOOKUP(A1361,'[5]Прейскурант 2021'!$A$11:$I$1419,3,0)</f>
        <v>кв.м.</v>
      </c>
      <c r="D1361" s="155">
        <f t="shared" si="72"/>
        <v>1.9</v>
      </c>
      <c r="E1361" s="155">
        <f>VLOOKUP(A1361,[6]Лист2!$A$10:$G$1458,6,0)</f>
        <v>2.2799999999999998</v>
      </c>
    </row>
    <row r="1362" spans="1:5" x14ac:dyDescent="0.2">
      <c r="A1362" s="120">
        <v>25100002</v>
      </c>
      <c r="B1362" s="1" t="s">
        <v>1063</v>
      </c>
      <c r="C1362" s="153" t="str">
        <f>VLOOKUP(A1362,'[5]Прейскурант 2021'!$A$11:$I$1419,3,0)</f>
        <v>кв.м.</v>
      </c>
      <c r="D1362" s="155">
        <f t="shared" si="72"/>
        <v>2.1</v>
      </c>
      <c r="E1362" s="155">
        <f>VLOOKUP(A1362,[6]Лист2!$A$10:$G$1458,6,0)</f>
        <v>2.52</v>
      </c>
    </row>
    <row r="1363" spans="1:5" ht="31.5" x14ac:dyDescent="0.2">
      <c r="A1363" s="120">
        <v>25100062</v>
      </c>
      <c r="B1363" s="173" t="s">
        <v>1064</v>
      </c>
      <c r="C1363" s="153" t="str">
        <f>VLOOKUP(A1363,'[5]Прейскурант 2021'!$A$11:$I$1419,3,0)</f>
        <v>кв.м.</v>
      </c>
      <c r="D1363" s="155">
        <f t="shared" si="72"/>
        <v>2.4</v>
      </c>
      <c r="E1363" s="155">
        <f>VLOOKUP(A1363,[6]Лист2!$A$10:$G$1458,6,0)</f>
        <v>2.88</v>
      </c>
    </row>
    <row r="1364" spans="1:5" ht="31.5" x14ac:dyDescent="0.2">
      <c r="A1364" s="120">
        <v>25100064</v>
      </c>
      <c r="B1364" s="173" t="s">
        <v>1065</v>
      </c>
      <c r="C1364" s="153" t="str">
        <f>VLOOKUP(A1364,'[5]Прейскурант 2021'!$A$11:$I$1419,3,0)</f>
        <v>кв.м.</v>
      </c>
      <c r="D1364" s="155">
        <f t="shared" si="72"/>
        <v>2.6</v>
      </c>
      <c r="E1364" s="155">
        <f>VLOOKUP(A1364,[6]Лист2!$A$10:$G$1458,6,0)</f>
        <v>3.12</v>
      </c>
    </row>
    <row r="1365" spans="1:5" ht="20.25" customHeight="1" x14ac:dyDescent="0.2">
      <c r="A1365" s="120">
        <v>25102023</v>
      </c>
      <c r="B1365" s="1" t="s">
        <v>1066</v>
      </c>
      <c r="C1365" s="153" t="str">
        <f>VLOOKUP(A1365,'[5]Прейскурант 2021'!$A$11:$I$1419,3,0)</f>
        <v>кв.м.</v>
      </c>
      <c r="D1365" s="155">
        <f t="shared" si="72"/>
        <v>3</v>
      </c>
      <c r="E1365" s="155">
        <f>VLOOKUP(A1365,[6]Лист2!$A$10:$G$1458,6,0)</f>
        <v>3.6</v>
      </c>
    </row>
    <row r="1366" spans="1:5" ht="21.75" customHeight="1" x14ac:dyDescent="0.2">
      <c r="A1366" s="124">
        <v>25100105</v>
      </c>
      <c r="B1366" s="173" t="s">
        <v>1070</v>
      </c>
      <c r="C1366" s="153" t="str">
        <f>VLOOKUP(A1366,'[5]Прейскурант 2021'!$A$11:$I$1419,3,0)</f>
        <v>кв.м.</v>
      </c>
      <c r="D1366" s="155">
        <f t="shared" si="72"/>
        <v>3.4000000000000004</v>
      </c>
      <c r="E1366" s="155">
        <f>VLOOKUP(A1366,[6]Лист2!$A$10:$G$1458,6,0)</f>
        <v>4.08</v>
      </c>
    </row>
    <row r="1367" spans="1:5" ht="19.5" customHeight="1" x14ac:dyDescent="0.2">
      <c r="A1367" s="120">
        <v>25102020</v>
      </c>
      <c r="B1367" s="1" t="s">
        <v>1054</v>
      </c>
      <c r="C1367" s="153" t="str">
        <f>VLOOKUP(A1367,'[5]Прейскурант 2021'!$A$11:$I$1419,3,0)</f>
        <v>кв.м.</v>
      </c>
      <c r="D1367" s="155">
        <f t="shared" si="72"/>
        <v>3.7000000000000006</v>
      </c>
      <c r="E1367" s="155">
        <f>VLOOKUP(A1367,[6]Лист2!$A$10:$G$1458,6,0)</f>
        <v>4.4400000000000004</v>
      </c>
    </row>
    <row r="1368" spans="1:5" ht="24" customHeight="1" x14ac:dyDescent="0.2">
      <c r="A1368" s="120">
        <v>25102026</v>
      </c>
      <c r="B1368" s="1" t="s">
        <v>1412</v>
      </c>
      <c r="C1368" s="153" t="s">
        <v>1413</v>
      </c>
      <c r="D1368" s="155">
        <f t="shared" si="72"/>
        <v>4.0666666666666664</v>
      </c>
      <c r="E1368" s="155">
        <f>VLOOKUP(A1368,[6]Лист2!$A$10:$G$1458,6,0)</f>
        <v>4.88</v>
      </c>
    </row>
    <row r="1369" spans="1:5" ht="21" customHeight="1" x14ac:dyDescent="0.2">
      <c r="A1369" s="120">
        <v>25102002</v>
      </c>
      <c r="B1369" s="174" t="s">
        <v>1067</v>
      </c>
      <c r="C1369" s="153" t="str">
        <f>VLOOKUP(A1369,'[5]Прейскурант 2021'!$A$11:$I$1419,3,0)</f>
        <v>кв.м.</v>
      </c>
      <c r="D1369" s="155">
        <f t="shared" si="72"/>
        <v>5.7</v>
      </c>
      <c r="E1369" s="155">
        <f>VLOOKUP(A1369,[6]Лист2!$A$10:$G$1458,6,0)</f>
        <v>6.84</v>
      </c>
    </row>
    <row r="1370" spans="1:5" ht="20.25" customHeight="1" x14ac:dyDescent="0.2">
      <c r="A1370" s="120">
        <v>25100001</v>
      </c>
      <c r="B1370" s="1" t="s">
        <v>1068</v>
      </c>
      <c r="C1370" s="153" t="str">
        <f>VLOOKUP(A1370,'[5]Прейскурант 2021'!$A$11:$I$1419,3,0)</f>
        <v>кв.м.</v>
      </c>
      <c r="D1370" s="155">
        <f t="shared" si="72"/>
        <v>12.3</v>
      </c>
      <c r="E1370" s="155">
        <f>VLOOKUP(A1370,[6]Лист2!$A$10:$G$1458,6,0)</f>
        <v>14.76</v>
      </c>
    </row>
    <row r="1371" spans="1:5" ht="31.5" x14ac:dyDescent="0.2">
      <c r="A1371" s="124">
        <v>25100003</v>
      </c>
      <c r="B1371" s="173" t="s">
        <v>1069</v>
      </c>
      <c r="C1371" s="153" t="str">
        <f>VLOOKUP(A1371,'[5]Прейскурант 2021'!$A$11:$I$1419,3,0)</f>
        <v>шт.</v>
      </c>
      <c r="D1371" s="155">
        <f t="shared" si="72"/>
        <v>200</v>
      </c>
      <c r="E1371" s="155">
        <f>VLOOKUP(A1371,[6]Лист2!$A$10:$G$1458,6,0)</f>
        <v>240</v>
      </c>
    </row>
    <row r="1372" spans="1:5" ht="21" customHeight="1" x14ac:dyDescent="0.2">
      <c r="A1372" s="124">
        <v>25100129</v>
      </c>
      <c r="B1372" s="173" t="s">
        <v>1247</v>
      </c>
      <c r="C1372" s="153" t="str">
        <f>VLOOKUP(A1372,'[5]Прейскурант 2021'!$A$11:$I$1419,3,0)</f>
        <v>вагон</v>
      </c>
      <c r="D1372" s="155">
        <f t="shared" si="72"/>
        <v>1000</v>
      </c>
      <c r="E1372" s="155">
        <f>VLOOKUP(A1372,[6]Лист2!$A$10:$G$1458,6,0)</f>
        <v>1200</v>
      </c>
    </row>
    <row r="1373" spans="1:5" x14ac:dyDescent="0.2">
      <c r="A1373" s="240" t="s">
        <v>1071</v>
      </c>
      <c r="B1373" s="240"/>
      <c r="C1373" s="240"/>
      <c r="D1373" s="240"/>
      <c r="E1373" s="240"/>
    </row>
    <row r="1374" spans="1:5" ht="31.5" x14ac:dyDescent="0.2">
      <c r="A1374" s="120">
        <v>25100063</v>
      </c>
      <c r="B1374" s="173" t="s">
        <v>1073</v>
      </c>
      <c r="C1374" s="153" t="str">
        <f>VLOOKUP(A1374,'[5]Прейскурант 2021'!$A$11:$I$1419,3,0)</f>
        <v>кв.м.</v>
      </c>
      <c r="D1374" s="155">
        <f t="shared" ref="D1374:D1385" si="73">E1374/1.2</f>
        <v>5.5</v>
      </c>
      <c r="E1374" s="155">
        <f>VLOOKUP(A1374,[6]Лист2!$A$10:$G$1458,6,0)</f>
        <v>6.6</v>
      </c>
    </row>
    <row r="1375" spans="1:5" ht="31.5" x14ac:dyDescent="0.2">
      <c r="A1375" s="120">
        <v>25110051</v>
      </c>
      <c r="B1375" s="1" t="s">
        <v>1074</v>
      </c>
      <c r="C1375" s="153" t="str">
        <f>VLOOKUP(A1375,'[5]Прейскурант 2021'!$A$11:$I$1419,3,0)</f>
        <v>кв.м.</v>
      </c>
      <c r="D1375" s="155">
        <f t="shared" si="73"/>
        <v>6.2</v>
      </c>
      <c r="E1375" s="155">
        <f>VLOOKUP(A1375,[6]Лист2!$A$10:$G$1458,6,0)</f>
        <v>7.44</v>
      </c>
    </row>
    <row r="1376" spans="1:5" x14ac:dyDescent="0.2">
      <c r="A1376" s="120">
        <v>25100289</v>
      </c>
      <c r="B1376" s="1" t="s">
        <v>1495</v>
      </c>
      <c r="C1376" s="153" t="s">
        <v>1413</v>
      </c>
      <c r="D1376" s="155">
        <f t="shared" si="73"/>
        <v>7.2000000000000011</v>
      </c>
      <c r="E1376" s="155">
        <f>VLOOKUP(A1376,[6]Лист2!$A$10:$G$1458,6,0)</f>
        <v>8.64</v>
      </c>
    </row>
    <row r="1377" spans="1:5" ht="31.5" x14ac:dyDescent="0.2">
      <c r="A1377" s="120">
        <v>25100031</v>
      </c>
      <c r="B1377" s="1" t="s">
        <v>1072</v>
      </c>
      <c r="C1377" s="153" t="str">
        <f>VLOOKUP(A1377,'[5]Прейскурант 2021'!$A$11:$I$1419,3,0)</f>
        <v>кв.м.</v>
      </c>
      <c r="D1377" s="155">
        <f t="shared" si="73"/>
        <v>7.916666666666667</v>
      </c>
      <c r="E1377" s="155">
        <f>VLOOKUP(A1377,[6]Лист2!$A$10:$G$1458,6,0)</f>
        <v>9.5</v>
      </c>
    </row>
    <row r="1378" spans="1:5" ht="31.5" x14ac:dyDescent="0.2">
      <c r="A1378" s="120">
        <v>25100290</v>
      </c>
      <c r="B1378" s="1" t="s">
        <v>1496</v>
      </c>
      <c r="C1378" s="153" t="s">
        <v>1413</v>
      </c>
      <c r="D1378" s="155">
        <f t="shared" si="73"/>
        <v>8.6999999999999993</v>
      </c>
      <c r="E1378" s="155">
        <f>VLOOKUP(A1378,[6]Лист2!$A$10:$G$1458,6,0)</f>
        <v>10.44</v>
      </c>
    </row>
    <row r="1379" spans="1:5" ht="18.75" customHeight="1" x14ac:dyDescent="0.2">
      <c r="A1379" s="120">
        <v>25100065</v>
      </c>
      <c r="B1379" s="173" t="s">
        <v>1076</v>
      </c>
      <c r="C1379" s="153" t="str">
        <f>VLOOKUP(A1379,'[5]Прейскурант 2021'!$A$11:$I$1419,3,0)</f>
        <v>кв.м.</v>
      </c>
      <c r="D1379" s="155">
        <f t="shared" si="73"/>
        <v>5.1000000000000005</v>
      </c>
      <c r="E1379" s="155">
        <f>VLOOKUP(A1379,[6]Лист2!$A$10:$G$1458,6,0)</f>
        <v>6.12</v>
      </c>
    </row>
    <row r="1380" spans="1:5" ht="31.5" x14ac:dyDescent="0.2">
      <c r="A1380" s="120">
        <v>25100008</v>
      </c>
      <c r="B1380" s="1" t="s">
        <v>1077</v>
      </c>
      <c r="C1380" s="153" t="str">
        <f>VLOOKUP(A1380,'[5]Прейскурант 2021'!$A$11:$I$1419,3,0)</f>
        <v>кв.м.</v>
      </c>
      <c r="D1380" s="155">
        <f t="shared" si="73"/>
        <v>8</v>
      </c>
      <c r="E1380" s="155">
        <f>VLOOKUP(A1380,[6]Лист2!$A$10:$G$1458,6,0)</f>
        <v>9.6</v>
      </c>
    </row>
    <row r="1381" spans="1:5" ht="21" customHeight="1" x14ac:dyDescent="0.2">
      <c r="A1381" s="120">
        <v>25100007</v>
      </c>
      <c r="B1381" s="1" t="s">
        <v>1078</v>
      </c>
      <c r="C1381" s="153" t="str">
        <f>VLOOKUP(A1381,'[5]Прейскурант 2021'!$A$11:$I$1419,3,0)</f>
        <v>кв.м.</v>
      </c>
      <c r="D1381" s="155">
        <f t="shared" si="73"/>
        <v>10.1</v>
      </c>
      <c r="E1381" s="155">
        <f>VLOOKUP(A1381,[6]Лист2!$A$10:$G$1458,6,0)</f>
        <v>12.12</v>
      </c>
    </row>
    <row r="1382" spans="1:5" ht="31.5" x14ac:dyDescent="0.2">
      <c r="A1382" s="124">
        <v>25110045</v>
      </c>
      <c r="B1382" s="173" t="s">
        <v>1079</v>
      </c>
      <c r="C1382" s="153" t="str">
        <f>VLOOKUP(A1382,'[5]Прейскурант 2021'!$A$11:$I$1419,3,0)</f>
        <v>шт.</v>
      </c>
      <c r="D1382" s="155">
        <f t="shared" si="73"/>
        <v>250</v>
      </c>
      <c r="E1382" s="155">
        <f>VLOOKUP(A1382,[6]Лист2!$A$10:$G$1458,6,0)</f>
        <v>300</v>
      </c>
    </row>
    <row r="1383" spans="1:5" ht="28.5" customHeight="1" x14ac:dyDescent="0.2">
      <c r="A1383" s="120">
        <v>25102010</v>
      </c>
      <c r="B1383" s="174" t="s">
        <v>1080</v>
      </c>
      <c r="C1383" s="153" t="str">
        <f>VLOOKUP(A1383,'[5]Прейскурант 2021'!$A$11:$I$1419,3,0)</f>
        <v>контейнер</v>
      </c>
      <c r="D1383" s="155">
        <f t="shared" si="73"/>
        <v>291.66666666666669</v>
      </c>
      <c r="E1383" s="155">
        <f>VLOOKUP(A1383,[6]Лист2!$A$10:$G$1458,6,0)</f>
        <v>350</v>
      </c>
    </row>
    <row r="1384" spans="1:5" ht="26.25" customHeight="1" x14ac:dyDescent="0.2">
      <c r="A1384" s="120">
        <v>25100150</v>
      </c>
      <c r="B1384" s="174" t="s">
        <v>1328</v>
      </c>
      <c r="C1384" s="153" t="str">
        <f>VLOOKUP(A1384,'[5]Прейскурант 2021'!$A$11:$I$1419,3,0)</f>
        <v>кв.м.</v>
      </c>
      <c r="D1384" s="155">
        <f t="shared" si="73"/>
        <v>11.500000000000002</v>
      </c>
      <c r="E1384" s="155">
        <f>VLOOKUP(A1384,[6]Лист2!$A$10:$G$1458,6,0)</f>
        <v>13.8</v>
      </c>
    </row>
    <row r="1385" spans="1:5" ht="26.25" customHeight="1" x14ac:dyDescent="0.2">
      <c r="A1385" s="120">
        <v>25100130</v>
      </c>
      <c r="B1385" s="174" t="s">
        <v>1248</v>
      </c>
      <c r="C1385" s="153" t="str">
        <f>VLOOKUP(A1385,'[5]Прейскурант 2021'!$A$11:$I$1419,3,0)</f>
        <v>вагон</v>
      </c>
      <c r="D1385" s="155">
        <f t="shared" si="73"/>
        <v>1483.3333333333335</v>
      </c>
      <c r="E1385" s="155">
        <f>VLOOKUP(A1385,[6]Лист2!$A$10:$G$1458,6,0)</f>
        <v>1780</v>
      </c>
    </row>
    <row r="1386" spans="1:5" x14ac:dyDescent="0.2">
      <c r="A1386" s="240" t="s">
        <v>1081</v>
      </c>
      <c r="B1386" s="240"/>
      <c r="C1386" s="240"/>
      <c r="D1386" s="240"/>
      <c r="E1386" s="240"/>
    </row>
    <row r="1387" spans="1:5" ht="47.25" x14ac:dyDescent="0.2">
      <c r="A1387" s="120">
        <v>25100033</v>
      </c>
      <c r="B1387" s="1" t="s">
        <v>1084</v>
      </c>
      <c r="C1387" s="153" t="str">
        <f>VLOOKUP(A1387,'[5]Прейскурант 2021'!$A$11:$I$1419,3,0)</f>
        <v>кв.м.</v>
      </c>
      <c r="D1387" s="155">
        <f t="shared" ref="D1387:D1397" si="74">E1387/1.2</f>
        <v>7.1</v>
      </c>
      <c r="E1387" s="155">
        <f>VLOOKUP(A1387,[6]Лист2!$A$10:$G$1458,6,0)</f>
        <v>8.52</v>
      </c>
    </row>
    <row r="1388" spans="1:5" ht="50.25" customHeight="1" x14ac:dyDescent="0.2">
      <c r="A1388" s="120">
        <v>25102028</v>
      </c>
      <c r="B1388" s="8" t="s">
        <v>1085</v>
      </c>
      <c r="C1388" s="153" t="str">
        <f>VLOOKUP(A1388,'[5]Прейскурант 2021'!$A$11:$I$1419,3,0)</f>
        <v>кв.м.</v>
      </c>
      <c r="D1388" s="155">
        <f t="shared" si="74"/>
        <v>8.3000000000000007</v>
      </c>
      <c r="E1388" s="155">
        <f>VLOOKUP(A1388,[6]Лист2!$A$10:$G$1458,6,0)</f>
        <v>9.9600000000000009</v>
      </c>
    </row>
    <row r="1389" spans="1:5" ht="31.5" x14ac:dyDescent="0.2">
      <c r="A1389" s="120">
        <v>25100026</v>
      </c>
      <c r="B1389" s="1" t="s">
        <v>1086</v>
      </c>
      <c r="C1389" s="153" t="str">
        <f>VLOOKUP(A1389,'[5]Прейскурант 2021'!$A$11:$I$1419,3,0)</f>
        <v>кв.м.</v>
      </c>
      <c r="D1389" s="155">
        <f t="shared" si="74"/>
        <v>9.7000000000000011</v>
      </c>
      <c r="E1389" s="155">
        <f>VLOOKUP(A1389,[6]Лист2!$A$10:$G$1458,6,0)</f>
        <v>11.64</v>
      </c>
    </row>
    <row r="1390" spans="1:5" ht="47.25" x14ac:dyDescent="0.2">
      <c r="A1390" s="120">
        <v>25100034</v>
      </c>
      <c r="B1390" s="1" t="s">
        <v>1083</v>
      </c>
      <c r="C1390" s="153" t="str">
        <f>VLOOKUP(A1390,'[5]Прейскурант 2021'!$A$11:$I$1419,3,0)</f>
        <v>кв.м.</v>
      </c>
      <c r="D1390" s="155">
        <f t="shared" si="74"/>
        <v>11.100000000000001</v>
      </c>
      <c r="E1390" s="155">
        <f>VLOOKUP(A1390,[6]Лист2!$A$10:$G$1458,6,0)</f>
        <v>13.32</v>
      </c>
    </row>
    <row r="1391" spans="1:5" ht="47.25" x14ac:dyDescent="0.2">
      <c r="A1391" s="120">
        <v>25100016</v>
      </c>
      <c r="B1391" s="1" t="s">
        <v>1087</v>
      </c>
      <c r="C1391" s="153" t="str">
        <f>VLOOKUP(A1391,'[5]Прейскурант 2021'!$A$11:$I$1419,3,0)</f>
        <v>кв.м.</v>
      </c>
      <c r="D1391" s="155">
        <f t="shared" si="74"/>
        <v>12</v>
      </c>
      <c r="E1391" s="155">
        <f>VLOOKUP(A1391,[6]Лист2!$A$10:$G$1458,6,0)</f>
        <v>14.4</v>
      </c>
    </row>
    <row r="1392" spans="1:5" ht="47.25" x14ac:dyDescent="0.2">
      <c r="A1392" s="120">
        <v>25100015</v>
      </c>
      <c r="B1392" s="1" t="s">
        <v>1088</v>
      </c>
      <c r="C1392" s="153" t="s">
        <v>1413</v>
      </c>
      <c r="D1392" s="155">
        <f t="shared" si="74"/>
        <v>13.700000000000001</v>
      </c>
      <c r="E1392" s="155">
        <f>VLOOKUP(A1392,[6]Лист2!$A$10:$G$1458,6,0)</f>
        <v>16.440000000000001</v>
      </c>
    </row>
    <row r="1393" spans="1:5" ht="47.25" x14ac:dyDescent="0.2">
      <c r="A1393" s="120">
        <v>25100014</v>
      </c>
      <c r="B1393" s="1" t="s">
        <v>1089</v>
      </c>
      <c r="C1393" s="153" t="str">
        <f>VLOOKUP(A1393,'[5]Прейскурант 2021'!$A$11:$I$1419,3,0)</f>
        <v>кв.м.</v>
      </c>
      <c r="D1393" s="155">
        <f t="shared" si="74"/>
        <v>14.5</v>
      </c>
      <c r="E1393" s="155">
        <f>VLOOKUP(A1393,[6]Лист2!$A$10:$G$1458,6,0)</f>
        <v>17.399999999999999</v>
      </c>
    </row>
    <row r="1394" spans="1:5" ht="47.25" x14ac:dyDescent="0.2">
      <c r="A1394" s="124">
        <v>25100106</v>
      </c>
      <c r="B1394" s="1" t="s">
        <v>1093</v>
      </c>
      <c r="C1394" s="153" t="str">
        <f>VLOOKUP(A1394,'[5]Прейскурант 2021'!$A$11:$I$1419,3,0)</f>
        <v>кв.м.</v>
      </c>
      <c r="D1394" s="155">
        <f t="shared" si="74"/>
        <v>15.950000000000001</v>
      </c>
      <c r="E1394" s="155">
        <f>VLOOKUP(A1394,[6]Лист2!$A$10:$G$1458,6,0)</f>
        <v>19.14</v>
      </c>
    </row>
    <row r="1395" spans="1:5" ht="31.5" x14ac:dyDescent="0.2">
      <c r="A1395" s="120">
        <v>25100066</v>
      </c>
      <c r="B1395" s="8" t="s">
        <v>1090</v>
      </c>
      <c r="C1395" s="153" t="str">
        <f>VLOOKUP(A1395,'[5]Прейскурант 2021'!$A$11:$I$1419,3,0)</f>
        <v>контейнер</v>
      </c>
      <c r="D1395" s="155">
        <f t="shared" si="74"/>
        <v>450</v>
      </c>
      <c r="E1395" s="155">
        <f>VLOOKUP(A1395,[6]Лист2!$A$10:$G$1458,6,0)</f>
        <v>540</v>
      </c>
    </row>
    <row r="1396" spans="1:5" ht="78.75" x14ac:dyDescent="0.2">
      <c r="A1396" s="120">
        <v>25100291</v>
      </c>
      <c r="B1396" s="28" t="s">
        <v>1499</v>
      </c>
      <c r="C1396" s="153" t="s">
        <v>1459</v>
      </c>
      <c r="D1396" s="155">
        <f t="shared" si="74"/>
        <v>650</v>
      </c>
      <c r="E1396" s="155">
        <f>VLOOKUP(A1396,[6]Лист2!$A$10:$G$1458,6,0)</f>
        <v>780</v>
      </c>
    </row>
    <row r="1397" spans="1:5" ht="78.75" x14ac:dyDescent="0.2">
      <c r="A1397" s="120">
        <v>25100041</v>
      </c>
      <c r="B1397" s="28" t="s">
        <v>1500</v>
      </c>
      <c r="C1397" s="153" t="s">
        <v>1459</v>
      </c>
      <c r="D1397" s="155">
        <f t="shared" si="74"/>
        <v>750</v>
      </c>
      <c r="E1397" s="155">
        <f>VLOOKUP(A1397,[6]Лист2!$A$10:$G$1458,6,0)</f>
        <v>900</v>
      </c>
    </row>
    <row r="1398" spans="1:5" x14ac:dyDescent="0.2">
      <c r="A1398" s="240" t="s">
        <v>1094</v>
      </c>
      <c r="B1398" s="240"/>
      <c r="C1398" s="240"/>
      <c r="D1398" s="240"/>
      <c r="E1398" s="240"/>
    </row>
    <row r="1399" spans="1:5" ht="21.75" customHeight="1" x14ac:dyDescent="0.2">
      <c r="A1399" s="120">
        <v>25100057</v>
      </c>
      <c r="B1399" s="8" t="s">
        <v>1095</v>
      </c>
      <c r="C1399" s="153" t="str">
        <f>VLOOKUP(A1399,'[5]Прейскурант 2021'!$A$11:$I$1419,3,0)</f>
        <v>шт.</v>
      </c>
      <c r="D1399" s="155">
        <f t="shared" ref="D1399:D1403" si="75">E1399/1.2</f>
        <v>1.8333333333333335</v>
      </c>
      <c r="E1399" s="155">
        <f>VLOOKUP(A1399,[6]Лист2!$A$10:$G$1458,6,0)</f>
        <v>2.2000000000000002</v>
      </c>
    </row>
    <row r="1400" spans="1:5" ht="31.5" x14ac:dyDescent="0.2">
      <c r="A1400" s="124">
        <v>25110043</v>
      </c>
      <c r="B1400" s="8" t="s">
        <v>1096</v>
      </c>
      <c r="C1400" s="153" t="str">
        <f>VLOOKUP(A1400,'[5]Прейскурант 2021'!$A$11:$I$1419,3,0)</f>
        <v>кв.м.</v>
      </c>
      <c r="D1400" s="155">
        <f t="shared" si="75"/>
        <v>7.3333333333333339</v>
      </c>
      <c r="E1400" s="155">
        <f>VLOOKUP(A1400,[6]Лист2!$A$10:$G$1458,6,0)</f>
        <v>8.8000000000000007</v>
      </c>
    </row>
    <row r="1401" spans="1:5" ht="31.5" x14ac:dyDescent="0.2">
      <c r="A1401" s="120">
        <v>25100027</v>
      </c>
      <c r="B1401" s="1" t="s">
        <v>1097</v>
      </c>
      <c r="C1401" s="153" t="str">
        <f>VLOOKUP(A1401,'[5]Прейскурант 2021'!$A$11:$I$1419,3,0)</f>
        <v>кв.м.</v>
      </c>
      <c r="D1401" s="155">
        <f t="shared" si="75"/>
        <v>750</v>
      </c>
      <c r="E1401" s="155">
        <f>VLOOKUP(A1401,[6]Лист2!$A$10:$G$1458,6,0)</f>
        <v>900</v>
      </c>
    </row>
    <row r="1402" spans="1:5" ht="47.25" x14ac:dyDescent="0.2">
      <c r="A1402" s="124">
        <v>25100164</v>
      </c>
      <c r="B1402" s="1" t="s">
        <v>1336</v>
      </c>
      <c r="C1402" s="154" t="s">
        <v>1631</v>
      </c>
      <c r="D1402" s="155">
        <f t="shared" si="75"/>
        <v>4800</v>
      </c>
      <c r="E1402" s="155">
        <f>VLOOKUP(A1402,[6]Лист2!$A$10:$G$1458,6,0)</f>
        <v>5760</v>
      </c>
    </row>
    <row r="1403" spans="1:5" ht="22.5" customHeight="1" x14ac:dyDescent="0.2">
      <c r="A1403" s="124">
        <v>25100128</v>
      </c>
      <c r="B1403" s="1" t="s">
        <v>1249</v>
      </c>
      <c r="C1403" s="153" t="str">
        <f>VLOOKUP(A1403,'[5]Прейскурант 2021'!$A$11:$I$1419,3,0)</f>
        <v>вагон</v>
      </c>
      <c r="D1403" s="155">
        <f t="shared" si="75"/>
        <v>2000</v>
      </c>
      <c r="E1403" s="155">
        <f>VLOOKUP(A1403,[6]Лист2!$A$10:$G$1458,6,0)</f>
        <v>2400</v>
      </c>
    </row>
    <row r="1404" spans="1:5" x14ac:dyDescent="0.2">
      <c r="A1404" s="241" t="s">
        <v>1125</v>
      </c>
      <c r="B1404" s="241"/>
      <c r="C1404" s="241"/>
      <c r="D1404" s="241"/>
      <c r="E1404" s="241"/>
    </row>
    <row r="1405" spans="1:5" x14ac:dyDescent="0.2">
      <c r="A1405" s="242" t="s">
        <v>1126</v>
      </c>
      <c r="B1405" s="242"/>
      <c r="C1405" s="242"/>
      <c r="D1405" s="242"/>
      <c r="E1405" s="242"/>
    </row>
    <row r="1406" spans="1:5" ht="24" customHeight="1" x14ac:dyDescent="0.2">
      <c r="A1406" s="120">
        <v>25110018</v>
      </c>
      <c r="B1406" s="173" t="s">
        <v>1127</v>
      </c>
      <c r="C1406" s="153" t="str">
        <f>VLOOKUP(A1406,'[5]Прейскурант 2021'!$A$11:$I$1419,3,0)</f>
        <v>кв.м.</v>
      </c>
      <c r="D1406" s="155">
        <f t="shared" ref="D1406:D1412" si="76">E1406/1.2</f>
        <v>8.3333333333333339</v>
      </c>
      <c r="E1406" s="155">
        <f>VLOOKUP(A1406,[6]Лист2!$A$10:$G$1458,6,0)</f>
        <v>10</v>
      </c>
    </row>
    <row r="1407" spans="1:5" ht="24" customHeight="1" x14ac:dyDescent="0.2">
      <c r="A1407" s="120">
        <v>25110017</v>
      </c>
      <c r="B1407" s="173" t="s">
        <v>1068</v>
      </c>
      <c r="C1407" s="153" t="str">
        <f>VLOOKUP(A1407,'[5]Прейскурант 2021'!$A$11:$I$1419,3,0)</f>
        <v>кв.м.</v>
      </c>
      <c r="D1407" s="155">
        <f t="shared" si="76"/>
        <v>11.25</v>
      </c>
      <c r="E1407" s="155">
        <f>VLOOKUP(A1407,[6]Лист2!$A$10:$G$1458,6,0)</f>
        <v>13.5</v>
      </c>
    </row>
    <row r="1408" spans="1:5" ht="24" customHeight="1" x14ac:dyDescent="0.2">
      <c r="A1408" s="120">
        <v>25110020</v>
      </c>
      <c r="B1408" s="173" t="s">
        <v>1128</v>
      </c>
      <c r="C1408" s="153" t="str">
        <f>VLOOKUP(A1408,'[5]Прейскурант 2021'!$A$11:$I$1419,3,0)</f>
        <v>кв.м.</v>
      </c>
      <c r="D1408" s="155">
        <f t="shared" si="76"/>
        <v>13.700000000000001</v>
      </c>
      <c r="E1408" s="155">
        <f>VLOOKUP(A1408,[6]Лист2!$A$10:$G$1458,6,0)</f>
        <v>16.440000000000001</v>
      </c>
    </row>
    <row r="1409" spans="1:5" ht="24" customHeight="1" x14ac:dyDescent="0.2">
      <c r="A1409" s="120">
        <v>25110022</v>
      </c>
      <c r="B1409" s="173" t="s">
        <v>1129</v>
      </c>
      <c r="C1409" s="153" t="str">
        <f>VLOOKUP(A1409,'[5]Прейскурант 2021'!$A$11:$I$1419,3,0)</f>
        <v>кв.м.</v>
      </c>
      <c r="D1409" s="155">
        <f t="shared" si="76"/>
        <v>14.5</v>
      </c>
      <c r="E1409" s="155">
        <f>VLOOKUP(A1409,[6]Лист2!$A$10:$G$1458,6,0)</f>
        <v>17.399999999999999</v>
      </c>
    </row>
    <row r="1410" spans="1:5" ht="24" customHeight="1" x14ac:dyDescent="0.2">
      <c r="A1410" s="120">
        <v>25110021</v>
      </c>
      <c r="B1410" s="173" t="s">
        <v>1130</v>
      </c>
      <c r="C1410" s="153" t="str">
        <f>VLOOKUP(A1410,'[5]Прейскурант 2021'!$A$11:$I$1419,3,0)</f>
        <v>кв.м.</v>
      </c>
      <c r="D1410" s="155">
        <f t="shared" si="76"/>
        <v>17.333333333333336</v>
      </c>
      <c r="E1410" s="155">
        <f>VLOOKUP(A1410,[6]Лист2!$A$10:$G$1458,6,0)</f>
        <v>20.8</v>
      </c>
    </row>
    <row r="1411" spans="1:5" ht="24" customHeight="1" x14ac:dyDescent="0.2">
      <c r="A1411" s="120">
        <v>25110019</v>
      </c>
      <c r="B1411" s="173" t="s">
        <v>1131</v>
      </c>
      <c r="C1411" s="153" t="str">
        <f>VLOOKUP(A1411,'[5]Прейскурант 2021'!$A$11:$I$1419,3,0)</f>
        <v>кв.м.</v>
      </c>
      <c r="D1411" s="155">
        <f t="shared" si="76"/>
        <v>22.666666666666668</v>
      </c>
      <c r="E1411" s="155">
        <f>VLOOKUP(A1411,[6]Лист2!$A$10:$G$1458,6,0)</f>
        <v>27.2</v>
      </c>
    </row>
    <row r="1412" spans="1:5" ht="24" customHeight="1" x14ac:dyDescent="0.2">
      <c r="A1412" s="120">
        <v>25102005</v>
      </c>
      <c r="B1412" s="173" t="s">
        <v>1132</v>
      </c>
      <c r="C1412" s="153" t="s">
        <v>1413</v>
      </c>
      <c r="D1412" s="155">
        <f t="shared" si="76"/>
        <v>25</v>
      </c>
      <c r="E1412" s="155">
        <f>VLOOKUP(A1412,[6]Лист2!$A$10:$G$1458,6,0)</f>
        <v>30</v>
      </c>
    </row>
    <row r="1413" spans="1:5" ht="29.25" customHeight="1" x14ac:dyDescent="0.25">
      <c r="A1413" s="191" t="s">
        <v>1346</v>
      </c>
      <c r="B1413" s="191"/>
      <c r="C1413" s="191"/>
      <c r="D1413" s="191"/>
      <c r="E1413" s="191"/>
    </row>
    <row r="1414" spans="1:5" x14ac:dyDescent="0.2">
      <c r="A1414" s="244" t="s">
        <v>1125</v>
      </c>
      <c r="B1414" s="244"/>
      <c r="C1414" s="244"/>
      <c r="D1414" s="244"/>
      <c r="E1414" s="244"/>
    </row>
    <row r="1415" spans="1:5" ht="31.5" x14ac:dyDescent="0.2">
      <c r="A1415" s="120">
        <v>25001411</v>
      </c>
      <c r="B1415" s="2" t="s">
        <v>1146</v>
      </c>
      <c r="C1415" s="153" t="s">
        <v>1413</v>
      </c>
      <c r="D1415" s="155">
        <f t="shared" ref="D1415:D1417" si="77">E1415/1.2</f>
        <v>2.4416666666666669</v>
      </c>
      <c r="E1415" s="155">
        <f>VLOOKUP(A1415,[6]Лист2!$A$10:$G$1458,6,0)</f>
        <v>2.93</v>
      </c>
    </row>
    <row r="1416" spans="1:5" ht="22.5" customHeight="1" x14ac:dyDescent="0.2">
      <c r="A1416" s="120">
        <v>25000127</v>
      </c>
      <c r="B1416" s="2" t="s">
        <v>1252</v>
      </c>
      <c r="C1416" s="153" t="s">
        <v>1462</v>
      </c>
      <c r="D1416" s="155">
        <f t="shared" si="77"/>
        <v>5</v>
      </c>
      <c r="E1416" s="155">
        <f>VLOOKUP(A1416,[6]Лист2!$A$10:$G$1458,6,0)</f>
        <v>6</v>
      </c>
    </row>
    <row r="1417" spans="1:5" ht="78.75" x14ac:dyDescent="0.2">
      <c r="A1417" s="124">
        <v>25000149</v>
      </c>
      <c r="B1417" s="1" t="s">
        <v>1091</v>
      </c>
      <c r="C1417" s="153" t="s">
        <v>1459</v>
      </c>
      <c r="D1417" s="155">
        <f t="shared" si="77"/>
        <v>327.5</v>
      </c>
      <c r="E1417" s="155">
        <f>VLOOKUP(A1417,[6]Лист2!$A$10:$G$1458,6,0)</f>
        <v>393</v>
      </c>
    </row>
    <row r="1418" spans="1:5" x14ac:dyDescent="0.2">
      <c r="A1418" s="244" t="s">
        <v>974</v>
      </c>
      <c r="B1418" s="244"/>
      <c r="C1418" s="244"/>
      <c r="D1418" s="244"/>
      <c r="E1418" s="244"/>
    </row>
    <row r="1419" spans="1:5" ht="31.5" x14ac:dyDescent="0.2">
      <c r="A1419" s="120">
        <v>21160002</v>
      </c>
      <c r="B1419" s="1" t="s">
        <v>1571</v>
      </c>
      <c r="C1419" s="153" t="s">
        <v>1460</v>
      </c>
      <c r="D1419" s="155">
        <f t="shared" ref="D1419:D1422" si="78">E1419/1.2</f>
        <v>21</v>
      </c>
      <c r="E1419" s="155">
        <f>VLOOKUP(A1419,[6]Лист2!$A$10:$G$1458,6,0)</f>
        <v>25.2</v>
      </c>
    </row>
    <row r="1420" spans="1:5" ht="18" customHeight="1" x14ac:dyDescent="0.2">
      <c r="A1420" s="120">
        <v>21000033</v>
      </c>
      <c r="B1420" s="1" t="s">
        <v>1143</v>
      </c>
      <c r="C1420" s="153" t="s">
        <v>1461</v>
      </c>
      <c r="D1420" s="155">
        <f t="shared" si="78"/>
        <v>402.5</v>
      </c>
      <c r="E1420" s="155">
        <f>VLOOKUP(A1420,[6]Лист2!$A$10:$G$1458,6,0)</f>
        <v>483</v>
      </c>
    </row>
    <row r="1421" spans="1:5" ht="18" customHeight="1" x14ac:dyDescent="0.2">
      <c r="A1421" s="120">
        <v>21000034</v>
      </c>
      <c r="B1421" s="1" t="s">
        <v>1144</v>
      </c>
      <c r="C1421" s="153" t="s">
        <v>1461</v>
      </c>
      <c r="D1421" s="155">
        <f t="shared" si="78"/>
        <v>377.5</v>
      </c>
      <c r="E1421" s="155">
        <f>VLOOKUP(A1421,[6]Лист2!$A$10:$G$1458,6,0)</f>
        <v>453</v>
      </c>
    </row>
    <row r="1422" spans="1:5" ht="18.75" customHeight="1" x14ac:dyDescent="0.2">
      <c r="A1422" s="120">
        <v>21000035</v>
      </c>
      <c r="B1422" s="1" t="s">
        <v>1145</v>
      </c>
      <c r="C1422" s="153" t="s">
        <v>1461</v>
      </c>
      <c r="D1422" s="155">
        <f t="shared" si="78"/>
        <v>287.5</v>
      </c>
      <c r="E1422" s="155">
        <f>VLOOKUP(A1422,[6]Лист2!$A$10:$G$1458,6,0)</f>
        <v>345</v>
      </c>
    </row>
    <row r="1423" spans="1:5" ht="18.75" customHeight="1" x14ac:dyDescent="0.2">
      <c r="A1423" s="120">
        <v>21000039</v>
      </c>
      <c r="B1423" s="1" t="s">
        <v>1640</v>
      </c>
      <c r="C1423" s="153" t="s">
        <v>1516</v>
      </c>
      <c r="D1423" s="155">
        <v>125</v>
      </c>
      <c r="E1423" s="155">
        <v>150</v>
      </c>
    </row>
    <row r="1424" spans="1:5" x14ac:dyDescent="0.2">
      <c r="A1424" s="244" t="s">
        <v>1148</v>
      </c>
      <c r="B1424" s="244"/>
      <c r="C1424" s="244"/>
      <c r="D1424" s="244"/>
      <c r="E1424" s="244"/>
    </row>
    <row r="1425" spans="1:5" ht="22.5" customHeight="1" x14ac:dyDescent="0.2">
      <c r="A1425" s="120">
        <v>30160827</v>
      </c>
      <c r="B1425" s="1" t="s">
        <v>1149</v>
      </c>
      <c r="C1425" s="167" t="s">
        <v>1461</v>
      </c>
      <c r="D1425" s="155">
        <f t="shared" ref="D1425:D1428" si="79">E1425/1.2</f>
        <v>80</v>
      </c>
      <c r="E1425" s="155">
        <f>VLOOKUP(A1425,[6]Лист2!$A$10:$G$1458,6,0)</f>
        <v>96</v>
      </c>
    </row>
    <row r="1426" spans="1:5" ht="27.75" customHeight="1" x14ac:dyDescent="0.2">
      <c r="A1426" s="120">
        <v>10000187</v>
      </c>
      <c r="B1426" s="1" t="s">
        <v>1150</v>
      </c>
      <c r="C1426" s="167" t="s">
        <v>1461</v>
      </c>
      <c r="D1426" s="155">
        <f t="shared" si="79"/>
        <v>327.5</v>
      </c>
      <c r="E1426" s="155">
        <f>VLOOKUP(A1426,[6]Лист2!$A$10:$G$1458,6,0)</f>
        <v>393</v>
      </c>
    </row>
    <row r="1427" spans="1:5" ht="31.5" x14ac:dyDescent="0.2">
      <c r="A1427" s="120">
        <v>10000188</v>
      </c>
      <c r="B1427" s="1" t="s">
        <v>1151</v>
      </c>
      <c r="C1427" s="167" t="s">
        <v>1461</v>
      </c>
      <c r="D1427" s="155">
        <f t="shared" si="79"/>
        <v>615</v>
      </c>
      <c r="E1427" s="155">
        <f>VLOOKUP(A1427,[6]Лист2!$A$10:$G$1458,6,0)</f>
        <v>738</v>
      </c>
    </row>
    <row r="1428" spans="1:5" ht="78.75" x14ac:dyDescent="0.2">
      <c r="A1428" s="120">
        <v>10000189</v>
      </c>
      <c r="B1428" s="158" t="s">
        <v>1240</v>
      </c>
      <c r="C1428" s="167" t="s">
        <v>1463</v>
      </c>
      <c r="D1428" s="155">
        <f t="shared" si="79"/>
        <v>745</v>
      </c>
      <c r="E1428" s="155">
        <f>VLOOKUP(A1428,[6]Лист2!$A$10:$G$1458,6,0)</f>
        <v>894</v>
      </c>
    </row>
    <row r="1429" spans="1:5" ht="28.5" customHeight="1" x14ac:dyDescent="0.25">
      <c r="A1429" s="191" t="s">
        <v>1347</v>
      </c>
      <c r="B1429" s="191"/>
      <c r="C1429" s="191"/>
      <c r="D1429" s="191"/>
      <c r="E1429" s="191"/>
    </row>
    <row r="1430" spans="1:5" x14ac:dyDescent="0.2">
      <c r="A1430" s="253" t="s">
        <v>270</v>
      </c>
      <c r="B1430" s="253"/>
      <c r="C1430" s="253"/>
      <c r="D1430" s="253"/>
      <c r="E1430" s="253"/>
    </row>
    <row r="1431" spans="1:5" ht="21" customHeight="1" x14ac:dyDescent="0.2">
      <c r="A1431" s="120">
        <v>60000019</v>
      </c>
      <c r="B1431" s="1" t="s">
        <v>1153</v>
      </c>
      <c r="C1431" s="167" t="s">
        <v>1368</v>
      </c>
      <c r="D1431" s="155">
        <f t="shared" ref="D1431:D1433" si="80">E1431/1.2</f>
        <v>297.5</v>
      </c>
      <c r="E1431" s="155">
        <f>VLOOKUP(A1431,[6]Лист2!$A$10:$G$1458,6,0)</f>
        <v>357</v>
      </c>
    </row>
    <row r="1432" spans="1:5" ht="19.5" customHeight="1" x14ac:dyDescent="0.2">
      <c r="A1432" s="120">
        <v>60001305</v>
      </c>
      <c r="B1432" s="1" t="s">
        <v>1154</v>
      </c>
      <c r="C1432" s="167" t="s">
        <v>1368</v>
      </c>
      <c r="D1432" s="155">
        <f t="shared" si="80"/>
        <v>377.5</v>
      </c>
      <c r="E1432" s="155">
        <f>VLOOKUP(A1432,[6]Лист2!$A$10:$G$1458,6,0)</f>
        <v>453</v>
      </c>
    </row>
    <row r="1433" spans="1:5" ht="31.5" x14ac:dyDescent="0.2">
      <c r="A1433" s="120">
        <v>60001306</v>
      </c>
      <c r="B1433" s="1" t="s">
        <v>1155</v>
      </c>
      <c r="C1433" s="167" t="s">
        <v>1368</v>
      </c>
      <c r="D1433" s="155">
        <f t="shared" si="80"/>
        <v>187.5</v>
      </c>
      <c r="E1433" s="155">
        <f>VLOOKUP(A1433,[6]Лист2!$A$10:$G$1458,6,0)</f>
        <v>225</v>
      </c>
    </row>
    <row r="1434" spans="1:5" x14ac:dyDescent="0.2">
      <c r="A1434" s="253" t="s">
        <v>1468</v>
      </c>
      <c r="B1434" s="253"/>
      <c r="C1434" s="253"/>
      <c r="D1434" s="253"/>
      <c r="E1434" s="253"/>
    </row>
    <row r="1435" spans="1:5" ht="21.75" customHeight="1" x14ac:dyDescent="0.2">
      <c r="A1435" s="137" t="s">
        <v>1469</v>
      </c>
      <c r="B1435" s="164" t="s">
        <v>1470</v>
      </c>
      <c r="C1435" s="167" t="s">
        <v>1413</v>
      </c>
      <c r="D1435" s="155">
        <f t="shared" ref="D1435:D1436" si="81">E1435/1.2</f>
        <v>2.85</v>
      </c>
      <c r="E1435" s="155">
        <f>VLOOKUP(A1435,[6]Лист2!$A$10:$G$1458,6,0)</f>
        <v>3.42</v>
      </c>
    </row>
    <row r="1436" spans="1:5" ht="47.25" x14ac:dyDescent="0.2">
      <c r="A1436" s="137" t="s">
        <v>1471</v>
      </c>
      <c r="B1436" s="164" t="s">
        <v>1472</v>
      </c>
      <c r="C1436" s="167" t="s">
        <v>1459</v>
      </c>
      <c r="D1436" s="155">
        <f t="shared" si="81"/>
        <v>327.5</v>
      </c>
      <c r="E1436" s="155">
        <f>VLOOKUP(A1436,[6]Лист2!$A$10:$G$1458,6,0)</f>
        <v>393</v>
      </c>
    </row>
    <row r="1437" spans="1:5" x14ac:dyDescent="0.2">
      <c r="A1437" s="253" t="s">
        <v>981</v>
      </c>
      <c r="B1437" s="253"/>
      <c r="C1437" s="253"/>
      <c r="D1437" s="253"/>
      <c r="E1437" s="253"/>
    </row>
    <row r="1438" spans="1:5" ht="31.5" x14ac:dyDescent="0.2">
      <c r="A1438" s="120">
        <v>22000059</v>
      </c>
      <c r="B1438" s="1" t="s">
        <v>1156</v>
      </c>
      <c r="C1438" s="167" t="s">
        <v>1368</v>
      </c>
      <c r="D1438" s="155">
        <f t="shared" ref="D1438" si="82">E1438/1.2</f>
        <v>62.5</v>
      </c>
      <c r="E1438" s="155">
        <f>VLOOKUP(A1438,[6]Лист2!$A$10:$G$1458,6,0)</f>
        <v>75</v>
      </c>
    </row>
    <row r="1439" spans="1:5" ht="32.25" customHeight="1" x14ac:dyDescent="0.25">
      <c r="A1439" s="191" t="s">
        <v>1348</v>
      </c>
      <c r="B1439" s="191"/>
      <c r="C1439" s="191"/>
      <c r="D1439" s="191"/>
      <c r="E1439" s="191"/>
    </row>
    <row r="1440" spans="1:5" ht="47.25" x14ac:dyDescent="0.25">
      <c r="A1440" s="120">
        <v>60000031</v>
      </c>
      <c r="B1440" s="15" t="s">
        <v>1158</v>
      </c>
      <c r="C1440" s="167" t="s">
        <v>1368</v>
      </c>
      <c r="D1440" s="155">
        <f t="shared" ref="D1440:D1456" si="83">E1440/1.2</f>
        <v>757.5</v>
      </c>
      <c r="E1440" s="155">
        <f>VLOOKUP(A1440,[6]Лист2!$A$10:$G$1458,6,0)</f>
        <v>909</v>
      </c>
    </row>
    <row r="1441" spans="1:5" ht="47.25" x14ac:dyDescent="0.25">
      <c r="A1441" s="120">
        <v>60000032</v>
      </c>
      <c r="B1441" s="15" t="s">
        <v>1159</v>
      </c>
      <c r="C1441" s="167" t="s">
        <v>1368</v>
      </c>
      <c r="D1441" s="155">
        <f t="shared" si="83"/>
        <v>327.5</v>
      </c>
      <c r="E1441" s="155">
        <f>VLOOKUP(A1441,[6]Лист2!$A$10:$G$1458,6,0)</f>
        <v>393</v>
      </c>
    </row>
    <row r="1442" spans="1:5" ht="31.5" x14ac:dyDescent="0.25">
      <c r="A1442" s="142">
        <v>60000033</v>
      </c>
      <c r="B1442" s="15" t="s">
        <v>1160</v>
      </c>
      <c r="C1442" s="167" t="s">
        <v>1368</v>
      </c>
      <c r="D1442" s="155">
        <f t="shared" si="83"/>
        <v>327.5</v>
      </c>
      <c r="E1442" s="155">
        <f>VLOOKUP(A1442,[6]Лист2!$A$10:$G$1458,6,0)</f>
        <v>393</v>
      </c>
    </row>
    <row r="1443" spans="1:5" ht="31.5" x14ac:dyDescent="0.2">
      <c r="A1443" s="142">
        <v>60000034</v>
      </c>
      <c r="B1443" s="29" t="s">
        <v>1161</v>
      </c>
      <c r="C1443" s="167" t="s">
        <v>1368</v>
      </c>
      <c r="D1443" s="155">
        <f t="shared" si="83"/>
        <v>327.5</v>
      </c>
      <c r="E1443" s="155">
        <f>VLOOKUP(A1443,[6]Лист2!$A$10:$G$1458,6,0)</f>
        <v>393</v>
      </c>
    </row>
    <row r="1444" spans="1:5" ht="31.5" x14ac:dyDescent="0.2">
      <c r="A1444" s="120">
        <v>60001108</v>
      </c>
      <c r="B1444" s="1" t="s">
        <v>1162</v>
      </c>
      <c r="C1444" s="167" t="s">
        <v>1368</v>
      </c>
      <c r="D1444" s="155">
        <f t="shared" si="83"/>
        <v>230</v>
      </c>
      <c r="E1444" s="155">
        <f>VLOOKUP(A1444,[6]Лист2!$A$10:$G$1458,6,0)</f>
        <v>276</v>
      </c>
    </row>
    <row r="1445" spans="1:5" ht="19.5" customHeight="1" x14ac:dyDescent="0.2">
      <c r="A1445" s="26">
        <v>60001009</v>
      </c>
      <c r="B1445" s="5" t="s">
        <v>1163</v>
      </c>
      <c r="C1445" s="167" t="s">
        <v>1368</v>
      </c>
      <c r="D1445" s="155">
        <f t="shared" si="83"/>
        <v>925</v>
      </c>
      <c r="E1445" s="155">
        <f>VLOOKUP(A1445,[6]Лист2!$A$10:$G$1458,6,0)</f>
        <v>1110</v>
      </c>
    </row>
    <row r="1446" spans="1:5" ht="31.5" x14ac:dyDescent="0.2">
      <c r="A1446" s="26">
        <v>60001016</v>
      </c>
      <c r="B1446" s="5" t="s">
        <v>1164</v>
      </c>
      <c r="C1446" s="167" t="s">
        <v>1368</v>
      </c>
      <c r="D1446" s="155">
        <f t="shared" si="83"/>
        <v>212.5</v>
      </c>
      <c r="E1446" s="155">
        <f>VLOOKUP(A1446,[6]Лист2!$A$10:$G$1458,6,0)</f>
        <v>255</v>
      </c>
    </row>
    <row r="1447" spans="1:5" ht="21.75" customHeight="1" x14ac:dyDescent="0.2">
      <c r="A1447" s="26">
        <v>60001021</v>
      </c>
      <c r="B1447" s="5" t="s">
        <v>1165</v>
      </c>
      <c r="C1447" s="167" t="s">
        <v>1368</v>
      </c>
      <c r="D1447" s="155">
        <f t="shared" si="83"/>
        <v>212.5</v>
      </c>
      <c r="E1447" s="155">
        <f>VLOOKUP(A1447,[6]Лист2!$A$10:$G$1458,6,0)</f>
        <v>255</v>
      </c>
    </row>
    <row r="1448" spans="1:5" ht="21.75" customHeight="1" x14ac:dyDescent="0.2">
      <c r="A1448" s="143">
        <v>60000007</v>
      </c>
      <c r="B1448" s="171" t="s">
        <v>1166</v>
      </c>
      <c r="C1448" s="167" t="s">
        <v>1368</v>
      </c>
      <c r="D1448" s="155">
        <f t="shared" si="83"/>
        <v>315</v>
      </c>
      <c r="E1448" s="155">
        <f>VLOOKUP(A1448,[6]Лист2!$A$10:$G$1458,6,0)</f>
        <v>378</v>
      </c>
    </row>
    <row r="1449" spans="1:5" ht="22.5" customHeight="1" x14ac:dyDescent="0.2">
      <c r="A1449" s="143">
        <v>60000008</v>
      </c>
      <c r="B1449" s="171" t="s">
        <v>1167</v>
      </c>
      <c r="C1449" s="167" t="s">
        <v>1368</v>
      </c>
      <c r="D1449" s="155">
        <f t="shared" si="83"/>
        <v>315</v>
      </c>
      <c r="E1449" s="155">
        <f>VLOOKUP(A1449,[6]Лист2!$A$10:$G$1458,6,0)</f>
        <v>378</v>
      </c>
    </row>
    <row r="1450" spans="1:5" ht="21.75" customHeight="1" x14ac:dyDescent="0.2">
      <c r="A1450" s="143">
        <v>60000009</v>
      </c>
      <c r="B1450" s="171" t="s">
        <v>1168</v>
      </c>
      <c r="C1450" s="167" t="s">
        <v>1368</v>
      </c>
      <c r="D1450" s="155">
        <f t="shared" si="83"/>
        <v>850</v>
      </c>
      <c r="E1450" s="155">
        <f>VLOOKUP(A1450,[6]Лист2!$A$10:$G$1458,6,0)</f>
        <v>1020</v>
      </c>
    </row>
    <row r="1451" spans="1:5" ht="26.25" customHeight="1" x14ac:dyDescent="0.2">
      <c r="A1451" s="143">
        <v>60000011</v>
      </c>
      <c r="B1451" s="171" t="s">
        <v>1169</v>
      </c>
      <c r="C1451" s="167" t="s">
        <v>1368</v>
      </c>
      <c r="D1451" s="155">
        <f t="shared" si="83"/>
        <v>315</v>
      </c>
      <c r="E1451" s="155">
        <f>VLOOKUP(A1451,[6]Лист2!$A$10:$G$1458,6,0)</f>
        <v>378</v>
      </c>
    </row>
    <row r="1452" spans="1:5" ht="21.75" customHeight="1" x14ac:dyDescent="0.2">
      <c r="A1452" s="143">
        <v>60000124</v>
      </c>
      <c r="B1452" s="171" t="s">
        <v>1255</v>
      </c>
      <c r="C1452" s="167" t="s">
        <v>1368</v>
      </c>
      <c r="D1452" s="155">
        <f t="shared" si="83"/>
        <v>120</v>
      </c>
      <c r="E1452" s="155">
        <f>VLOOKUP(A1452,[6]Лист2!$A$10:$G$1458,6,0)</f>
        <v>144</v>
      </c>
    </row>
    <row r="1453" spans="1:5" ht="21.75" customHeight="1" x14ac:dyDescent="0.2">
      <c r="A1453" s="143">
        <v>60000125</v>
      </c>
      <c r="B1453" s="171" t="s">
        <v>1256</v>
      </c>
      <c r="C1453" s="167" t="s">
        <v>1368</v>
      </c>
      <c r="D1453" s="155">
        <f t="shared" si="83"/>
        <v>205</v>
      </c>
      <c r="E1453" s="155">
        <f>VLOOKUP(A1453,[6]Лист2!$A$10:$G$1458,6,0)</f>
        <v>246</v>
      </c>
    </row>
    <row r="1454" spans="1:5" ht="31.5" customHeight="1" x14ac:dyDescent="0.2">
      <c r="A1454" s="143">
        <v>60000126</v>
      </c>
      <c r="B1454" s="171" t="s">
        <v>1257</v>
      </c>
      <c r="C1454" s="167" t="s">
        <v>1368</v>
      </c>
      <c r="D1454" s="155">
        <f t="shared" si="83"/>
        <v>107.5</v>
      </c>
      <c r="E1454" s="155">
        <f>VLOOKUP(A1454,[6]Лист2!$A$10:$G$1458,6,0)</f>
        <v>129</v>
      </c>
    </row>
    <row r="1455" spans="1:5" ht="21" customHeight="1" x14ac:dyDescent="0.2">
      <c r="A1455" s="143">
        <v>60000127</v>
      </c>
      <c r="B1455" s="171" t="s">
        <v>1258</v>
      </c>
      <c r="C1455" s="167" t="s">
        <v>1368</v>
      </c>
      <c r="D1455" s="155">
        <f t="shared" si="83"/>
        <v>107.5</v>
      </c>
      <c r="E1455" s="155">
        <f>VLOOKUP(A1455,[6]Лист2!$A$10:$G$1458,6,0)</f>
        <v>129</v>
      </c>
    </row>
    <row r="1456" spans="1:5" ht="18" customHeight="1" x14ac:dyDescent="0.2">
      <c r="A1456" s="143">
        <v>60000128</v>
      </c>
      <c r="B1456" s="171" t="s">
        <v>1259</v>
      </c>
      <c r="C1456" s="167" t="s">
        <v>1368</v>
      </c>
      <c r="D1456" s="155">
        <f t="shared" si="83"/>
        <v>230</v>
      </c>
      <c r="E1456" s="155">
        <f>VLOOKUP(A1456,[6]Лист2!$A$10:$G$1458,6,0)</f>
        <v>276</v>
      </c>
    </row>
    <row r="1457" spans="1:5" x14ac:dyDescent="0.25">
      <c r="A1457" s="239" t="s">
        <v>1170</v>
      </c>
      <c r="B1457" s="239"/>
      <c r="C1457" s="239"/>
      <c r="D1457" s="239"/>
      <c r="E1457" s="239"/>
    </row>
    <row r="1458" spans="1:5" ht="70.5" customHeight="1" x14ac:dyDescent="0.2">
      <c r="A1458" s="126" t="s">
        <v>1171</v>
      </c>
      <c r="B1458" s="172" t="s">
        <v>1264</v>
      </c>
      <c r="C1458" s="153" t="s">
        <v>1464</v>
      </c>
      <c r="D1458" s="155">
        <f t="shared" ref="D1458:D1459" si="84">E1458/1.2</f>
        <v>17200</v>
      </c>
      <c r="E1458" s="155">
        <f>VLOOKUP(A1458,[6]Лист2!$A$10:$G$1458,6,0)</f>
        <v>20640</v>
      </c>
    </row>
    <row r="1459" spans="1:5" ht="78" customHeight="1" x14ac:dyDescent="0.2">
      <c r="A1459" s="126" t="s">
        <v>1172</v>
      </c>
      <c r="B1459" s="172" t="s">
        <v>1265</v>
      </c>
      <c r="C1459" s="153" t="s">
        <v>1464</v>
      </c>
      <c r="D1459" s="155">
        <f t="shared" si="84"/>
        <v>12885</v>
      </c>
      <c r="E1459" s="155">
        <f>VLOOKUP(A1459,[6]Лист2!$A$10:$G$1458,6,0)</f>
        <v>15462</v>
      </c>
    </row>
    <row r="1460" spans="1:5" x14ac:dyDescent="0.2">
      <c r="A1460" s="144"/>
      <c r="B1460" s="145"/>
    </row>
    <row r="1461" spans="1:5" x14ac:dyDescent="0.2">
      <c r="A1461" s="146" t="s">
        <v>1349</v>
      </c>
      <c r="B1461" s="147"/>
    </row>
    <row r="1462" spans="1:5" x14ac:dyDescent="0.2">
      <c r="A1462" s="146"/>
      <c r="B1462" s="147"/>
    </row>
    <row r="1463" spans="1:5" ht="36" customHeight="1" x14ac:dyDescent="0.2">
      <c r="A1463" s="245" t="s">
        <v>1350</v>
      </c>
      <c r="B1463" s="245"/>
    </row>
    <row r="1464" spans="1:5" ht="26.25" customHeight="1" x14ac:dyDescent="0.2">
      <c r="A1464" s="245" t="s">
        <v>1351</v>
      </c>
      <c r="B1464" s="245"/>
    </row>
    <row r="1465" spans="1:5" ht="36.75" customHeight="1" x14ac:dyDescent="0.2">
      <c r="A1465" s="245" t="s">
        <v>1352</v>
      </c>
      <c r="B1465" s="245"/>
    </row>
    <row r="1466" spans="1:5" ht="32.25" customHeight="1" x14ac:dyDescent="0.2">
      <c r="A1466" s="245" t="s">
        <v>1353</v>
      </c>
      <c r="B1466" s="245"/>
    </row>
    <row r="1467" spans="1:5" x14ac:dyDescent="0.2">
      <c r="A1467" s="148"/>
      <c r="B1467" s="147"/>
    </row>
    <row r="1468" spans="1:5" x14ac:dyDescent="0.25">
      <c r="A1468" s="262" t="s">
        <v>1354</v>
      </c>
      <c r="B1468" s="262"/>
      <c r="D1468" s="238" t="s">
        <v>1424</v>
      </c>
      <c r="E1468" s="238"/>
    </row>
    <row r="1469" spans="1:5" x14ac:dyDescent="0.2">
      <c r="A1469" s="149"/>
      <c r="B1469" s="150"/>
    </row>
    <row r="1470" spans="1:5" x14ac:dyDescent="0.25">
      <c r="A1470" s="263" t="s">
        <v>1355</v>
      </c>
      <c r="B1470" s="263"/>
      <c r="D1470" s="238" t="s">
        <v>1425</v>
      </c>
      <c r="E1470" s="238"/>
    </row>
    <row r="1471" spans="1:5" x14ac:dyDescent="0.2">
      <c r="D1471" s="163"/>
      <c r="E1471" s="163"/>
    </row>
    <row r="1472" spans="1:5" x14ac:dyDescent="0.25">
      <c r="A1472" s="263" t="s">
        <v>1356</v>
      </c>
      <c r="B1472" s="263"/>
      <c r="D1472" s="238" t="s">
        <v>1426</v>
      </c>
      <c r="E1472" s="238"/>
    </row>
    <row r="1473" spans="1:5" x14ac:dyDescent="0.2">
      <c r="D1473" s="163"/>
      <c r="E1473" s="163"/>
    </row>
    <row r="1474" spans="1:5" x14ac:dyDescent="0.25">
      <c r="A1474" s="263" t="s">
        <v>1357</v>
      </c>
      <c r="B1474" s="263"/>
      <c r="D1474" s="238" t="s">
        <v>1427</v>
      </c>
      <c r="E1474" s="238"/>
    </row>
    <row r="1476" spans="1:5" ht="44.25" customHeight="1" x14ac:dyDescent="0.2">
      <c r="A1476" s="267" t="s">
        <v>1632</v>
      </c>
      <c r="B1476" s="267"/>
      <c r="D1476" s="238" t="s">
        <v>1633</v>
      </c>
      <c r="E1476" s="238"/>
    </row>
  </sheetData>
  <mergeCells count="117">
    <mergeCell ref="A1474:B1474"/>
    <mergeCell ref="A213:E213"/>
    <mergeCell ref="A154:E154"/>
    <mergeCell ref="A156:E156"/>
    <mergeCell ref="A175:E175"/>
    <mergeCell ref="A168:E168"/>
    <mergeCell ref="A215:E215"/>
    <mergeCell ref="A216:E216"/>
    <mergeCell ref="A1476:B1476"/>
    <mergeCell ref="D1476:E1476"/>
    <mergeCell ref="A207:E207"/>
    <mergeCell ref="A200:E200"/>
    <mergeCell ref="A191:E191"/>
    <mergeCell ref="A699:E699"/>
    <mergeCell ref="A744:E744"/>
    <mergeCell ref="A762:E762"/>
    <mergeCell ref="A275:E275"/>
    <mergeCell ref="A290:E290"/>
    <mergeCell ref="A306:E306"/>
    <mergeCell ref="A312:E312"/>
    <mergeCell ref="A319:E319"/>
    <mergeCell ref="A321:E321"/>
    <mergeCell ref="A323:E323"/>
    <mergeCell ref="A326:E326"/>
    <mergeCell ref="A918:E918"/>
    <mergeCell ref="A920:E920"/>
    <mergeCell ref="A921:E921"/>
    <mergeCell ref="A933:E933"/>
    <mergeCell ref="A1424:E1424"/>
    <mergeCell ref="A1429:E1429"/>
    <mergeCell ref="A1430:E1430"/>
    <mergeCell ref="A1437:E1437"/>
    <mergeCell ref="A948:E948"/>
    <mergeCell ref="A951:E951"/>
    <mergeCell ref="A954:E954"/>
    <mergeCell ref="A959:E959"/>
    <mergeCell ref="A1073:E1073"/>
    <mergeCell ref="A1113:E1113"/>
    <mergeCell ref="A1126:E1126"/>
    <mergeCell ref="A1141:E1141"/>
    <mergeCell ref="A1142:E1142"/>
    <mergeCell ref="A1468:B1468"/>
    <mergeCell ref="A1470:B1470"/>
    <mergeCell ref="A1472:B1472"/>
    <mergeCell ref="A1463:B1463"/>
    <mergeCell ref="A1162:E1162"/>
    <mergeCell ref="A1192:E1192"/>
    <mergeCell ref="A1193:E1193"/>
    <mergeCell ref="A1203:E1203"/>
    <mergeCell ref="A1234:E1234"/>
    <mergeCell ref="A1235:E1235"/>
    <mergeCell ref="A1434:E1434"/>
    <mergeCell ref="D1468:E1468"/>
    <mergeCell ref="D1470:E1470"/>
    <mergeCell ref="D1472:E1472"/>
    <mergeCell ref="A1:E1"/>
    <mergeCell ref="A2:E2"/>
    <mergeCell ref="A3:E3"/>
    <mergeCell ref="A4:E4"/>
    <mergeCell ref="A5:E5"/>
    <mergeCell ref="A6:E6"/>
    <mergeCell ref="A7:E7"/>
    <mergeCell ref="A144:E144"/>
    <mergeCell ref="A141:E141"/>
    <mergeCell ref="A99:E99"/>
    <mergeCell ref="A84:E84"/>
    <mergeCell ref="A76:E76"/>
    <mergeCell ref="A59:E59"/>
    <mergeCell ref="A12:E12"/>
    <mergeCell ref="A8:E8"/>
    <mergeCell ref="A9:E9"/>
    <mergeCell ref="A13:E13"/>
    <mergeCell ref="A10:A11"/>
    <mergeCell ref="B10:B11"/>
    <mergeCell ref="C10:C11"/>
    <mergeCell ref="D10:D11"/>
    <mergeCell ref="E10:E11"/>
    <mergeCell ref="A211:E211"/>
    <mergeCell ref="A536:E536"/>
    <mergeCell ref="A775:E775"/>
    <mergeCell ref="A799:E799"/>
    <mergeCell ref="A808:E808"/>
    <mergeCell ref="A840:E840"/>
    <mergeCell ref="A873:E873"/>
    <mergeCell ref="A241:E241"/>
    <mergeCell ref="A259:E259"/>
    <mergeCell ref="A264:E264"/>
    <mergeCell ref="A333:E333"/>
    <mergeCell ref="A574:E574"/>
    <mergeCell ref="A646:E646"/>
    <mergeCell ref="A672:E672"/>
    <mergeCell ref="A330:E330"/>
    <mergeCell ref="A332:E332"/>
    <mergeCell ref="D1474:E1474"/>
    <mergeCell ref="A1439:E1439"/>
    <mergeCell ref="A1457:E1457"/>
    <mergeCell ref="A1254:E1254"/>
    <mergeCell ref="A1268:E1268"/>
    <mergeCell ref="A1280:E1280"/>
    <mergeCell ref="A1306:E1306"/>
    <mergeCell ref="A1328:E1328"/>
    <mergeCell ref="A1335:E1335"/>
    <mergeCell ref="A1336:E1336"/>
    <mergeCell ref="A1348:E1348"/>
    <mergeCell ref="A1354:E1354"/>
    <mergeCell ref="A1355:E1355"/>
    <mergeCell ref="A1373:E1373"/>
    <mergeCell ref="A1386:E1386"/>
    <mergeCell ref="A1398:E1398"/>
    <mergeCell ref="A1404:E1404"/>
    <mergeCell ref="A1405:E1405"/>
    <mergeCell ref="A1413:E1413"/>
    <mergeCell ref="A1414:E1414"/>
    <mergeCell ref="A1418:E1418"/>
    <mergeCell ref="A1464:B1464"/>
    <mergeCell ref="A1465:B1465"/>
    <mergeCell ref="A1466:B1466"/>
  </mergeCells>
  <pageMargins left="0.31496062992125984" right="0.31496062992125984" top="0.74803149606299213" bottom="0.74803149606299213" header="0.31496062992125984" footer="0.31496062992125984"/>
  <pageSetup paperSize="9" scale="85" orientation="portrait" r:id="rId1"/>
  <rowBreaks count="4" manualBreakCount="4">
    <brk id="1376" max="4" man="1"/>
    <brk id="1398" max="4" man="1"/>
    <brk id="1428" max="4" man="1"/>
    <brk id="1457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Лист2</vt:lpstr>
      <vt:lpstr>Лист1!Область_печати</vt:lpstr>
      <vt:lpstr>Лист2!Область_печати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econom_06</dc:creator>
  <cp:lastModifiedBy>econom_06</cp:lastModifiedBy>
  <cp:lastPrinted>2022-08-24T04:18:16Z</cp:lastPrinted>
  <dcterms:created xsi:type="dcterms:W3CDTF">2019-06-19T02:28:27Z</dcterms:created>
  <dcterms:modified xsi:type="dcterms:W3CDTF">2023-01-25T10:03:33Z</dcterms:modified>
</cp:coreProperties>
</file>